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defaultThemeVersion="124226"/>
  <bookViews>
    <workbookView xWindow="80" yWindow="30" windowWidth="15600" windowHeight="10820" tabRatio="951"/>
  </bookViews>
  <sheets>
    <sheet name="Report Cover" sheetId="39" r:id="rId1"/>
    <sheet name="Cover Page" sheetId="22" r:id="rId2"/>
    <sheet name="Program MW" sheetId="68" r:id="rId3"/>
    <sheet name="Ex Ante LI &amp; Eligibility Stats" sheetId="4" r:id="rId4"/>
    <sheet name="Ex Post LI &amp; Eligibility Stats" sheetId="3" r:id="rId5"/>
    <sheet name="TA-TI Distribution" sheetId="6" r:id="rId6"/>
    <sheet name="DREBA 2017" sheetId="66" r:id="rId7"/>
    <sheet name="2017 ILP Exp Carryover" sheetId="65" r:id="rId8"/>
    <sheet name="Event Summary" sheetId="70" r:id="rId9"/>
    <sheet name="Incentives 2017" sheetId="49" r:id="rId10"/>
    <sheet name="2017 ILP Incent Carryover" sheetId="59" r:id="rId11"/>
    <sheet name="ME&amp;O Actual Expenditures" sheetId="67" r:id="rId12"/>
    <sheet name="Fund Shift Log 2017" sheetId="5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RESswitchshoptestpercent" localSheetId="8">'[1]Cost Inputs'!#REF!</definedName>
    <definedName name="\RESswitchshoptestpercent" localSheetId="2">'[1]Cost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7">#REF!</definedName>
    <definedName name="_DAT1" localSheetId="10">#REF!</definedName>
    <definedName name="_DAT1" localSheetId="6">#REF!</definedName>
    <definedName name="_DAT1" localSheetId="8">#REF!</definedName>
    <definedName name="_DAT1" localSheetId="9">#REF!</definedName>
    <definedName name="_DAT1" localSheetId="11">#REF!</definedName>
    <definedName name="_DAT1">#REF!</definedName>
    <definedName name="_DAT10" localSheetId="7">#REF!</definedName>
    <definedName name="_DAT10" localSheetId="10">#REF!</definedName>
    <definedName name="_DAT10" localSheetId="6">#REF!</definedName>
    <definedName name="_DAT10" localSheetId="9">#REF!</definedName>
    <definedName name="_DAT10" localSheetId="11">#REF!</definedName>
    <definedName name="_DAT10">#REF!</definedName>
    <definedName name="_DAT11" localSheetId="7">#REF!</definedName>
    <definedName name="_DAT11" localSheetId="10">#REF!</definedName>
    <definedName name="_DAT11" localSheetId="6">#REF!</definedName>
    <definedName name="_DAT11" localSheetId="9">#REF!</definedName>
    <definedName name="_DAT11" localSheetId="11">#REF!</definedName>
    <definedName name="_DAT11">#REF!</definedName>
    <definedName name="_DAT12" localSheetId="7">#REF!</definedName>
    <definedName name="_DAT12" localSheetId="6">#REF!</definedName>
    <definedName name="_DAT12" localSheetId="11">#REF!</definedName>
    <definedName name="_DAT12">#REF!</definedName>
    <definedName name="_DAT13" localSheetId="7">#REF!</definedName>
    <definedName name="_DAT13" localSheetId="6">#REF!</definedName>
    <definedName name="_DAT13" localSheetId="11">#REF!</definedName>
    <definedName name="_DAT13">#REF!</definedName>
    <definedName name="_DAT14" localSheetId="7">#REF!</definedName>
    <definedName name="_DAT14" localSheetId="6">#REF!</definedName>
    <definedName name="_DAT14" localSheetId="11">#REF!</definedName>
    <definedName name="_DAT14">#REF!</definedName>
    <definedName name="_DAT15" localSheetId="7">#REF!</definedName>
    <definedName name="_DAT15" localSheetId="6">#REF!</definedName>
    <definedName name="_DAT15" localSheetId="11">#REF!</definedName>
    <definedName name="_DAT15">#REF!</definedName>
    <definedName name="_DAT16" localSheetId="7">#REF!</definedName>
    <definedName name="_DAT16" localSheetId="6">#REF!</definedName>
    <definedName name="_DAT16" localSheetId="11">#REF!</definedName>
    <definedName name="_DAT16">#REF!</definedName>
    <definedName name="_DAT17" localSheetId="7">#REF!</definedName>
    <definedName name="_DAT17" localSheetId="6">#REF!</definedName>
    <definedName name="_DAT17" localSheetId="11">#REF!</definedName>
    <definedName name="_DAT17">#REF!</definedName>
    <definedName name="_DAT2" localSheetId="7">#REF!</definedName>
    <definedName name="_DAT2" localSheetId="6">#REF!</definedName>
    <definedName name="_DAT2" localSheetId="11">#REF!</definedName>
    <definedName name="_DAT2">#REF!</definedName>
    <definedName name="_DAT3" localSheetId="7">#REF!</definedName>
    <definedName name="_DAT3" localSheetId="6">#REF!</definedName>
    <definedName name="_DAT3" localSheetId="11">#REF!</definedName>
    <definedName name="_DAT3">#REF!</definedName>
    <definedName name="_DAT4" localSheetId="7">#REF!</definedName>
    <definedName name="_DAT4" localSheetId="6">#REF!</definedName>
    <definedName name="_DAT4" localSheetId="11">#REF!</definedName>
    <definedName name="_DAT4">#REF!</definedName>
    <definedName name="_DAT5" localSheetId="7">#REF!</definedName>
    <definedName name="_DAT5" localSheetId="6">#REF!</definedName>
    <definedName name="_DAT5" localSheetId="11">#REF!</definedName>
    <definedName name="_DAT5">#REF!</definedName>
    <definedName name="_DAT6" localSheetId="7">#REF!</definedName>
    <definedName name="_DAT6" localSheetId="6">#REF!</definedName>
    <definedName name="_DAT6" localSheetId="11">#REF!</definedName>
    <definedName name="_DAT6">#REF!</definedName>
    <definedName name="_DAT7" localSheetId="7">#REF!</definedName>
    <definedName name="_DAT7" localSheetId="6">#REF!</definedName>
    <definedName name="_DAT7" localSheetId="11">#REF!</definedName>
    <definedName name="_DAT7">#REF!</definedName>
    <definedName name="_DAT8" localSheetId="7">#REF!</definedName>
    <definedName name="_DAT8" localSheetId="6">#REF!</definedName>
    <definedName name="_DAT8" localSheetId="11">#REF!</definedName>
    <definedName name="_DAT8">#REF!</definedName>
    <definedName name="_DAT9" localSheetId="7">#REF!</definedName>
    <definedName name="_DAT9" localSheetId="6">#REF!</definedName>
    <definedName name="_DAT9" localSheetId="11">#REF!</definedName>
    <definedName name="_DAT9">#REF!</definedName>
    <definedName name="_Fill" hidden="1">#REF!</definedName>
    <definedName name="_xlnm._FilterDatabase" localSheetId="8" hidden="1">'Event Summary'!$A$1:$M$1</definedName>
    <definedName name="_xlnm._FilterDatabase" localSheetId="0" hidden="1">'Report Cover'!$A$1:$L$1</definedName>
    <definedName name="_PT1">#REF!</definedName>
    <definedName name="_PT2">#REF!</definedName>
    <definedName name="_Regression_Int" hidden="1">1</definedName>
    <definedName name="acc_capacity">'[2]LOLPs and prices'!#REF!</definedName>
    <definedName name="acc_energy">'[2]LOLPs and prices'!#REF!</definedName>
    <definedName name="acc_energy_CO2">'[2]LOLPs and prices'!#REF!</definedName>
    <definedName name="acc_values">'[2]LOLPs and prices'!#REF!</definedName>
    <definedName name="acgrowth">[3]Inputs!#REF!</definedName>
    <definedName name="Achieve_GRC" localSheetId="7">#REF!</definedName>
    <definedName name="Achieve_GRC" localSheetId="10">#REF!</definedName>
    <definedName name="Achieve_GRC" localSheetId="6">#REF!</definedName>
    <definedName name="Achieve_GRC" localSheetId="9">#REF!</definedName>
    <definedName name="Achieve_GRC" localSheetId="11">#REF!</definedName>
    <definedName name="Achieve_GRC">#REF!</definedName>
    <definedName name="Achieve_Service_Excellenc" localSheetId="7">#REF!</definedName>
    <definedName name="Achieve_Service_Excellenc" localSheetId="10">#REF!</definedName>
    <definedName name="Achieve_Service_Excellenc" localSheetId="6">#REF!</definedName>
    <definedName name="Achieve_Service_Excellenc" localSheetId="9">#REF!</definedName>
    <definedName name="Achieve_Service_Excellenc" localSheetId="11">#REF!</definedName>
    <definedName name="Achieve_Service_Excellenc">#REF!</definedName>
    <definedName name="Achieve_Service_Excellence" localSheetId="7">#REF!</definedName>
    <definedName name="Achieve_Service_Excellence" localSheetId="10">#REF!</definedName>
    <definedName name="Achieve_Service_Excellence" localSheetId="6">#REF!</definedName>
    <definedName name="Achieve_Service_Excellence" localSheetId="9">#REF!</definedName>
    <definedName name="Achieve_Service_Excellence" localSheetId="11">#REF!</definedName>
    <definedName name="Achieve_Service_Excellence">#REF!</definedName>
    <definedName name="AMIandHAMintegration">'[1]Cost Inputs'!#REF!</definedName>
    <definedName name="AMIandHANintegration">'[1]Cost Inputs'!#REF!</definedName>
    <definedName name="AMIplanned">'[1]Cost Inputs'!#REF!</definedName>
    <definedName name="AmmHighYrs">[3]Inputs!$C$22</definedName>
    <definedName name="AmmLowYrs">[3]Inputs!$C$21</definedName>
    <definedName name="analysisperiod">[3]Inputs!$AM$12</definedName>
    <definedName name="annual_cap">#REF!</definedName>
    <definedName name="anscount" hidden="1">3</definedName>
    <definedName name="appendix_e">#REF!</definedName>
    <definedName name="appendix_i">#REF!</definedName>
    <definedName name="April" localSheetId="8" hidden="1">{#N/A,#N/A,FALSE,"CTC Summary - EOY";#N/A,#N/A,FALSE,"CTC Summary - Wtavg"}</definedName>
    <definedName name="April" localSheetId="2" hidden="1">{#N/A,#N/A,FALSE,"CTC Summary - EOY";#N/A,#N/A,FALSE,"CTC Summary - Wtavg"}</definedName>
    <definedName name="April" hidden="1">{#N/A,#N/A,FALSE,"CTC Summary - EOY";#N/A,#N/A,FALSE,"CTC Summary - Wtavg"}</definedName>
    <definedName name="AS2DocOpenMode" hidden="1">"AS2DocumentEdit"</definedName>
    <definedName name="attritionmoving">'[1]Cost Inputs'!#REF!</definedName>
    <definedName name="attritionoptout">'[1]Cost Inputs'!$E$42</definedName>
    <definedName name="August" localSheetId="8" hidden="1">{#N/A,#N/A,FALSE,"CTC Summary - EOY";#N/A,#N/A,FALSE,"CTC Summary - Wtavg"}</definedName>
    <definedName name="August" localSheetId="2" hidden="1">{#N/A,#N/A,FALSE,"CTC Summary - EOY";#N/A,#N/A,FALSE,"CTC Summary - Wtavg"}</definedName>
    <definedName name="August" hidden="1">{#N/A,#N/A,FALSE,"CTC Summary - EOY";#N/A,#N/A,FALSE,"CTC Summary - Wtavg"}</definedName>
    <definedName name="Author">#REF!</definedName>
    <definedName name="AvgHrlyPtable">#REF!</definedName>
    <definedName name="BaseInputs">#REF!</definedName>
    <definedName name="BaseInputsOpt">#REF!</definedName>
    <definedName name="BookName">#REF!</definedName>
    <definedName name="BPBtable">#REF!</definedName>
    <definedName name="CapValueMultiplier">#REF!</definedName>
    <definedName name="CapValueMultiplierM">#REF!</definedName>
    <definedName name="ChartChoice">"Sectors"</definedName>
    <definedName name="ChartOptionCategoreis" localSheetId="8">CHOOSE(MATCH(ChartChoice,{"Sectors","Industries"},0),Sectors,Industries)</definedName>
    <definedName name="ChartOptionCategoreis" localSheetId="2">CHOOSE(MATCH(ChartChoice,{"Sectors","Industries"},0),Sectors,Industries)</definedName>
    <definedName name="ChartOptionCategoreis">CHOOSE(MATCH(ChartChoice,{"Sectors","Industries"},0),Sectors,Industries)</definedName>
    <definedName name="ChartOptionTitle" localSheetId="8">CHOOSE(MATCH(ChartChoice,{"Sectors","Industries"},0),"Portfolio Sectors","Portfolio Industries")</definedName>
    <definedName name="ChartOptionTitle" localSheetId="2">CHOOSE(MATCH(ChartChoice,{"Sectors","Industries"},0),"Portfolio Sectors","Portfolio Industries")</definedName>
    <definedName name="ChartOptionTitle">CHOOSE(MATCH(ChartChoice,{"Sectors","Industries"},0),"Portfolio Sectors","Portfolio Industries")</definedName>
    <definedName name="ChartOptionValues" localSheetId="8">CHOOSE(MATCH(ChartChoice,{"Sectors","Industries"},0),SectorValues,IndustryValues)</definedName>
    <definedName name="ChartOptionValues" localSheetId="2">CHOOSE(MATCH(ChartChoice,{"Sectors","Industries"},0),SectorValues,IndustryValues)</definedName>
    <definedName name="ChartOptionValues">CHOOSE(MATCH(ChartChoice,{"Sectors","Industries"},0),SectorValues,IndustryValues)</definedName>
    <definedName name="chosenDay" localSheetId="8">#REF!</definedName>
    <definedName name="chosenDay" localSheetId="2">#REF!</definedName>
    <definedName name="chosenDay">#REF!</definedName>
    <definedName name="co2_table" localSheetId="8">#REF!</definedName>
    <definedName name="co2_table" localSheetId="2">#REF!</definedName>
    <definedName name="co2_table">#REF!</definedName>
    <definedName name="Collect_Revenue" localSheetId="7">#REF!</definedName>
    <definedName name="Collect_Revenue" localSheetId="6">#REF!</definedName>
    <definedName name="Collect_Revenue" localSheetId="11">#REF!</definedName>
    <definedName name="Collect_Revenue">#REF!</definedName>
    <definedName name="COM2011devices">[3]Inputs!#REF!</definedName>
    <definedName name="COM2011PCTs">[3]Inputs!#REF!</definedName>
    <definedName name="COM2011switches">[3]Inputs!#REF!</definedName>
    <definedName name="COMacqcostPCT">'[1]Cost Inputs'!#REF!</definedName>
    <definedName name="COMacqcostswitch">'[1]Cost Inputs'!#REF!</definedName>
    <definedName name="COMcurrentinstalleddevices">'[1]Cost Inputs'!#REF!</definedName>
    <definedName name="COMcurrentPCTs">'[1]Cost Inputs'!#REF!</definedName>
    <definedName name="COMcurrentswitches">'[1]Cost Inputs'!#REF!</definedName>
    <definedName name="COMdevicesperparticipant">'[1]Cost Inputs'!#REF!</definedName>
    <definedName name="Company">#REF!</definedName>
    <definedName name="comPCT1stinstallcost">'[1]Cost Inputs'!#REF!</definedName>
    <definedName name="COMPCT2ndinstallcost">'[1]Cost Inputs'!#REF!</definedName>
    <definedName name="COMPCTacqcost">'[1]Cost Inputs'!#REF!</definedName>
    <definedName name="COMPCTacqincentive">'[1]Cost Inputs'!#REF!</definedName>
    <definedName name="COMPCTappointmentpercent">'[1]Cost Inputs'!#REF!</definedName>
    <definedName name="COMPCTCCcostperenroll">'[1]Cost Inputs'!#REF!</definedName>
    <definedName name="COMPCTCCpercentperenroll">'[1]Cost Inputs'!#REF!</definedName>
    <definedName name="COMPCTcostperappointment">'[1]Cost Inputs'!#REF!</definedName>
    <definedName name="COMPCTcostperinspection">'[1]Cost Inputs'!#REF!</definedName>
    <definedName name="COMPCTequipcost">'[1]Cost Inputs'!#REF!</definedName>
    <definedName name="COMPCTincentive">'[1]Cost Inputs'!#REF!</definedName>
    <definedName name="COMPCTinspectioncost">'[1]Cost Inputs'!#REF!</definedName>
    <definedName name="COMPCTinspectionpct">'[1]Cost Inputs'!#REF!</definedName>
    <definedName name="COMPCTinspectionpercent">'[1]Cost Inputs'!#REF!</definedName>
    <definedName name="comPCTinstallcost">'[1]Cost Inputs'!#REF!</definedName>
    <definedName name="COMPCTMandRcost">'[1]Cost Inputs'!#REF!</definedName>
    <definedName name="COMPCTMandRrate">'[1]Cost Inputs'!#REF!</definedName>
    <definedName name="COMpctoftotaldevices">[3]Inputs!#REF!</definedName>
    <definedName name="comPCTpctexisting">'[1]Cost Inputs'!#REF!</definedName>
    <definedName name="comPCTpercent">'[1]Cost Inputs'!#REF!</definedName>
    <definedName name="COMPCTpercentwappointments">'[1]Cost Inputs'!#REF!</definedName>
    <definedName name="COMPCTrecoverycost">'[1]Cost Inputs'!#REF!</definedName>
    <definedName name="COMPCTrecoverypct">'[1]Cost Inputs'!#REF!</definedName>
    <definedName name="COMpctshippingcost">'[1]Cost Inputs'!#REF!</definedName>
    <definedName name="COMPCTshoptestcost">'[1]Cost Inputs'!#REF!</definedName>
    <definedName name="COMPCTshoptestpercent">'[1]Cost Inputs'!#REF!</definedName>
    <definedName name="COMPCTshuntcost">'[1]Cost Inputs'!#REF!</definedName>
    <definedName name="COMPCTshuntpercent">'[1]Cost Inputs'!#REF!</definedName>
    <definedName name="COMPCTwallplatecost">'[1]Cost Inputs'!#REF!</definedName>
    <definedName name="COMPCTwallplatepercent">'[1]Cost Inputs'!#REF!</definedName>
    <definedName name="COMPCTwiresavercost">'[1]Cost Inputs'!#REF!</definedName>
    <definedName name="COMPCTwiresaverpercent">'[1]Cost Inputs'!#REF!</definedName>
    <definedName name="COMswitch1stinstallcost">'[1]Cost Inputs'!#REF!</definedName>
    <definedName name="COMswitch2ndinstallcost">'[1]Cost Inputs'!#REF!</definedName>
    <definedName name="COMswitchacqcost">'[1]Cost Inputs'!#REF!</definedName>
    <definedName name="COMswitchacqincentive">'[1]Cost Inputs'!#REF!</definedName>
    <definedName name="COMswitchappointmentpercent">'[1]Cost Inputs'!#REF!</definedName>
    <definedName name="COMswitchCCcostperenroll">'[1]Cost Inputs'!#REF!</definedName>
    <definedName name="COMswitchCCpercentperenroll">'[1]Cost Inputs'!#REF!</definedName>
    <definedName name="COMswitchcostperappointment">'[1]Cost Inputs'!#REF!</definedName>
    <definedName name="COMswitchcostperinspection">'[1]Cost Inputs'!#REF!</definedName>
    <definedName name="COMswitchequipcost">'[1]Cost Inputs'!#REF!</definedName>
    <definedName name="COMswitchincentive">'[1]Cost Inputs'!#REF!</definedName>
    <definedName name="COMswitchinspectioncost">'[1]Cost Inputs'!#REF!</definedName>
    <definedName name="COMswitchinspectionpct">'[1]Cost Inputs'!#REF!</definedName>
    <definedName name="COMswitchinspectionpercent">'[1]Cost Inputs'!#REF!</definedName>
    <definedName name="COMswitchinstallcost">'[1]Cost Inputs'!#REF!</definedName>
    <definedName name="COMswitchMandRcost">'[1]Cost Inputs'!#REF!</definedName>
    <definedName name="COMswitchMandRrate">'[1]Cost Inputs'!#REF!</definedName>
    <definedName name="comSWITCHpctexisting">'[1]Cost Inputs'!#REF!</definedName>
    <definedName name="comSWITCHpercent">'[1]Cost Inputs'!#REF!</definedName>
    <definedName name="COMswitchpercentwappointments">'[1]Cost Inputs'!#REF!</definedName>
    <definedName name="COMswitchrecoverycost">'[1]Cost Inputs'!#REF!</definedName>
    <definedName name="COMswitchrecoverypct">'[1]Cost Inputs'!#REF!</definedName>
    <definedName name="COMswitchshippingcost">'[1]Cost Inputs'!#REF!</definedName>
    <definedName name="COMswitchshoptestcost">'[1]Cost Inputs'!#REF!</definedName>
    <definedName name="COMswitchshoptestpercent">'[1]Cost Inputs'!#REF!</definedName>
    <definedName name="contigency2009">[3]Inputs!#REF!</definedName>
    <definedName name="contigency2010">[3]Inputs!#REF!</definedName>
    <definedName name="contingency2009">[3]Inputs!#REF!</definedName>
    <definedName name="contingency2010">[3]Inputs!#REF!</definedName>
    <definedName name="contingencypercent">'[1]Cost Inputs'!$E$30</definedName>
    <definedName name="count">#REF!</definedName>
    <definedName name="coveredDay">#REF!</definedName>
    <definedName name="CoverMonth" localSheetId="6">#REF!</definedName>
    <definedName name="CoverMonth">#REF!</definedName>
    <definedName name="CoverMonthReporting" localSheetId="6">#REF!</definedName>
    <definedName name="CoverMonthReporting">#REF!</definedName>
    <definedName name="CoverTitles" localSheetId="6">#REF!</definedName>
    <definedName name="CoverTitles">#REF!</definedName>
    <definedName name="CTDerate">[3]Inputs!#REF!</definedName>
    <definedName name="currentinstalleddevices">'[1]Cost Inputs'!#REF!</definedName>
    <definedName name="currentpart">'[1]Cost Inputs'!#REF!</definedName>
    <definedName name="d" localSheetId="8" hidden="1">{#N/A,#N/A,FALSE,"CTC Summary - EOY";#N/A,#N/A,FALSE,"CTC Summary - Wtavg"}</definedName>
    <definedName name="d" localSheetId="2" hidden="1">{#N/A,#N/A,FALSE,"CTC Summary - EOY";#N/A,#N/A,FALSE,"CTC Summary - Wtavg"}</definedName>
    <definedName name="d" hidden="1">{#N/A,#N/A,FALSE,"CTC Summary - EOY";#N/A,#N/A,FALSE,"CTC Summary - Wtavg"}</definedName>
    <definedName name="DATA1" localSheetId="7">#REF!</definedName>
    <definedName name="DATA1" localSheetId="6">#REF!</definedName>
    <definedName name="DATA1" localSheetId="11">#REF!</definedName>
    <definedName name="DATA1" localSheetId="0">#REF!</definedName>
    <definedName name="DATA1">#REF!</definedName>
    <definedName name="DATA10" localSheetId="7">#REF!</definedName>
    <definedName name="DATA10" localSheetId="6">#REF!</definedName>
    <definedName name="DATA10" localSheetId="11">#REF!</definedName>
    <definedName name="DATA10">#REF!</definedName>
    <definedName name="DATA11" localSheetId="7">#REF!</definedName>
    <definedName name="DATA11" localSheetId="6">#REF!</definedName>
    <definedName name="DATA11" localSheetId="11">#REF!</definedName>
    <definedName name="DATA11">#REF!</definedName>
    <definedName name="DATA12" localSheetId="7">#REF!</definedName>
    <definedName name="DATA12" localSheetId="6">#REF!</definedName>
    <definedName name="DATA12" localSheetId="11">#REF!</definedName>
    <definedName name="DATA12">#REF!</definedName>
    <definedName name="DATA13" localSheetId="7">#REF!</definedName>
    <definedName name="DATA13" localSheetId="6">#REF!</definedName>
    <definedName name="DATA13" localSheetId="11">#REF!</definedName>
    <definedName name="DATA13">#REF!</definedName>
    <definedName name="DATA14" localSheetId="7">#REF!</definedName>
    <definedName name="DATA14" localSheetId="6">#REF!</definedName>
    <definedName name="DATA14" localSheetId="11">#REF!</definedName>
    <definedName name="DATA14">#REF!</definedName>
    <definedName name="DATA15" localSheetId="7">#REF!</definedName>
    <definedName name="DATA15" localSheetId="6">#REF!</definedName>
    <definedName name="DATA15" localSheetId="11">#REF!</definedName>
    <definedName name="DATA15">#REF!</definedName>
    <definedName name="DATA16" localSheetId="7">#REF!</definedName>
    <definedName name="DATA16" localSheetId="6">#REF!</definedName>
    <definedName name="DATA16" localSheetId="11">#REF!</definedName>
    <definedName name="DATA16">#REF!</definedName>
    <definedName name="DATA17" localSheetId="7">#REF!</definedName>
    <definedName name="DATA17" localSheetId="6">#REF!</definedName>
    <definedName name="DATA17" localSheetId="11">#REF!</definedName>
    <definedName name="DATA17">#REF!</definedName>
    <definedName name="DATA18" localSheetId="7">#REF!</definedName>
    <definedName name="DATA18" localSheetId="6">#REF!</definedName>
    <definedName name="DATA18" localSheetId="11">#REF!</definedName>
    <definedName name="DATA18">#REF!</definedName>
    <definedName name="DATA19" localSheetId="7">#REF!</definedName>
    <definedName name="DATA19" localSheetId="6">#REF!</definedName>
    <definedName name="DATA19" localSheetId="11">#REF!</definedName>
    <definedName name="DATA19">#REF!</definedName>
    <definedName name="DATA2" localSheetId="7">#REF!</definedName>
    <definedName name="DATA2" localSheetId="6">#REF!</definedName>
    <definedName name="DATA2" localSheetId="11">#REF!</definedName>
    <definedName name="DATA2">#REF!</definedName>
    <definedName name="DATA20" localSheetId="7">#REF!</definedName>
    <definedName name="DATA20" localSheetId="6">#REF!</definedName>
    <definedName name="DATA20" localSheetId="11">#REF!</definedName>
    <definedName name="DATA20">#REF!</definedName>
    <definedName name="DATA3" localSheetId="7">#REF!</definedName>
    <definedName name="DATA3" localSheetId="6">#REF!</definedName>
    <definedName name="DATA3" localSheetId="11">#REF!</definedName>
    <definedName name="DATA3">#REF!</definedName>
    <definedName name="DATA4" localSheetId="7">#REF!</definedName>
    <definedName name="DATA4" localSheetId="6">#REF!</definedName>
    <definedName name="DATA4" localSheetId="11">#REF!</definedName>
    <definedName name="DATA4">#REF!</definedName>
    <definedName name="DATA5" localSheetId="7">#REF!</definedName>
    <definedName name="DATA5" localSheetId="6">#REF!</definedName>
    <definedName name="DATA5" localSheetId="11">#REF!</definedName>
    <definedName name="DATA5">#REF!</definedName>
    <definedName name="data5000">'[4]ACTMA Detail'!$N$2:$N$102</definedName>
    <definedName name="DATA6" localSheetId="7">#REF!</definedName>
    <definedName name="DATA6" localSheetId="10">#REF!</definedName>
    <definedName name="DATA6" localSheetId="6">#REF!</definedName>
    <definedName name="DATA6" localSheetId="9">#REF!</definedName>
    <definedName name="DATA6" localSheetId="11">#REF!</definedName>
    <definedName name="DATA6" localSheetId="0">#REF!</definedName>
    <definedName name="DATA6">#REF!</definedName>
    <definedName name="DATA7" localSheetId="7">#REF!</definedName>
    <definedName name="DATA7" localSheetId="10">#REF!</definedName>
    <definedName name="DATA7" localSheetId="6">#REF!</definedName>
    <definedName name="DATA7" localSheetId="9">#REF!</definedName>
    <definedName name="DATA7" localSheetId="11">#REF!</definedName>
    <definedName name="DATA7">#REF!</definedName>
    <definedName name="DATA8" localSheetId="7">#REF!</definedName>
    <definedName name="DATA8" localSheetId="10">#REF!</definedName>
    <definedName name="DATA8" localSheetId="6">#REF!</definedName>
    <definedName name="DATA8" localSheetId="9">#REF!</definedName>
    <definedName name="DATA8" localSheetId="11">#REF!</definedName>
    <definedName name="DATA8">#REF!</definedName>
    <definedName name="DATA9" localSheetId="7">#REF!</definedName>
    <definedName name="DATA9" localSheetId="6">#REF!</definedName>
    <definedName name="DATA9" localSheetId="11">#REF!</definedName>
    <definedName name="DATA9">#REF!</definedName>
    <definedName name="DaytypeBase">#REF!</definedName>
    <definedName name="dec_var">#REF!</definedName>
    <definedName name="DecVar2">#REF!</definedName>
    <definedName name="delivRanks">'[5]r - SupplyCurve'!$H$1</definedName>
    <definedName name="delivRAZone" localSheetId="8">OFFSET('[5]r - SupplyCurve'!$O$4,1,0,delivRanks,1)</definedName>
    <definedName name="delivRAZone" localSheetId="2">OFFSET('[5]r - SupplyCurve'!$O$4,1,0,delivRanks,1)</definedName>
    <definedName name="delivRAZone">OFFSET('[5]r - SupplyCurve'!$O$4,1,0,delivRanks,1)</definedName>
    <definedName name="delivTypeID" localSheetId="8">OFFSET('[5]r - SupplyCurve'!$C$4,1,0,delivRanks,1)</definedName>
    <definedName name="delivTypeID" localSheetId="2">OFFSET('[5]r - SupplyCurve'!$C$4,1,0,delivRanks,1)</definedName>
    <definedName name="delivTypeID">OFFSET('[5]r - SupplyCurve'!$C$4,1,0,delivRanks,1)</definedName>
    <definedName name="delivYear" localSheetId="8">OFFSET('[5]r - SupplyCurve'!$BT$4,1,0,delivRanks,1)</definedName>
    <definedName name="delivYear" localSheetId="2">OFFSET('[5]r - SupplyCurve'!$BT$4,1,0,delivRanks,1)</definedName>
    <definedName name="delivYear">OFFSET('[5]r - SupplyCurve'!$BT$4,1,0,delivRanks,1)</definedName>
    <definedName name="dependMW" localSheetId="8">OFFSET('[5]r - SupplyCurve'!$BQ$4,1,0,delivRanks,1)</definedName>
    <definedName name="dependMW" localSheetId="2">OFFSET('[5]r - SupplyCurve'!$BQ$4,1,0,delivRanks,1)</definedName>
    <definedName name="dependMW">OFFSET('[5]r - SupplyCurve'!$BQ$4,1,0,delivRanks,1)</definedName>
    <definedName name="devicesperparticipantcurrent">'[1]Cost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7">#REF!</definedName>
    <definedName name="DREBA2012" localSheetId="10">#REF!</definedName>
    <definedName name="DREBA2012" localSheetId="6">#REF!</definedName>
    <definedName name="DREBA2012" localSheetId="12">#REF!</definedName>
    <definedName name="DREBA2012" localSheetId="9">#REF!</definedName>
    <definedName name="DREBA2012" localSheetId="11">#REF!</definedName>
    <definedName name="DREBA2012" localSheetId="0">#REF!</definedName>
    <definedName name="DREBA2012">#REF!</definedName>
    <definedName name="dualcurrent">#REF!</definedName>
    <definedName name="dualnew">#REF!</definedName>
    <definedName name="e" localSheetId="8" hidden="1">{#N/A,#N/A,FALSE,"CTC Summary - EOY";#N/A,#N/A,FALSE,"CTC Summary - Wtavg"}</definedName>
    <definedName name="e" localSheetId="2" hidden="1">{#N/A,#N/A,FALSE,"CTC Summary - EOY";#N/A,#N/A,FALSE,"CTC Summary - Wtavg"}</definedName>
    <definedName name="e" hidden="1">{#N/A,#N/A,FALSE,"CTC Summary - EOY";#N/A,#N/A,FALSE,"CTC Summary - Wtavg"}</definedName>
    <definedName name="ee" localSheetId="8" hidden="1">{"PI_Data",#N/A,TRUE,"P&amp;I Data"}</definedName>
    <definedName name="ee" localSheetId="2" hidden="1">{"PI_Data",#N/A,TRUE,"P&amp;I Data"}</definedName>
    <definedName name="ee" hidden="1">{"PI_Data",#N/A,TRUE,"P&amp;I Data"}</definedName>
    <definedName name="EndMonth">'[6]Program Overview &amp; Inputs'!$C$9</definedName>
    <definedName name="EndYear">'[6]Program Overview &amp; Inputs'!$C$7</definedName>
    <definedName name="EnergyValueResult">#REF!</definedName>
    <definedName name="EnergyValueResult2">#REF!</definedName>
    <definedName name="EngyValueNom">#REF!</definedName>
    <definedName name="EngyValuePV">#REF!</definedName>
    <definedName name="Enhance_Delivery_Channels" localSheetId="7">#REF!</definedName>
    <definedName name="Enhance_Delivery_Channels" localSheetId="6">#REF!</definedName>
    <definedName name="Enhance_Delivery_Channels" localSheetId="11">#REF!</definedName>
    <definedName name="Enhance_Delivery_Channels">#REF!</definedName>
    <definedName name="EnrollmentRampTable">[3]Inputs!#REF!</definedName>
    <definedName name="Ethics_and_Compliance" localSheetId="7">#REF!</definedName>
    <definedName name="Ethics_and_Compliance" localSheetId="6">#REF!</definedName>
    <definedName name="Ethics_and_Compliance" localSheetId="11">#REF!</definedName>
    <definedName name="Ethics_and_Compliance">#REF!</definedName>
    <definedName name="EULpct">'[1]Cost Inputs'!#REF!</definedName>
    <definedName name="EULswitch">'[1]Cost Inputs'!#REF!</definedName>
    <definedName name="existDepend" localSheetId="8">OFFSET('[5]n - ExistingTx'!$I$5,1,0,existRanks,1)</definedName>
    <definedName name="existDepend" localSheetId="2">OFFSET('[5]n - ExistingTx'!$I$5,1,0,existRanks,1)</definedName>
    <definedName name="existDepend">OFFSET('[5]n - ExistingTx'!$I$5,1,0,existRanks,1)</definedName>
    <definedName name="existRanks">'[5]n - ExistingTx'!$E$1</definedName>
    <definedName name="existRAZone" localSheetId="8">OFFSET('[5]n - ExistingTx'!$N$5,1,0,existRanks,1)</definedName>
    <definedName name="existRAZone" localSheetId="2">OFFSET('[5]n - ExistingTx'!$N$5,1,0,existRanks,1)</definedName>
    <definedName name="existRAZone">OFFSET('[5]n - ExistingTx'!$N$5,1,0,existRanks,1)</definedName>
    <definedName name="existUpgTime" localSheetId="8">OFFSET('[5]n - ExistingTx'!$CR$5,1,0,existRanks,1)</definedName>
    <definedName name="existUpgTime" localSheetId="2">OFFSET('[5]n - ExistingTx'!$CR$5,1,0,existRanks,1)</definedName>
    <definedName name="existUpgTime">OFFSET('[5]n - ExistingTx'!$CR$5,1,0,existRanks,1)</definedName>
    <definedName name="FactorHighPct">[3]Inputs!$C$28</definedName>
    <definedName name="FactorLowPct">[3]Inputs!$C$27</definedName>
    <definedName name="FirstProgram">[3]Summary!#REF!</definedName>
    <definedName name="FixedAnnualCosts">'[1]Cost Inputs'!#REF!</definedName>
    <definedName name="forwards">#REF!</definedName>
    <definedName name="FTCcost">[3]Inputs!#REF!</definedName>
    <definedName name="FTEper50000">'[1]Cost Inputs'!#REF!</definedName>
    <definedName name="FTEper50k">'[1]Cost Inputs'!#REF!</definedName>
    <definedName name="FwdPTable">#REF!</definedName>
    <definedName name="fwdstart">#REF!</definedName>
    <definedName name="GenHighPct">[3]Inputs!$C$16</definedName>
    <definedName name="GenLowPct">[3]Inputs!$C$15</definedName>
    <definedName name="growthyears">[3]Inputs!#REF!</definedName>
    <definedName name="Header" localSheetId="6">#REF!</definedName>
    <definedName name="Header">#REF!</definedName>
    <definedName name="header_e">#REF!</definedName>
    <definedName name="header_i">#REF!</definedName>
    <definedName name="holidays">#REF!</definedName>
    <definedName name="hostedASP">'[1]Cost Inputs'!#REF!</definedName>
    <definedName name="HRrefyear">#REF!</definedName>
    <definedName name="HRtable">[7]tables!$F$5:$N$16</definedName>
    <definedName name="ImpactHighPct">[3]Inputs!$C$25</definedName>
    <definedName name="ImpactLowPct">[3]Inputs!$C$24</definedName>
    <definedName name="Inception">'[8]BW Inception'!$E:$F</definedName>
    <definedName name="include">'[9]Include column'!$A$2:$A$193</definedName>
    <definedName name="Include?">#REF!</definedName>
    <definedName name="includepls">'[9]Include column'!$N$2:$N$21</definedName>
    <definedName name="includeres">#REF!</definedName>
    <definedName name="IncludeWeekends">#REF!</definedName>
    <definedName name="indexCZ">[10]Dropdowns!$E$4</definedName>
    <definedName name="indexNS">[10]Dropdowns!$E$6</definedName>
    <definedName name="indexUtility">[10]Dropdowns!$E$7</definedName>
    <definedName name="Industries">OFFSET(#REF!,,,#REF!)</definedName>
    <definedName name="IndustryValues">OFFSET(#REF!,,,#REF!)</definedName>
    <definedName name="Inflationrate">'[1]Cost Inputs'!#REF!</definedName>
    <definedName name="inlcudepls">#REF!</definedName>
    <definedName name="Inputs">[11]Inputs!$C$4:$CH$47</definedName>
    <definedName name="July" localSheetId="8" hidden="1">{#N/A,#N/A,FALSE,"CTC Summary - EOY";#N/A,#N/A,FALSE,"CTC Summary - Wtavg"}</definedName>
    <definedName name="July" localSheetId="2" hidden="1">{#N/A,#N/A,FALSE,"CTC Summary - EOY";#N/A,#N/A,FALSE,"CTC Summary - Wtavg"}</definedName>
    <definedName name="July" hidden="1">{#N/A,#N/A,FALSE,"CTC Summary - EOY";#N/A,#N/A,FALSE,"CTC Summary - Wtavg"}</definedName>
    <definedName name="June" localSheetId="8" hidden="1">{#N/A,#N/A,FALSE,"CTC Summary - EOY";#N/A,#N/A,FALSE,"CTC Summary - Wtavg"}</definedName>
    <definedName name="June" localSheetId="2"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8" hidden="1">{"PI_Data",#N/A,TRUE,"P&amp;I Data"}</definedName>
    <definedName name="L" localSheetId="2" hidden="1">{"PI_Data",#N/A,TRUE,"P&amp;I Data"}</definedName>
    <definedName name="L" hidden="1">{"PI_Data",#N/A,TRUE,"P&amp;I Data"}</definedName>
    <definedName name="laborcostBGUgrowth">'[1]Cost Inputs'!#REF!</definedName>
    <definedName name="laborcostNBGUgrowth">'[1]Cost Inputs'!#REF!</definedName>
    <definedName name="Laborescalation">'[1]Cost Inputs'!#REF!</definedName>
    <definedName name="LastProgram">[3]Summary!#REF!</definedName>
    <definedName name="Launch_Refine_Market" localSheetId="7">#REF!</definedName>
    <definedName name="Launch_Refine_Market" localSheetId="10">#REF!</definedName>
    <definedName name="Launch_Refine_Market" localSheetId="6">#REF!</definedName>
    <definedName name="Launch_Refine_Market" localSheetId="11">#REF!</definedName>
    <definedName name="Launch_Refine_Market">#REF!</definedName>
    <definedName name="lcachoose">#REF!</definedName>
    <definedName name="lcas">#REF!</definedName>
    <definedName name="lcastart">#REF!</definedName>
    <definedName name="Life">[3]Inputs!#REF!</definedName>
    <definedName name="limcount" hidden="1">3</definedName>
    <definedName name="lolp_sum">#REF!</definedName>
    <definedName name="LOLPsimBase">#REF!</definedName>
    <definedName name="Losses">[3]Inputs!$I$25</definedName>
    <definedName name="m" localSheetId="8" hidden="1">{"PI_Data",#N/A,TRUE,"P&amp;I Data"}</definedName>
    <definedName name="m" localSheetId="2" hidden="1">{"PI_Data",#N/A,TRUE,"P&amp;I Data"}</definedName>
    <definedName name="m" hidden="1">{"PI_Data",#N/A,TRUE,"P&amp;I Data"}</definedName>
    <definedName name="MA">#REF!</definedName>
    <definedName name="Manage_AMI" localSheetId="7">#REF!</definedName>
    <definedName name="Manage_AMI" localSheetId="6">#REF!</definedName>
    <definedName name="Manage_AMI" localSheetId="11">#REF!</definedName>
    <definedName name="Manage_AMI">#REF!</definedName>
    <definedName name="MASTERORDER">#REF!</definedName>
    <definedName name="May" localSheetId="8" hidden="1">{#N/A,#N/A,FALSE,"CTC Summary - EOY";#N/A,#N/A,FALSE,"CTC Summary - Wtavg"}</definedName>
    <definedName name="May" localSheetId="2" hidden="1">{#N/A,#N/A,FALSE,"CTC Summary - EOY";#N/A,#N/A,FALSE,"CTC Summary - Wtavg"}</definedName>
    <definedName name="May" hidden="1">{#N/A,#N/A,FALSE,"CTC Summary - EOY";#N/A,#N/A,FALSE,"CTC Summary - Wtavg"}</definedName>
    <definedName name="MEDdevicesperparticipantcurrent">#REF!</definedName>
    <definedName name="MEDdevicesperparticipantnew">#REF!</definedName>
    <definedName name="MEDpctimpactcurrent">#REF!</definedName>
    <definedName name="MEDpctimpactnew">#REF!</definedName>
    <definedName name="MEDswitchimpactcurrent">#REF!</definedName>
    <definedName name="MEDswitchimpactnew">#REF!</definedName>
    <definedName name="Meet_Financial_Targets" localSheetId="7">#REF!</definedName>
    <definedName name="Meet_Financial_Targets" localSheetId="6">#REF!</definedName>
    <definedName name="Meet_Financial_Targets" localSheetId="11">#REF!</definedName>
    <definedName name="Meet_Financial_Targets">#REF!</definedName>
    <definedName name="minUpgFlag" localSheetId="8">OFFSET('[5]t - BundleSupplySortCalcs'!$E$13,1,0,existRanks,1)</definedName>
    <definedName name="minUpgFlag" localSheetId="2">OFFSET('[5]t - BundleSupplySortCalcs'!$E$13,1,0,existRanks,1)</definedName>
    <definedName name="minUpgFlag">OFFSET('[5]t - BundleSupplySortCalcs'!$E$13,1,0,existRanks,1)</definedName>
    <definedName name="Monthlies">#REF!</definedName>
    <definedName name="MonthliesPower">#REF!</definedName>
    <definedName name="monthlyCGshape">[7]tables!$P$5:$Q$16</definedName>
    <definedName name="MPR">[7]tables!$A$5:$B$25</definedName>
    <definedName name="multiplier">'[1]Cost Inputs'!#REF!</definedName>
    <definedName name="New" localSheetId="8" hidden="1">{#N/A,#N/A,FALSE,"CTC Summary - EOY";#N/A,#N/A,FALSE,"CTC Summary - Wtavg"}</definedName>
    <definedName name="New" localSheetId="2" hidden="1">{#N/A,#N/A,FALSE,"CTC Summary - EOY";#N/A,#N/A,FALSE,"CTC Summary - Wtavg"}</definedName>
    <definedName name="New" hidden="1">{#N/A,#N/A,FALSE,"CTC Summary - EOY";#N/A,#N/A,FALSE,"CTC Summary - Wtavg"}</definedName>
    <definedName name="newenrollmentpct">#REF!</definedName>
    <definedName name="newenrollmentswitch">#REF!</definedName>
    <definedName name="newRanks">'[5]o - NewTx'!$E$1</definedName>
    <definedName name="newTx1Flag" localSheetId="8">OFFSET('[5]t - BundleSupplySortCalcs'!$J$13,1,0,newRanks,1)</definedName>
    <definedName name="newTx1Flag" localSheetId="2">OFFSET('[5]t - BundleSupplySortCalcs'!$J$13,1,0,newRanks,1)</definedName>
    <definedName name="newTx1Flag">OFFSET('[5]t - BundleSupplySortCalcs'!$J$13,1,0,newRanks,1)</definedName>
    <definedName name="newTx2Flag" localSheetId="8">OFFSET('[5]t - BundleSupplySortCalcs'!$K$13,1,0,newRanks,1)</definedName>
    <definedName name="newTx2Flag" localSheetId="2">OFFSET('[5]t - BundleSupplySortCalcs'!$K$13,1,0,newRanks,1)</definedName>
    <definedName name="newTx2Flag">OFFSET('[5]t - BundleSupplySortCalcs'!$K$13,1,0,newRanks,1)</definedName>
    <definedName name="newTxDepend" localSheetId="8">OFFSET('[5]o - NewTx'!$J$5,1,0,newRanks,1)</definedName>
    <definedName name="newTxDepend" localSheetId="2">OFFSET('[5]o - NewTx'!$J$5,1,0,newRanks,1)</definedName>
    <definedName name="newTxDepend">OFFSET('[5]o - NewTx'!$J$5,1,0,newRanks,1)</definedName>
    <definedName name="newTxLosses" localSheetId="8">OFFSET('[5]o - NewTx'!$Q$5,1,0,newRanks,1)</definedName>
    <definedName name="newTxLosses" localSheetId="2">OFFSET('[5]o - NewTx'!$Q$5,1,0,newRanks,1)</definedName>
    <definedName name="newTxLosses">OFFSET('[5]o - NewTx'!$Q$5,1,0,newRanks,1)</definedName>
    <definedName name="newTxRAZones" localSheetId="8">OFFSET('[5]o - NewTx'!$O$5,1,0,newRanks,1)</definedName>
    <definedName name="newTxRAZones" localSheetId="2">OFFSET('[5]o - NewTx'!$O$5,1,0,newRanks,1)</definedName>
    <definedName name="newTxRAZones">OFFSET('[5]o - NewTx'!$O$5,1,0,newRanks,1)</definedName>
    <definedName name="nnnnnn">'[4]ACTMA Detail'!$P$2:$P$102</definedName>
    <definedName name="nRow">#REF!</definedName>
    <definedName name="objvalue">#REF!</definedName>
    <definedName name="Objvalue2">#REF!</definedName>
    <definedName name="Orders" localSheetId="7">'[12]ORDERS BW'!$C:$H</definedName>
    <definedName name="Orders" localSheetId="6">'[12]ORDERS BW'!$C:$H</definedName>
    <definedName name="Orders" localSheetId="0">'[12]ORDERS BW'!$C:$H</definedName>
    <definedName name="Orders">'[12]ORDERS BW'!$C:$H</definedName>
    <definedName name="ORDERS2012">#REF!</definedName>
    <definedName name="p" localSheetId="8" hidden="1">{"PI_Data",#N/A,TRUE,"P&amp;I Data"}</definedName>
    <definedName name="p" localSheetId="2" hidden="1">{"PI_Data",#N/A,TRUE,"P&amp;I Data"}</definedName>
    <definedName name="p" hidden="1">{"PI_Data",#N/A,TRUE,"P&amp;I Data"}</definedName>
    <definedName name="Pal_Workbook_GUID" hidden="1">"SMP21VB18GJR45T4S167142C"</definedName>
    <definedName name="pctimpactcurrent">#REF!</definedName>
    <definedName name="pctimpactfinal">#REF!</definedName>
    <definedName name="pctimpactnew">#REF!</definedName>
    <definedName name="Period">#REF!</definedName>
    <definedName name="PLSAmmHighYrs">#REF!</definedName>
    <definedName name="PLSAmmLowYrs">#REF!</definedName>
    <definedName name="PLSAmYears">#REF!</definedName>
    <definedName name="PLSEquipmentCost">#REF!</definedName>
    <definedName name="PLSIncentive">#REF!</definedName>
    <definedName name="PLSIncentiveHigh">#REF!</definedName>
    <definedName name="PLSIncentiveLow">#REF!</definedName>
    <definedName name="popgrowth">[3]Inputs!#REF!</definedName>
    <definedName name="portfoliotype">#REF!</definedName>
    <definedName name="PositionsTitle">#REF!</definedName>
    <definedName name="pricecount">#REF!</definedName>
    <definedName name="priceout">#REF!</definedName>
    <definedName name="prices">#REF!</definedName>
    <definedName name="PriceTable">#REF!</definedName>
    <definedName name="PriceTable2">#REF!</definedName>
    <definedName name="_xlnm.Print_Area" localSheetId="7">'2017 ILP Exp Carryover'!$B$1:$O$75</definedName>
    <definedName name="_xlnm.Print_Area" localSheetId="10">'2017 ILP Incent Carryover'!$A$1:$N$29</definedName>
    <definedName name="_xlnm.Print_Area" localSheetId="6">'DREBA 2017'!$B$1:$T$65</definedName>
    <definedName name="_xlnm.Print_Area" localSheetId="8">'Event Summary'!$A$1:$M$19</definedName>
    <definedName name="_xlnm.Print_Area" localSheetId="3">'Ex Ante LI &amp; Eligibility Stats'!$A$1:$O$22</definedName>
    <definedName name="_xlnm.Print_Area" localSheetId="4">'Ex Post LI &amp; Eligibility Stats'!$A$1:$O$22</definedName>
    <definedName name="_xlnm.Print_Area" localSheetId="12">'Fund Shift Log 2017'!$A$1:$E$25</definedName>
    <definedName name="_xlnm.Print_Area" localSheetId="9">'Incentives 2017'!$A$1:$N$28</definedName>
    <definedName name="_xlnm.Print_Area" localSheetId="11">'ME&amp;O Actual Expenditures'!$A$1:$O$60</definedName>
    <definedName name="_xlnm.Print_Area" localSheetId="2">'Program MW'!$A$1:$T$56</definedName>
    <definedName name="_xlnm.Print_Area" localSheetId="5">'TA-TI Distribution'!$A$1:$Y$58</definedName>
    <definedName name="Proglife">[3]Inputs!#REF!</definedName>
    <definedName name="ProgramRow">[3]Summary!#REF!</definedName>
    <definedName name="Projectedenrollment">'[1]Cost Inputs'!#REF!</definedName>
    <definedName name="Projectedpart">'[1]Cost Inputs'!#REF!</definedName>
    <definedName name="PTable">'[13]Market Data Pasted'!$A$7:$D$367</definedName>
    <definedName name="qwer" localSheetId="8" hidden="1">{"PI_Data",#N/A,TRUE,"P&amp;I Data"}</definedName>
    <definedName name="qwer" localSheetId="2" hidden="1">{"PI_Data",#N/A,TRUE,"P&amp;I Data"}</definedName>
    <definedName name="qwer" hidden="1">{"PI_Data",#N/A,TRUE,"P&amp;I Data"}</definedName>
    <definedName name="Reliability_Expectations" localSheetId="7">#REF!</definedName>
    <definedName name="Reliability_Expectations" localSheetId="10">#REF!</definedName>
    <definedName name="Reliability_Expectations" localSheetId="6">#REF!</definedName>
    <definedName name="Reliability_Expectations" localSheetId="9">#REF!</definedName>
    <definedName name="Reliability_Expectations" localSheetId="11">#REF!</definedName>
    <definedName name="Reliability_Expectations" localSheetId="0">#REF!</definedName>
    <definedName name="Reliability_Expectations">#REF!</definedName>
    <definedName name="replenishyears">'[1]Cost Inputs'!#REF!</definedName>
    <definedName name="RESacqcostPCT">'[1]Cost Inputs'!#REF!</definedName>
    <definedName name="RESacqcostswitch">'[1]Cost Inputs'!#REF!</definedName>
    <definedName name="RESdevicesperparticipantcurrent">'[1]Cost Inputs'!#REF!</definedName>
    <definedName name="RESdevicesperparticipantnew">'[1]Cost Inputs'!#REF!</definedName>
    <definedName name="RESdualcurrent">#REF!</definedName>
    <definedName name="RESdualnew">#REF!</definedName>
    <definedName name="ReserveMargin">[3]Inputs!$I$28</definedName>
    <definedName name="RESPCT1stinstallcost">'[1]Cost Inputs'!#REF!</definedName>
    <definedName name="RESPCT2ndinstallcost">'[1]Cost Inputs'!#REF!</definedName>
    <definedName name="RESPCTacqcost">'[1]Cost Inputs'!#REF!</definedName>
    <definedName name="RESPCTacqincentive">[14]Inputs!$D$37</definedName>
    <definedName name="RESPCTappointmentpercent">'[1]Cost Inputs'!#REF!</definedName>
    <definedName name="RESPCTCCcostperenroll">'[1]Cost Inputs'!#REF!</definedName>
    <definedName name="RESPCTCCpercentperenroll">'[1]Cost Inputs'!#REF!</definedName>
    <definedName name="RESPCTcostperappointment">'[1]Cost Inputs'!#REF!</definedName>
    <definedName name="RESPCTcostperinspection">'[1]Cost Inputs'!#REF!</definedName>
    <definedName name="RESPCTequipcost">'[1]Cost Inputs'!#REF!</definedName>
    <definedName name="RESpctimpactcurrent">#REF!</definedName>
    <definedName name="RESpctimpactnew">#REF!</definedName>
    <definedName name="RESPCTincentive">'[1]Cost Inputs'!#REF!</definedName>
    <definedName name="RESPCTinspectioncost">'[1]Cost Inputs'!#REF!</definedName>
    <definedName name="RESPCTinspectionpct">'[1]Cost Inputs'!#REF!</definedName>
    <definedName name="RESPCTinspectionpercent">'[1]Cost Inputs'!#REF!</definedName>
    <definedName name="RESPCTinstallcost">'[1]Cost Inputs'!#REF!</definedName>
    <definedName name="RESPCTMandRcost">'[1]Cost Inputs'!#REF!</definedName>
    <definedName name="RESPCTMandRrate">'[1]Cost Inputs'!#REF!</definedName>
    <definedName name="resPCTpercent">'[1]Cost Inputs'!#REF!</definedName>
    <definedName name="RESPCTpercentwappointments">'[1]Cost Inputs'!#REF!</definedName>
    <definedName name="RESPCTrecoverycost">'[1]Cost Inputs'!#REF!</definedName>
    <definedName name="RESPCTrecoverypct">'[1]Cost Inputs'!#REF!</definedName>
    <definedName name="resPCTresSWITCHpctexisting">'[1]Cost Inputs'!#REF!</definedName>
    <definedName name="RESPCTshippingcost">'[1]Cost Inputs'!#REF!</definedName>
    <definedName name="RESPCTshoptestcost">'[1]Cost Inputs'!#REF!</definedName>
    <definedName name="RESPCTshoptestpercent">'[1]Cost Inputs'!#REF!</definedName>
    <definedName name="RESPCTshuntcost">'[1]Cost Inputs'!#REF!</definedName>
    <definedName name="RESPCTshuntpercent">'[1]Cost Inputs'!#REF!</definedName>
    <definedName name="RESPCTwallplatecost">'[1]Cost Inputs'!#REF!</definedName>
    <definedName name="RESPCTwallplatepercent">'[1]Cost Inputs'!#REF!</definedName>
    <definedName name="RESPCTwiresavercost">'[1]Cost Inputs'!#REF!</definedName>
    <definedName name="RESPCTwiresaverpercent">'[1]Cost Inputs'!#REF!</definedName>
    <definedName name="RESswitch1stinstallcost">'[1]Cost Inputs'!#REF!</definedName>
    <definedName name="RESswitch2ndinstallcost">'[1]Cost Inputs'!#REF!</definedName>
    <definedName name="RESswitchacqcost">'[1]Cost Inputs'!#REF!</definedName>
    <definedName name="RESswitchacqincentive">[14]Inputs!$C$37</definedName>
    <definedName name="RESswitchappointmentpercent">'[1]Cost Inputs'!#REF!</definedName>
    <definedName name="RESswitchCCcostperenroll">'[1]Cost Inputs'!#REF!</definedName>
    <definedName name="RESswitchCCpercentperenroll">'[1]Cost Inputs'!#REF!</definedName>
    <definedName name="RESswitchcostperappointment">'[1]Cost Inputs'!#REF!</definedName>
    <definedName name="RESswitchcostperinspection">'[1]Cost Inputs'!#REF!</definedName>
    <definedName name="RESswitchequipcost">'[1]Cost Inputs'!#REF!</definedName>
    <definedName name="RESswitchimpactcurrent">#REF!</definedName>
    <definedName name="RESswitchimpactnew">#REF!</definedName>
    <definedName name="RESswitchincentive">'[1]Cost Inputs'!#REF!</definedName>
    <definedName name="RESswitchinspectioncost">'[1]Cost Inputs'!#REF!</definedName>
    <definedName name="RESswitchinspectionpct">'[1]Cost Inputs'!#REF!</definedName>
    <definedName name="RESswitchinspectionpercent">'[1]Cost Inputs'!#REF!</definedName>
    <definedName name="RESswitchinstallcost">'[1]Cost Inputs'!#REF!</definedName>
    <definedName name="RESswitchMandRcost">'[1]Cost Inputs'!#REF!</definedName>
    <definedName name="RESswitchMandRrate">'[1]Cost Inputs'!#REF!</definedName>
    <definedName name="resSWITCHpctexisting">'[1]Cost Inputs'!#REF!</definedName>
    <definedName name="resSWITCHpercent">'[1]Cost Inputs'!#REF!</definedName>
    <definedName name="RESswitchpercentwappointments">'[1]Cost Inputs'!#REF!</definedName>
    <definedName name="RESswitchrecoverycost">'[1]Cost Inputs'!#REF!</definedName>
    <definedName name="RESswitchrecoverypct">'[1]Cost Inputs'!#REF!</definedName>
    <definedName name="RESswitchshippingcost">'[1]Cost Inputs'!#REF!</definedName>
    <definedName name="RESswitchshoptestcost">'[1]Cost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#REF!</definedName>
    <definedName name="Scenario">[3]Inputs!#REF!</definedName>
    <definedName name="ScenarioInputsTable">#REF!</definedName>
    <definedName name="ScenarioList">#REF!</definedName>
    <definedName name="Sectors">OFFSET(#REF!,,,#REF!)</definedName>
    <definedName name="SectorValues">OFFSET(#REF!,,,#REF!)</definedName>
    <definedName name="seg1Losses" localSheetId="8">OFFSET('[5]n - ExistingTx'!$O$5,1,0,existRanks,1)</definedName>
    <definedName name="seg1Losses" localSheetId="2">OFFSET('[5]n - ExistingTx'!$O$5,1,0,existRanks,1)</definedName>
    <definedName name="seg1Losses">OFFSET('[5]n - ExistingTx'!$O$5,1,0,existRanks,1)</definedName>
    <definedName name="seg2Losses" localSheetId="8">OFFSET('[5]n - ExistingTx'!$Q$5,1,0,existRanks,1)</definedName>
    <definedName name="seg2Losses" localSheetId="2">OFFSET('[5]n - ExistingTx'!$Q$5,1,0,existRanks,1)</definedName>
    <definedName name="seg2Losses">OFFSET('[5]n - ExistingTx'!$Q$5,1,0,existRanks,1)</definedName>
    <definedName name="sencount" hidden="1">3</definedName>
    <definedName name="SMLdevicesperparticipantcurrent">#REF!</definedName>
    <definedName name="SMLdevicesperparticipantnew">#REF!</definedName>
    <definedName name="SMLpctimpactcurrent">#REF!</definedName>
    <definedName name="SMLpctimpactnew">#REF!</definedName>
    <definedName name="SMLswitchimpactcurrent">#REF!</definedName>
    <definedName name="SMLswitchimpactnew">#REF!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tabilization_Customer_Base" localSheetId="7">#REF!</definedName>
    <definedName name="Stabilization_Customer_Base" localSheetId="10">#REF!</definedName>
    <definedName name="Stabilization_Customer_Base" localSheetId="6">#REF!</definedName>
    <definedName name="Stabilization_Customer_Base" localSheetId="9">#REF!</definedName>
    <definedName name="Stabilization_Customer_Base" localSheetId="11">#REF!</definedName>
    <definedName name="Stabilization_Customer_Base">#REF!</definedName>
    <definedName name="start">[3]Inputs!#REF!</definedName>
    <definedName name="StartMonth">'[6]Program Overview &amp; Inputs'!$C$8</definedName>
    <definedName name="StartYear">'[6]Program Overview &amp; Inputs'!$C$6</definedName>
    <definedName name="Stocks">OFFSET(#REF!,,,#REF!)</definedName>
    <definedName name="StockValues">OFFSET(#REF!,,,#REF!)</definedName>
    <definedName name="Submital" localSheetId="6">#REF!</definedName>
    <definedName name="Submital">#REF!</definedName>
    <definedName name="switchimpactcurrent">#REF!</definedName>
    <definedName name="switchimpactfinal">#REF!</definedName>
    <definedName name="switchimpactnew">#REF!</definedName>
    <definedName name="swithimpactcurrent">#REF!</definedName>
    <definedName name="Systemcommunication">'[1]Cost Inputs'!#REF!</definedName>
    <definedName name="TandDHighPct">[3]Inputs!$C$19</definedName>
    <definedName name="TandDLowPct">[3]Inputs!$C$18</definedName>
    <definedName name="TDList">[3]Inputs!$M$52:$M$54</definedName>
    <definedName name="TEST0" localSheetId="7">#REF!</definedName>
    <definedName name="TEST0" localSheetId="10">#REF!</definedName>
    <definedName name="TEST0" localSheetId="6">#REF!</definedName>
    <definedName name="TEST0" localSheetId="9">#REF!</definedName>
    <definedName name="TEST0" localSheetId="11">#REF!</definedName>
    <definedName name="TEST0" localSheetId="0">#REF!</definedName>
    <definedName name="TEST0">#REF!</definedName>
    <definedName name="TEST1" localSheetId="7">#REF!</definedName>
    <definedName name="TEST1" localSheetId="10">#REF!</definedName>
    <definedName name="TEST1" localSheetId="6">#REF!</definedName>
    <definedName name="TEST1" localSheetId="9">#REF!</definedName>
    <definedName name="TEST1" localSheetId="11">#REF!</definedName>
    <definedName name="TEST1">#REF!</definedName>
    <definedName name="TEST10" localSheetId="7">#REF!</definedName>
    <definedName name="TEST10" localSheetId="6">#REF!</definedName>
    <definedName name="TEST10" localSheetId="11">#REF!</definedName>
    <definedName name="TEST10">#REF!</definedName>
    <definedName name="TEST11" localSheetId="7">#REF!</definedName>
    <definedName name="TEST11" localSheetId="6">#REF!</definedName>
    <definedName name="TEST11" localSheetId="11">#REF!</definedName>
    <definedName name="TEST11">#REF!</definedName>
    <definedName name="TEST12" localSheetId="7">#REF!</definedName>
    <definedName name="TEST12" localSheetId="6">#REF!</definedName>
    <definedName name="TEST12" localSheetId="11">#REF!</definedName>
    <definedName name="TEST12">#REF!</definedName>
    <definedName name="TEST13" localSheetId="7">#REF!</definedName>
    <definedName name="TEST13" localSheetId="6">#REF!</definedName>
    <definedName name="TEST13" localSheetId="11">#REF!</definedName>
    <definedName name="TEST13">#REF!</definedName>
    <definedName name="TEST14" localSheetId="7">#REF!</definedName>
    <definedName name="TEST14" localSheetId="6">#REF!</definedName>
    <definedName name="TEST14" localSheetId="11">#REF!</definedName>
    <definedName name="TEST14">#REF!</definedName>
    <definedName name="TEST15" localSheetId="7">#REF!</definedName>
    <definedName name="TEST15" localSheetId="6">#REF!</definedName>
    <definedName name="TEST15" localSheetId="11">#REF!</definedName>
    <definedName name="TEST15">#REF!</definedName>
    <definedName name="TEST16" localSheetId="7">#REF!</definedName>
    <definedName name="TEST16" localSheetId="6">#REF!</definedName>
    <definedName name="TEST16" localSheetId="11">#REF!</definedName>
    <definedName name="TEST16">#REF!</definedName>
    <definedName name="TEST17" localSheetId="7">#REF!</definedName>
    <definedName name="TEST17" localSheetId="6">#REF!</definedName>
    <definedName name="TEST17" localSheetId="11">#REF!</definedName>
    <definedName name="TEST17">#REF!</definedName>
    <definedName name="TEST18" localSheetId="7">#REF!</definedName>
    <definedName name="TEST18" localSheetId="6">#REF!</definedName>
    <definedName name="TEST18" localSheetId="11">#REF!</definedName>
    <definedName name="TEST18">#REF!</definedName>
    <definedName name="TEST19" localSheetId="7">#REF!</definedName>
    <definedName name="TEST19" localSheetId="6">#REF!</definedName>
    <definedName name="TEST19" localSheetId="11">#REF!</definedName>
    <definedName name="TEST19">#REF!</definedName>
    <definedName name="TEST2" localSheetId="7">#REF!</definedName>
    <definedName name="TEST2" localSheetId="6">#REF!</definedName>
    <definedName name="TEST2" localSheetId="11">#REF!</definedName>
    <definedName name="TEST2">#REF!</definedName>
    <definedName name="TEST20" localSheetId="7">#REF!</definedName>
    <definedName name="TEST20" localSheetId="6">#REF!</definedName>
    <definedName name="TEST20" localSheetId="11">#REF!</definedName>
    <definedName name="TEST20">#REF!</definedName>
    <definedName name="TEST21" localSheetId="7">#REF!</definedName>
    <definedName name="TEST21" localSheetId="6">#REF!</definedName>
    <definedName name="TEST21" localSheetId="11">#REF!</definedName>
    <definedName name="TEST21">#REF!</definedName>
    <definedName name="TEST22" localSheetId="7">#REF!</definedName>
    <definedName name="TEST22" localSheetId="6">#REF!</definedName>
    <definedName name="TEST22" localSheetId="11">#REF!</definedName>
    <definedName name="TEST22">#REF!</definedName>
    <definedName name="TEST23" localSheetId="7">#REF!</definedName>
    <definedName name="TEST23" localSheetId="6">#REF!</definedName>
    <definedName name="TEST23" localSheetId="11">#REF!</definedName>
    <definedName name="TEST23">#REF!</definedName>
    <definedName name="TEST24" localSheetId="7">#REF!</definedName>
    <definedName name="TEST24" localSheetId="6">#REF!</definedName>
    <definedName name="TEST24" localSheetId="11">#REF!</definedName>
    <definedName name="TEST24">#REF!</definedName>
    <definedName name="TEST25" localSheetId="7">#REF!</definedName>
    <definedName name="TEST25" localSheetId="6">#REF!</definedName>
    <definedName name="TEST25" localSheetId="11">#REF!</definedName>
    <definedName name="TEST25">#REF!</definedName>
    <definedName name="TEST26" localSheetId="7">#REF!</definedName>
    <definedName name="TEST26" localSheetId="6">#REF!</definedName>
    <definedName name="TEST26" localSheetId="11">#REF!</definedName>
    <definedName name="TEST26">#REF!</definedName>
    <definedName name="TEST27" localSheetId="7">#REF!</definedName>
    <definedName name="TEST27" localSheetId="6">#REF!</definedName>
    <definedName name="TEST27" localSheetId="11">#REF!</definedName>
    <definedName name="TEST27">#REF!</definedName>
    <definedName name="TEST28" localSheetId="7">#REF!</definedName>
    <definedName name="TEST28" localSheetId="6">#REF!</definedName>
    <definedName name="TEST28" localSheetId="11">#REF!</definedName>
    <definedName name="TEST28">#REF!</definedName>
    <definedName name="TEST3" localSheetId="7">#REF!</definedName>
    <definedName name="TEST3" localSheetId="6">#REF!</definedName>
    <definedName name="TEST3" localSheetId="11">#REF!</definedName>
    <definedName name="TEST3">#REF!</definedName>
    <definedName name="TEST4" localSheetId="7">#REF!</definedName>
    <definedName name="TEST4" localSheetId="6">#REF!</definedName>
    <definedName name="TEST4" localSheetId="11">#REF!</definedName>
    <definedName name="TEST4">#REF!</definedName>
    <definedName name="TEST5" localSheetId="7">#REF!</definedName>
    <definedName name="TEST5" localSheetId="6">#REF!</definedName>
    <definedName name="TEST5" localSheetId="11">#REF!</definedName>
    <definedName name="TEST5">#REF!</definedName>
    <definedName name="TEST6" localSheetId="7">#REF!</definedName>
    <definedName name="TEST6" localSheetId="6">#REF!</definedName>
    <definedName name="TEST6" localSheetId="11">#REF!</definedName>
    <definedName name="TEST6">#REF!</definedName>
    <definedName name="TEST7" localSheetId="7">#REF!</definedName>
    <definedName name="TEST7" localSheetId="6">#REF!</definedName>
    <definedName name="TEST7" localSheetId="11">#REF!</definedName>
    <definedName name="TEST7">#REF!</definedName>
    <definedName name="TEST8" localSheetId="7">#REF!</definedName>
    <definedName name="TEST8" localSheetId="6">#REF!</definedName>
    <definedName name="TEST8" localSheetId="11">#REF!</definedName>
    <definedName name="TEST8">#REF!</definedName>
    <definedName name="TEST9" localSheetId="7">#REF!</definedName>
    <definedName name="TEST9" localSheetId="6">#REF!</definedName>
    <definedName name="TEST9" localSheetId="11">#REF!</definedName>
    <definedName name="TEST9">#REF!</definedName>
    <definedName name="TESTHKEY" localSheetId="7">#REF!</definedName>
    <definedName name="TESTHKEY" localSheetId="6">#REF!</definedName>
    <definedName name="TESTHKEY" localSheetId="11">#REF!</definedName>
    <definedName name="TESTHKEY">#REF!</definedName>
    <definedName name="TESTKEYS" localSheetId="7">#REF!</definedName>
    <definedName name="TESTKEYS" localSheetId="6">#REF!</definedName>
    <definedName name="TESTKEYS" localSheetId="11">#REF!</definedName>
    <definedName name="TESTKEYS">#REF!</definedName>
    <definedName name="TESTVKEY" localSheetId="7">#REF!</definedName>
    <definedName name="TESTVKEY" localSheetId="6">#REF!</definedName>
    <definedName name="TESTVKEY" localSheetId="11">#REF!</definedName>
    <definedName name="TESTVKEY">#REF!</definedName>
    <definedName name="text">"($ in '000s)"</definedName>
    <definedName name="text_e">#REF!</definedName>
    <definedName name="text_i">#REF!</definedName>
    <definedName name="TotalCoveredHours">#REF!</definedName>
    <definedName name="totalEvents">#REF!</definedName>
    <definedName name="totalEvents2">#REF!</definedName>
    <definedName name="TotalEventsM">#REF!</definedName>
    <definedName name="totalEventsM2">#REF!</definedName>
    <definedName name="totalHours">#REF!</definedName>
    <definedName name="TotalHours2">#REF!</definedName>
    <definedName name="totalHoursM">#REF!</definedName>
    <definedName name="TotalHoursM2">#REF!</definedName>
    <definedName name="TotalTitle">"Total Value of Portfolio: " &amp; TEXT(SUM(#REF!),"$#,##0.00_)")</definedName>
    <definedName name="toteligibleaccts">'[1]Cost Inputs'!#REF!</definedName>
    <definedName name="totnewacct2011">'[1]Cost Inputs'!#REF!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8">OFFSET('[5]o - NewTx'!$BR$5,1,0,newRanks,1)</definedName>
    <definedName name="tx1Time" localSheetId="2">OFFSET('[5]o - NewTx'!$BR$5,1,0,newRanks,1)</definedName>
    <definedName name="tx1Time">OFFSET('[5]o - NewTx'!$BR$5,1,0,newRanks,1)</definedName>
    <definedName name="tx2Time" localSheetId="8">OFFSET('[5]o - NewTx'!$BS$5,1,0,newRanks,1)</definedName>
    <definedName name="tx2Time" localSheetId="2">OFFSET('[5]o - NewTx'!$BS$5,1,0,newRanks,1)</definedName>
    <definedName name="tx2Time">OFFSET('[5]o - NewTx'!$BS$5,1,0,newRanks,1)</definedName>
    <definedName name="Types">OFFSET(#REF!,,,#REF!)</definedName>
    <definedName name="TypeValues">OFFSET(#REF!,,,#REF!)</definedName>
    <definedName name="Updated">#REF!</definedName>
    <definedName name="Valued_Service_Provider" localSheetId="7">#REF!</definedName>
    <definedName name="Valued_Service_Provider" localSheetId="10">#REF!</definedName>
    <definedName name="Valued_Service_Provider" localSheetId="6">#REF!</definedName>
    <definedName name="Valued_Service_Provider" localSheetId="9">#REF!</definedName>
    <definedName name="Valued_Service_Provider" localSheetId="11">#REF!</definedName>
    <definedName name="Valued_Service_Provider">#REF!</definedName>
    <definedName name="Voice_of_Customer" localSheetId="7">#REF!</definedName>
    <definedName name="Voice_of_Customer" localSheetId="10">#REF!</definedName>
    <definedName name="Voice_of_Customer" localSheetId="6">#REF!</definedName>
    <definedName name="Voice_of_Customer" localSheetId="9">#REF!</definedName>
    <definedName name="Voice_of_Customer" localSheetId="11">#REF!</definedName>
    <definedName name="Voice_of_Customer">#REF!</definedName>
    <definedName name="WACC">[3]Inputs!$R$25</definedName>
    <definedName name="withinperiod">#REF!</definedName>
    <definedName name="wrn.Accelerated." localSheetId="8" hidden="1">{#N/A,#N/A,FALSE,"CTC Summary - EOY";#N/A,#N/A,FALSE,"CTC Summary - Wtavg"}</definedName>
    <definedName name="wrn.Accelerated." localSheetId="2" hidden="1">{#N/A,#N/A,FALSE,"CTC Summary - EOY";#N/A,#N/A,FALSE,"CTC Summary - Wtavg"}</definedName>
    <definedName name="wrn.Accelerated." hidden="1">{#N/A,#N/A,FALSE,"CTC Summary - EOY";#N/A,#N/A,FALSE,"CTC Summary - Wtavg"}</definedName>
    <definedName name="wrn.accellerated1" localSheetId="8" hidden="1">{#N/A,#N/A,FALSE,"CTC Summary - EOY";#N/A,#N/A,FALSE,"CTC Summary - Wtavg"}</definedName>
    <definedName name="wrn.accellerated1" localSheetId="2" hidden="1">{#N/A,#N/A,FALSE,"CTC Summary - EOY";#N/A,#N/A,FALSE,"CTC Summary - Wtavg"}</definedName>
    <definedName name="wrn.accellerated1" hidden="1">{#N/A,#N/A,FALSE,"CTC Summary - EOY";#N/A,#N/A,FALSE,"CTC Summary - Wtavg"}</definedName>
    <definedName name="wrn.JE9DOLLARS." localSheetId="8" hidden="1">{"JE9DOLLARS",#N/A,FALSE,"JE9"}</definedName>
    <definedName name="wrn.JE9DOLLARS." localSheetId="2" hidden="1">{"JE9DOLLARS",#N/A,FALSE,"JE9"}</definedName>
    <definedName name="wrn.JE9DOLLARS." hidden="1">{"JE9DOLLARS",#N/A,FALSE,"JE9"}</definedName>
    <definedName name="wrn.JE9DTHS." localSheetId="8" hidden="1">{"JE9DTHS",#N/A,FALSE,"JE9"}</definedName>
    <definedName name="wrn.JE9DTHS." localSheetId="2" hidden="1">{"JE9DTHS",#N/A,FALSE,"JE9"}</definedName>
    <definedName name="wrn.JE9DTHS." hidden="1">{"JE9DTHS",#N/A,FALSE,"JE9"}</definedName>
    <definedName name="wrn.JE9MCF." localSheetId="8" hidden="1">{"JE9MCF",#N/A,FALSE,"JE9"}</definedName>
    <definedName name="wrn.JE9MCF." localSheetId="2" hidden="1">{"JE9MCF",#N/A,FALSE,"JE9"}</definedName>
    <definedName name="wrn.JE9MCF." hidden="1">{"JE9MCF",#N/A,FALSE,"JE9"}</definedName>
    <definedName name="wrn.PI_Report." localSheetId="8" hidden="1">{"PI_Data",#N/A,TRUE,"P&amp;I Data"}</definedName>
    <definedName name="wrn.PI_Report." localSheetId="2" hidden="1">{"PI_Data",#N/A,TRUE,"P&amp;I Data"}</definedName>
    <definedName name="wrn.PI_Report." hidden="1">{"PI_Data",#N/A,TRUE,"P&amp;I Data"}</definedName>
    <definedName name="x" localSheetId="8" hidden="1">{#N/A,#N/A,FALSE,"CTC Summary - EOY";#N/A,#N/A,FALSE,"CTC Summary - Wtavg"}</definedName>
    <definedName name="x" localSheetId="2" hidden="1">{#N/A,#N/A,FALSE,"CTC Summary - EOY";#N/A,#N/A,FALSE,"CTC Summary - Wtavg"}</definedName>
    <definedName name="x" hidden="1">{#N/A,#N/A,FALSE,"CTC Summary - EOY";#N/A,#N/A,FALSE,"CTC Summary - Wtavg"}</definedName>
    <definedName name="xxxx">#REF!</definedName>
    <definedName name="Year">#REF!</definedName>
    <definedName name="Year1Disc">#REF!</definedName>
    <definedName name="Year2Disc">#REF!</definedName>
    <definedName name="Year3Disc">#REF!</definedName>
    <definedName name="yeartype">#REF!</definedName>
    <definedName name="YrRunning">#REF!</definedName>
    <definedName name="zzzzz">#REF!</definedName>
  </definedNames>
  <calcPr calcId="145621"/>
</workbook>
</file>

<file path=xl/calcChain.xml><?xml version="1.0" encoding="utf-8"?>
<calcChain xmlns="http://schemas.openxmlformats.org/spreadsheetml/2006/main">
  <c r="G23" i="68" l="1"/>
  <c r="F23" i="68"/>
  <c r="G22" i="68"/>
  <c r="F22" i="68"/>
  <c r="G21" i="68"/>
  <c r="F21" i="68"/>
  <c r="G20" i="68"/>
  <c r="F20" i="68"/>
  <c r="D23" i="68"/>
  <c r="C23" i="68"/>
  <c r="D22" i="68"/>
  <c r="C22" i="68"/>
  <c r="D21" i="68"/>
  <c r="C21" i="68"/>
  <c r="D20" i="68"/>
  <c r="C20" i="68"/>
  <c r="G18" i="68"/>
  <c r="F18" i="68"/>
  <c r="G17" i="68"/>
  <c r="F17" i="68"/>
  <c r="D18" i="68"/>
  <c r="C18" i="68"/>
  <c r="D17" i="68"/>
  <c r="C17" i="68"/>
  <c r="G13" i="68"/>
  <c r="F13" i="68"/>
  <c r="G12" i="68"/>
  <c r="F12" i="68"/>
  <c r="G11" i="68"/>
  <c r="F11" i="68"/>
  <c r="G10" i="68"/>
  <c r="F10" i="68"/>
  <c r="G9" i="68"/>
  <c r="F9" i="68"/>
  <c r="D13" i="68"/>
  <c r="C13" i="68"/>
  <c r="D12" i="68"/>
  <c r="C12" i="68"/>
  <c r="D11" i="68"/>
  <c r="C11" i="68"/>
  <c r="D10" i="68"/>
  <c r="C10" i="68"/>
  <c r="D9" i="68"/>
  <c r="C9" i="68"/>
  <c r="S45" i="68" l="1"/>
  <c r="R45" i="68"/>
  <c r="S44" i="68"/>
  <c r="R44" i="68"/>
  <c r="S43" i="68"/>
  <c r="R43" i="68"/>
  <c r="S42" i="68"/>
  <c r="R42" i="68"/>
  <c r="S40" i="68"/>
  <c r="R40" i="68"/>
  <c r="S39" i="68"/>
  <c r="R39" i="68"/>
  <c r="S35" i="68"/>
  <c r="R35" i="68"/>
  <c r="S34" i="68"/>
  <c r="R34" i="68"/>
  <c r="S33" i="68"/>
  <c r="R33" i="68"/>
  <c r="S32" i="68"/>
  <c r="R32" i="68"/>
  <c r="S31" i="68"/>
  <c r="R31" i="68"/>
  <c r="P45" i="68"/>
  <c r="O45" i="68"/>
  <c r="P44" i="68"/>
  <c r="O44" i="68"/>
  <c r="P43" i="68"/>
  <c r="O43" i="68"/>
  <c r="P42" i="68"/>
  <c r="O42" i="68"/>
  <c r="P40" i="68"/>
  <c r="O40" i="68"/>
  <c r="P39" i="68"/>
  <c r="O39" i="68"/>
  <c r="P35" i="68"/>
  <c r="O35" i="68"/>
  <c r="P34" i="68"/>
  <c r="O34" i="68"/>
  <c r="P33" i="68"/>
  <c r="O33" i="68"/>
  <c r="P32" i="68"/>
  <c r="O32" i="68"/>
  <c r="P31" i="68"/>
  <c r="O31" i="68"/>
  <c r="M45" i="68"/>
  <c r="L45" i="68"/>
  <c r="M44" i="68"/>
  <c r="L44" i="68"/>
  <c r="M43" i="68"/>
  <c r="L43" i="68"/>
  <c r="M42" i="68"/>
  <c r="L42" i="68"/>
  <c r="M40" i="68"/>
  <c r="L40" i="68"/>
  <c r="M39" i="68"/>
  <c r="L39" i="68"/>
  <c r="M35" i="68"/>
  <c r="L35" i="68"/>
  <c r="M34" i="68"/>
  <c r="L34" i="68"/>
  <c r="M33" i="68"/>
  <c r="L33" i="68"/>
  <c r="M32" i="68"/>
  <c r="L32" i="68"/>
  <c r="M31" i="68"/>
  <c r="L31" i="68"/>
  <c r="J45" i="68"/>
  <c r="I45" i="68"/>
  <c r="J44" i="68"/>
  <c r="I44" i="68"/>
  <c r="J43" i="68"/>
  <c r="I43" i="68"/>
  <c r="J42" i="68"/>
  <c r="I42" i="68"/>
  <c r="J40" i="68"/>
  <c r="I40" i="68"/>
  <c r="J39" i="68"/>
  <c r="I39" i="68"/>
  <c r="J35" i="68"/>
  <c r="I35" i="68"/>
  <c r="J34" i="68"/>
  <c r="I34" i="68"/>
  <c r="J33" i="68"/>
  <c r="I33" i="68"/>
  <c r="J32" i="68"/>
  <c r="I32" i="68"/>
  <c r="J31" i="68"/>
  <c r="I31" i="68"/>
  <c r="G45" i="68"/>
  <c r="F45" i="68"/>
  <c r="G44" i="68"/>
  <c r="F44" i="68"/>
  <c r="G43" i="68"/>
  <c r="F43" i="68"/>
  <c r="G42" i="68"/>
  <c r="F42" i="68"/>
  <c r="G40" i="68"/>
  <c r="F40" i="68"/>
  <c r="G39" i="68"/>
  <c r="F39" i="68"/>
  <c r="G35" i="68"/>
  <c r="F35" i="68"/>
  <c r="G34" i="68"/>
  <c r="F34" i="68"/>
  <c r="G33" i="68"/>
  <c r="F33" i="68"/>
  <c r="G32" i="68"/>
  <c r="F32" i="68"/>
  <c r="G31" i="68"/>
  <c r="F31" i="68"/>
  <c r="D45" i="68"/>
  <c r="C45" i="68"/>
  <c r="D44" i="68"/>
  <c r="C44" i="68"/>
  <c r="D43" i="68"/>
  <c r="C43" i="68"/>
  <c r="D42" i="68"/>
  <c r="C42" i="68"/>
  <c r="D40" i="68"/>
  <c r="C40" i="68"/>
  <c r="D39" i="68"/>
  <c r="C39" i="68"/>
  <c r="D35" i="68"/>
  <c r="C35" i="68"/>
  <c r="D34" i="68"/>
  <c r="C34" i="68"/>
  <c r="D33" i="68"/>
  <c r="C33" i="68"/>
  <c r="D32" i="68"/>
  <c r="C32" i="68"/>
  <c r="D31" i="68"/>
  <c r="C31" i="68"/>
  <c r="S23" i="68"/>
  <c r="R23" i="68"/>
  <c r="S22" i="68"/>
  <c r="R22" i="68"/>
  <c r="S21" i="68"/>
  <c r="R21" i="68"/>
  <c r="S20" i="68"/>
  <c r="R20" i="68"/>
  <c r="S18" i="68"/>
  <c r="R18" i="68"/>
  <c r="S17" i="68"/>
  <c r="R17" i="68"/>
  <c r="S13" i="68"/>
  <c r="R13" i="68"/>
  <c r="S12" i="68"/>
  <c r="R12" i="68"/>
  <c r="S11" i="68"/>
  <c r="R11" i="68"/>
  <c r="S10" i="68"/>
  <c r="R10" i="68"/>
  <c r="S9" i="68"/>
  <c r="R9" i="68"/>
  <c r="P23" i="68"/>
  <c r="O23" i="68"/>
  <c r="P22" i="68"/>
  <c r="O22" i="68"/>
  <c r="P21" i="68"/>
  <c r="O21" i="68"/>
  <c r="P20" i="68"/>
  <c r="O20" i="68"/>
  <c r="P18" i="68"/>
  <c r="O18" i="68"/>
  <c r="P17" i="68"/>
  <c r="O17" i="68"/>
  <c r="P13" i="68"/>
  <c r="O13" i="68"/>
  <c r="P12" i="68"/>
  <c r="O12" i="68"/>
  <c r="P11" i="68"/>
  <c r="O11" i="68"/>
  <c r="P10" i="68"/>
  <c r="O10" i="68"/>
  <c r="P9" i="68"/>
  <c r="O9" i="68"/>
  <c r="M23" i="68"/>
  <c r="L23" i="68"/>
  <c r="M22" i="68"/>
  <c r="L22" i="68"/>
  <c r="M21" i="68"/>
  <c r="L21" i="68"/>
  <c r="M20" i="68"/>
  <c r="L20" i="68"/>
  <c r="M18" i="68"/>
  <c r="L18" i="68"/>
  <c r="M17" i="68"/>
  <c r="L17" i="68"/>
  <c r="M13" i="68"/>
  <c r="M12" i="68"/>
  <c r="M11" i="68"/>
  <c r="M10" i="68"/>
  <c r="M9" i="68"/>
  <c r="L13" i="68"/>
  <c r="L12" i="68"/>
  <c r="L11" i="68"/>
  <c r="L10" i="68"/>
  <c r="L9" i="68"/>
  <c r="J23" i="68"/>
  <c r="J22" i="68"/>
  <c r="J21" i="68"/>
  <c r="J20" i="68"/>
  <c r="J18" i="68"/>
  <c r="J17" i="68"/>
  <c r="J13" i="68"/>
  <c r="J12" i="68"/>
  <c r="J11" i="68"/>
  <c r="J9" i="68"/>
  <c r="J10" i="68"/>
  <c r="I23" i="68"/>
  <c r="I22" i="68"/>
  <c r="I21" i="68"/>
  <c r="I20" i="68"/>
  <c r="I18" i="68"/>
  <c r="I17" i="68"/>
  <c r="I13" i="68"/>
  <c r="I12" i="68"/>
  <c r="I11" i="68"/>
  <c r="I10" i="68"/>
  <c r="I9" i="68"/>
  <c r="K9" i="6" l="1"/>
  <c r="N17" i="59" l="1"/>
  <c r="N14" i="59"/>
  <c r="E34" i="65"/>
  <c r="F34" i="65"/>
  <c r="G34" i="65"/>
  <c r="H34" i="65"/>
  <c r="I34" i="65"/>
  <c r="J34" i="65"/>
  <c r="K34" i="65"/>
  <c r="L34" i="65"/>
  <c r="M34" i="65"/>
  <c r="N34" i="65"/>
  <c r="E69" i="65"/>
  <c r="F69" i="65"/>
  <c r="G69" i="65"/>
  <c r="H69" i="65"/>
  <c r="I69" i="65"/>
  <c r="J69" i="65"/>
  <c r="K69" i="65"/>
  <c r="L69" i="65"/>
  <c r="M69" i="65"/>
  <c r="N69" i="65"/>
  <c r="D34" i="65"/>
  <c r="D69" i="65"/>
  <c r="C21" i="6" l="1"/>
  <c r="I19" i="6"/>
  <c r="H19" i="6"/>
  <c r="G19" i="6"/>
  <c r="L17" i="6"/>
  <c r="L18" i="6"/>
  <c r="L19" i="6"/>
  <c r="L16" i="6"/>
  <c r="K18" i="6"/>
  <c r="K17" i="6"/>
  <c r="K16" i="6"/>
  <c r="K19" i="6" s="1"/>
  <c r="L9" i="6"/>
  <c r="L12" i="6"/>
  <c r="L11" i="6"/>
  <c r="L10" i="6"/>
  <c r="K12" i="6"/>
  <c r="K11" i="6"/>
  <c r="K10" i="6"/>
  <c r="M7" i="6"/>
  <c r="M6" i="6"/>
  <c r="I5" i="6"/>
  <c r="M5" i="6"/>
  <c r="K5" i="6"/>
  <c r="H9" i="68"/>
  <c r="Q46" i="68" l="1"/>
  <c r="N46" i="68"/>
  <c r="K46" i="68"/>
  <c r="H46" i="68"/>
  <c r="E46" i="68"/>
  <c r="B46" i="68"/>
  <c r="Q36" i="68"/>
  <c r="Q47" i="68" s="1"/>
  <c r="N36" i="68"/>
  <c r="N47" i="68" s="1"/>
  <c r="K36" i="68"/>
  <c r="K47" i="68" s="1"/>
  <c r="H36" i="68"/>
  <c r="H47" i="68" s="1"/>
  <c r="E36" i="68"/>
  <c r="E47" i="68" s="1"/>
  <c r="B36" i="68"/>
  <c r="B47" i="68" s="1"/>
  <c r="C27" i="68"/>
  <c r="Q24" i="68"/>
  <c r="N24" i="68"/>
  <c r="K24" i="68"/>
  <c r="H24" i="68"/>
  <c r="E24" i="68"/>
  <c r="B24" i="68"/>
  <c r="Q14" i="68"/>
  <c r="Q25" i="68" s="1"/>
  <c r="N14" i="68"/>
  <c r="N25" i="68" s="1"/>
  <c r="K14" i="68"/>
  <c r="K25" i="68" s="1"/>
  <c r="H14" i="68"/>
  <c r="E14" i="68"/>
  <c r="E25" i="68" s="1"/>
  <c r="B14" i="68"/>
  <c r="B25" i="68" s="1"/>
  <c r="I4" i="68"/>
  <c r="I27" i="68" s="1"/>
  <c r="G4" i="68"/>
  <c r="F4" i="68"/>
  <c r="D4" i="68"/>
  <c r="D27" i="68" s="1"/>
  <c r="C36" i="68" l="1"/>
  <c r="O36" i="68"/>
  <c r="L46" i="68"/>
  <c r="F36" i="68"/>
  <c r="C46" i="68"/>
  <c r="G36" i="68"/>
  <c r="S36" i="68"/>
  <c r="R36" i="68"/>
  <c r="D36" i="68"/>
  <c r="P36" i="68"/>
  <c r="I36" i="68"/>
  <c r="J46" i="68"/>
  <c r="F46" i="68"/>
  <c r="J36" i="68"/>
  <c r="M46" i="68"/>
  <c r="L36" i="68"/>
  <c r="I46" i="68"/>
  <c r="M36" i="68"/>
  <c r="C14" i="68"/>
  <c r="M14" i="68"/>
  <c r="S14" i="68"/>
  <c r="P24" i="68"/>
  <c r="R24" i="68"/>
  <c r="D46" i="68"/>
  <c r="D47" i="68" s="1"/>
  <c r="R14" i="68"/>
  <c r="C24" i="68"/>
  <c r="H25" i="68"/>
  <c r="O14" i="68"/>
  <c r="I14" i="68"/>
  <c r="J14" i="68"/>
  <c r="P14" i="68"/>
  <c r="S24" i="68"/>
  <c r="L14" i="68"/>
  <c r="O24" i="68"/>
  <c r="G46" i="68"/>
  <c r="F27" i="68"/>
  <c r="J4" i="68"/>
  <c r="G27" i="68"/>
  <c r="L4" i="68"/>
  <c r="B24" i="50"/>
  <c r="E5" i="6"/>
  <c r="L47" i="68" l="1"/>
  <c r="I47" i="68"/>
  <c r="C47" i="68"/>
  <c r="G47" i="68"/>
  <c r="J47" i="68"/>
  <c r="F47" i="68"/>
  <c r="P25" i="68"/>
  <c r="S25" i="68"/>
  <c r="M47" i="68"/>
  <c r="R25" i="68"/>
  <c r="C25" i="68"/>
  <c r="I24" i="68"/>
  <c r="I25" i="68" s="1"/>
  <c r="O25" i="68"/>
  <c r="D24" i="68"/>
  <c r="G24" i="68"/>
  <c r="J27" i="68"/>
  <c r="D14" i="68"/>
  <c r="M4" i="68"/>
  <c r="O4" i="68"/>
  <c r="L27" i="68"/>
  <c r="G14" i="68"/>
  <c r="F14" i="68"/>
  <c r="F24" i="68"/>
  <c r="D24" i="65"/>
  <c r="F25" i="68" l="1"/>
  <c r="G25" i="68"/>
  <c r="O27" i="68"/>
  <c r="R4" i="68"/>
  <c r="P4" i="68"/>
  <c r="P27" i="68" s="1"/>
  <c r="J24" i="68"/>
  <c r="J25" i="68" s="1"/>
  <c r="L24" i="68"/>
  <c r="L25" i="68" s="1"/>
  <c r="M27" i="68"/>
  <c r="D25" i="68"/>
  <c r="C9" i="6"/>
  <c r="C5" i="6"/>
  <c r="H18" i="6"/>
  <c r="G18" i="6"/>
  <c r="H17" i="6"/>
  <c r="G17" i="6"/>
  <c r="H16" i="6"/>
  <c r="G16" i="6"/>
  <c r="G5" i="6"/>
  <c r="H12" i="6"/>
  <c r="G12" i="6"/>
  <c r="H11" i="6"/>
  <c r="G11" i="6"/>
  <c r="H10" i="6"/>
  <c r="G10" i="6"/>
  <c r="H9" i="6"/>
  <c r="G9" i="6"/>
  <c r="H7" i="6"/>
  <c r="H6" i="6"/>
  <c r="G7" i="6"/>
  <c r="G6" i="6"/>
  <c r="M24" i="68" l="1"/>
  <c r="M25" i="68" s="1"/>
  <c r="S4" i="68"/>
  <c r="S27" i="68" s="1"/>
  <c r="R27" i="68"/>
  <c r="N15" i="67"/>
  <c r="M58" i="67"/>
  <c r="L58" i="67"/>
  <c r="K58" i="67"/>
  <c r="J58" i="67"/>
  <c r="I58" i="67"/>
  <c r="H58" i="67"/>
  <c r="G58" i="67"/>
  <c r="F58" i="67"/>
  <c r="E58" i="67"/>
  <c r="D58" i="67"/>
  <c r="C58" i="67"/>
  <c r="B58" i="67"/>
  <c r="N57" i="67"/>
  <c r="N56" i="67"/>
  <c r="N55" i="67"/>
  <c r="N54" i="67"/>
  <c r="N58" i="67" s="1"/>
  <c r="M51" i="67"/>
  <c r="L51" i="67"/>
  <c r="K51" i="67"/>
  <c r="J51" i="67"/>
  <c r="I51" i="67"/>
  <c r="H51" i="67"/>
  <c r="G51" i="67"/>
  <c r="F51" i="67"/>
  <c r="E51" i="67"/>
  <c r="D51" i="67"/>
  <c r="C51" i="67"/>
  <c r="B51" i="67"/>
  <c r="N50" i="67"/>
  <c r="N49" i="67"/>
  <c r="N48" i="67"/>
  <c r="N47" i="67"/>
  <c r="N46" i="67"/>
  <c r="M43" i="67"/>
  <c r="L43" i="67"/>
  <c r="J43" i="67"/>
  <c r="H43" i="67"/>
  <c r="F43" i="67"/>
  <c r="D43" i="67"/>
  <c r="B43" i="67"/>
  <c r="N30" i="67"/>
  <c r="N29" i="67"/>
  <c r="N28" i="67"/>
  <c r="N27" i="67"/>
  <c r="N26" i="67"/>
  <c r="L25" i="67"/>
  <c r="K25" i="67"/>
  <c r="K43" i="67" s="1"/>
  <c r="J25" i="67"/>
  <c r="I25" i="67"/>
  <c r="I43" i="67" s="1"/>
  <c r="H25" i="67"/>
  <c r="G25" i="67"/>
  <c r="G43" i="67" s="1"/>
  <c r="F25" i="67"/>
  <c r="E25" i="67"/>
  <c r="E43" i="67" s="1"/>
  <c r="D25" i="67"/>
  <c r="C25" i="67"/>
  <c r="N25" i="67" s="1"/>
  <c r="B25" i="67"/>
  <c r="N22" i="67"/>
  <c r="N20" i="67"/>
  <c r="N17" i="67"/>
  <c r="N13" i="67"/>
  <c r="M6" i="67"/>
  <c r="L6" i="67"/>
  <c r="K6" i="67"/>
  <c r="J6" i="67"/>
  <c r="I6" i="67"/>
  <c r="H6" i="67"/>
  <c r="G6" i="67"/>
  <c r="F6" i="67"/>
  <c r="E6" i="67"/>
  <c r="D6" i="67"/>
  <c r="C6" i="67"/>
  <c r="B6" i="67"/>
  <c r="N5" i="67"/>
  <c r="N6" i="67" s="1"/>
  <c r="N4" i="67"/>
  <c r="P46" i="68" l="1"/>
  <c r="P47" i="68" s="1"/>
  <c r="O46" i="68"/>
  <c r="O47" i="68" s="1"/>
  <c r="N51" i="67"/>
  <c r="N43" i="67"/>
  <c r="C43" i="67"/>
  <c r="R46" i="68" l="1"/>
  <c r="R47" i="68" s="1"/>
  <c r="S46" i="68"/>
  <c r="S47" i="68" s="1"/>
  <c r="B18" i="59"/>
  <c r="O32" i="65"/>
  <c r="O33" i="65"/>
  <c r="O65" i="65"/>
  <c r="O66" i="65"/>
  <c r="C69" i="65"/>
  <c r="C62" i="65"/>
  <c r="C52" i="65"/>
  <c r="C45" i="65"/>
  <c r="C39" i="65"/>
  <c r="C34" i="65"/>
  <c r="C26" i="65"/>
  <c r="C21" i="65"/>
  <c r="C17" i="65"/>
  <c r="C9" i="65"/>
  <c r="C71" i="65" l="1"/>
  <c r="R55" i="66"/>
  <c r="R50" i="66"/>
  <c r="R46" i="66"/>
  <c r="R39" i="66"/>
  <c r="R34" i="66"/>
  <c r="R29" i="66"/>
  <c r="R24" i="66"/>
  <c r="R19" i="66"/>
  <c r="R15" i="66"/>
  <c r="R10" i="66"/>
  <c r="Q50" i="66"/>
  <c r="Q49" i="66"/>
  <c r="Q20" i="66"/>
  <c r="P57" i="66"/>
  <c r="Q57" i="66" s="1"/>
  <c r="O55" i="66"/>
  <c r="N55" i="66"/>
  <c r="M55" i="66"/>
  <c r="L55" i="66"/>
  <c r="K55" i="66"/>
  <c r="J55" i="66"/>
  <c r="I55" i="66"/>
  <c r="H55" i="66"/>
  <c r="G55" i="66"/>
  <c r="F55" i="66"/>
  <c r="E55" i="66"/>
  <c r="D55" i="66"/>
  <c r="P54" i="66"/>
  <c r="P53" i="66"/>
  <c r="Q53" i="66" s="1"/>
  <c r="T53" i="66" s="1"/>
  <c r="O50" i="66"/>
  <c r="N50" i="66"/>
  <c r="M50" i="66"/>
  <c r="L50" i="66"/>
  <c r="K50" i="66"/>
  <c r="J50" i="66"/>
  <c r="I50" i="66"/>
  <c r="H50" i="66"/>
  <c r="G50" i="66"/>
  <c r="F50" i="66"/>
  <c r="E50" i="66"/>
  <c r="D50" i="66"/>
  <c r="P49" i="66"/>
  <c r="P50" i="66" s="1"/>
  <c r="O46" i="66"/>
  <c r="N46" i="66"/>
  <c r="M46" i="66"/>
  <c r="L46" i="66"/>
  <c r="K46" i="66"/>
  <c r="J46" i="66"/>
  <c r="I46" i="66"/>
  <c r="H46" i="66"/>
  <c r="G46" i="66"/>
  <c r="F46" i="66"/>
  <c r="E46" i="66"/>
  <c r="D46" i="66"/>
  <c r="P45" i="66"/>
  <c r="Q45" i="66" s="1"/>
  <c r="T45" i="66" s="1"/>
  <c r="P44" i="66"/>
  <c r="Q44" i="66" s="1"/>
  <c r="T44" i="66" s="1"/>
  <c r="P43" i="66"/>
  <c r="Q43" i="66" s="1"/>
  <c r="T43" i="66" s="1"/>
  <c r="P42" i="66"/>
  <c r="O39" i="66"/>
  <c r="N39" i="66"/>
  <c r="M39" i="66"/>
  <c r="L39" i="66"/>
  <c r="K39" i="66"/>
  <c r="J39" i="66"/>
  <c r="I39" i="66"/>
  <c r="H39" i="66"/>
  <c r="G39" i="66"/>
  <c r="F39" i="66"/>
  <c r="E39" i="66"/>
  <c r="D39" i="66"/>
  <c r="P38" i="66"/>
  <c r="Q38" i="66" s="1"/>
  <c r="T38" i="66" s="1"/>
  <c r="P37" i="66"/>
  <c r="P39" i="66" s="1"/>
  <c r="Q39" i="66" s="1"/>
  <c r="O34" i="66"/>
  <c r="N34" i="66"/>
  <c r="M34" i="66"/>
  <c r="L34" i="66"/>
  <c r="K34" i="66"/>
  <c r="J34" i="66"/>
  <c r="I34" i="66"/>
  <c r="H34" i="66"/>
  <c r="G34" i="66"/>
  <c r="F34" i="66"/>
  <c r="E34" i="66"/>
  <c r="D34" i="66"/>
  <c r="P33" i="66"/>
  <c r="Q33" i="66" s="1"/>
  <c r="T33" i="66" s="1"/>
  <c r="P32" i="66"/>
  <c r="Q32" i="66" s="1"/>
  <c r="T32" i="66" s="1"/>
  <c r="O29" i="66"/>
  <c r="N29" i="66"/>
  <c r="M29" i="66"/>
  <c r="L29" i="66"/>
  <c r="K29" i="66"/>
  <c r="J29" i="66"/>
  <c r="I29" i="66"/>
  <c r="H29" i="66"/>
  <c r="G29" i="66"/>
  <c r="F29" i="66"/>
  <c r="E29" i="66"/>
  <c r="D29" i="66"/>
  <c r="P28" i="66"/>
  <c r="Q28" i="66" s="1"/>
  <c r="T28" i="66" s="1"/>
  <c r="P27" i="66"/>
  <c r="Q27" i="66" s="1"/>
  <c r="T27" i="66" s="1"/>
  <c r="O24" i="66"/>
  <c r="N24" i="66"/>
  <c r="M24" i="66"/>
  <c r="L24" i="66"/>
  <c r="K24" i="66"/>
  <c r="J24" i="66"/>
  <c r="I24" i="66"/>
  <c r="H24" i="66"/>
  <c r="G24" i="66"/>
  <c r="F24" i="66"/>
  <c r="E24" i="66"/>
  <c r="D24" i="66"/>
  <c r="P23" i="66"/>
  <c r="Q23" i="66" s="1"/>
  <c r="T23" i="66" s="1"/>
  <c r="P22" i="66"/>
  <c r="Q22" i="66" s="1"/>
  <c r="T22" i="66" s="1"/>
  <c r="O19" i="66"/>
  <c r="N19" i="66"/>
  <c r="M19" i="66"/>
  <c r="L19" i="66"/>
  <c r="K19" i="66"/>
  <c r="J19" i="66"/>
  <c r="I19" i="66"/>
  <c r="H19" i="66"/>
  <c r="G19" i="66"/>
  <c r="F19" i="66"/>
  <c r="E19" i="66"/>
  <c r="D19" i="66"/>
  <c r="P18" i="66"/>
  <c r="Q18" i="66" s="1"/>
  <c r="T18" i="66" s="1"/>
  <c r="O15" i="66"/>
  <c r="N15" i="66"/>
  <c r="M15" i="66"/>
  <c r="L15" i="66"/>
  <c r="K15" i="66"/>
  <c r="J15" i="66"/>
  <c r="I15" i="66"/>
  <c r="H15" i="66"/>
  <c r="G15" i="66"/>
  <c r="F15" i="66"/>
  <c r="E15" i="66"/>
  <c r="D15" i="66"/>
  <c r="P14" i="66"/>
  <c r="P15" i="66" s="1"/>
  <c r="Q15" i="66" s="1"/>
  <c r="T15" i="66" s="1"/>
  <c r="P13" i="66"/>
  <c r="Q13" i="66" s="1"/>
  <c r="T13" i="66" s="1"/>
  <c r="O10" i="66"/>
  <c r="N10" i="66"/>
  <c r="N58" i="66" s="1"/>
  <c r="M10" i="66"/>
  <c r="L10" i="66"/>
  <c r="K10" i="66"/>
  <c r="J10" i="66"/>
  <c r="J58" i="66" s="1"/>
  <c r="I10" i="66"/>
  <c r="H10" i="66"/>
  <c r="G10" i="66"/>
  <c r="F10" i="66"/>
  <c r="E10" i="66"/>
  <c r="D10" i="66"/>
  <c r="P9" i="66"/>
  <c r="Q9" i="66" s="1"/>
  <c r="T9" i="66" s="1"/>
  <c r="P8" i="66"/>
  <c r="P10" i="66" s="1"/>
  <c r="Q10" i="66" s="1"/>
  <c r="F58" i="66" l="1"/>
  <c r="P34" i="66"/>
  <c r="Q34" i="66" s="1"/>
  <c r="T34" i="66" s="1"/>
  <c r="T10" i="66"/>
  <c r="G58" i="66"/>
  <c r="O58" i="66"/>
  <c r="P19" i="66"/>
  <c r="Q19" i="66" s="1"/>
  <c r="T19" i="66" s="1"/>
  <c r="T39" i="66"/>
  <c r="P55" i="66"/>
  <c r="Q55" i="66" s="1"/>
  <c r="T55" i="66" s="1"/>
  <c r="Q37" i="66"/>
  <c r="T37" i="66" s="1"/>
  <c r="D58" i="66"/>
  <c r="P24" i="66"/>
  <c r="Q24" i="66" s="1"/>
  <c r="T24" i="66" s="1"/>
  <c r="R58" i="66"/>
  <c r="K58" i="66"/>
  <c r="P29" i="66"/>
  <c r="Q29" i="66" s="1"/>
  <c r="T29" i="66" s="1"/>
  <c r="P46" i="66"/>
  <c r="Q46" i="66" s="1"/>
  <c r="T46" i="66" s="1"/>
  <c r="Q8" i="66"/>
  <c r="T8" i="66" s="1"/>
  <c r="Q14" i="66"/>
  <c r="T14" i="66" s="1"/>
  <c r="Q42" i="66"/>
  <c r="T42" i="66" s="1"/>
  <c r="Q54" i="66"/>
  <c r="T54" i="66" s="1"/>
  <c r="H58" i="66"/>
  <c r="L58" i="66"/>
  <c r="E58" i="66"/>
  <c r="I58" i="66"/>
  <c r="M58" i="66"/>
  <c r="O7" i="65"/>
  <c r="O8" i="65"/>
  <c r="Y16" i="6"/>
  <c r="Y17" i="6"/>
  <c r="Y18" i="6"/>
  <c r="P58" i="66" l="1"/>
  <c r="Q58" i="66" s="1"/>
  <c r="T58" i="66" s="1"/>
  <c r="S55" i="66" l="1"/>
  <c r="S57" i="66" l="1"/>
  <c r="S50" i="66"/>
  <c r="S46" i="66"/>
  <c r="S39" i="66"/>
  <c r="S34" i="66"/>
  <c r="S29" i="66"/>
  <c r="S24" i="66"/>
  <c r="S19" i="66"/>
  <c r="S15" i="66"/>
  <c r="S10" i="66"/>
  <c r="S58" i="66" l="1"/>
  <c r="L19" i="49"/>
  <c r="O68" i="65" l="1"/>
  <c r="O67" i="65"/>
  <c r="N62" i="65"/>
  <c r="M62" i="65"/>
  <c r="L62" i="65"/>
  <c r="K62" i="65"/>
  <c r="J62" i="65"/>
  <c r="I62" i="65"/>
  <c r="H62" i="65"/>
  <c r="G62" i="65"/>
  <c r="F62" i="65"/>
  <c r="E62" i="65"/>
  <c r="D62" i="65"/>
  <c r="O61" i="65"/>
  <c r="O60" i="65"/>
  <c r="O59" i="65"/>
  <c r="O58" i="65"/>
  <c r="O57" i="65"/>
  <c r="O56" i="65"/>
  <c r="O55" i="65"/>
  <c r="N52" i="65"/>
  <c r="M52" i="65"/>
  <c r="L52" i="65"/>
  <c r="K52" i="65"/>
  <c r="J52" i="65"/>
  <c r="I52" i="65"/>
  <c r="H52" i="65"/>
  <c r="G52" i="65"/>
  <c r="F52" i="65"/>
  <c r="E52" i="65"/>
  <c r="D52" i="65"/>
  <c r="O51" i="65"/>
  <c r="O50" i="65"/>
  <c r="O49" i="65"/>
  <c r="O48" i="65"/>
  <c r="N45" i="65"/>
  <c r="M45" i="65"/>
  <c r="L45" i="65"/>
  <c r="K45" i="65"/>
  <c r="J45" i="65"/>
  <c r="I45" i="65"/>
  <c r="H45" i="65"/>
  <c r="G45" i="65"/>
  <c r="F45" i="65"/>
  <c r="E45" i="65"/>
  <c r="D45" i="65"/>
  <c r="O44" i="65"/>
  <c r="O43" i="65"/>
  <c r="O42" i="65"/>
  <c r="N39" i="65"/>
  <c r="M39" i="65"/>
  <c r="L39" i="65"/>
  <c r="K39" i="65"/>
  <c r="J39" i="65"/>
  <c r="I39" i="65"/>
  <c r="H39" i="65"/>
  <c r="G39" i="65"/>
  <c r="F39" i="65"/>
  <c r="E39" i="65"/>
  <c r="D39" i="65"/>
  <c r="O38" i="65"/>
  <c r="O37" i="65"/>
  <c r="O31" i="65"/>
  <c r="O30" i="65"/>
  <c r="O29" i="65"/>
  <c r="N26" i="65"/>
  <c r="M26" i="65"/>
  <c r="L26" i="65"/>
  <c r="K26" i="65"/>
  <c r="J26" i="65"/>
  <c r="I26" i="65"/>
  <c r="H26" i="65"/>
  <c r="G26" i="65"/>
  <c r="F26" i="65"/>
  <c r="E26" i="65"/>
  <c r="D26" i="65"/>
  <c r="O25" i="65"/>
  <c r="O24" i="65"/>
  <c r="N21" i="65"/>
  <c r="M21" i="65"/>
  <c r="L21" i="65"/>
  <c r="K21" i="65"/>
  <c r="J21" i="65"/>
  <c r="I21" i="65"/>
  <c r="H21" i="65"/>
  <c r="G21" i="65"/>
  <c r="F21" i="65"/>
  <c r="E21" i="65"/>
  <c r="D21" i="65"/>
  <c r="O20" i="65"/>
  <c r="N17" i="65"/>
  <c r="M17" i="65"/>
  <c r="L17" i="65"/>
  <c r="K17" i="65"/>
  <c r="J17" i="65"/>
  <c r="I17" i="65"/>
  <c r="H17" i="65"/>
  <c r="G17" i="65"/>
  <c r="F17" i="65"/>
  <c r="E17" i="65"/>
  <c r="D17" i="65"/>
  <c r="O16" i="65"/>
  <c r="O15" i="65"/>
  <c r="O14" i="65"/>
  <c r="O13" i="65"/>
  <c r="O12" i="65"/>
  <c r="N9" i="65"/>
  <c r="M9" i="65"/>
  <c r="L9" i="65"/>
  <c r="K9" i="65"/>
  <c r="J9" i="65"/>
  <c r="I9" i="65"/>
  <c r="H9" i="65"/>
  <c r="G9" i="65"/>
  <c r="F9" i="65"/>
  <c r="E9" i="65"/>
  <c r="D9" i="65"/>
  <c r="O21" i="65" l="1"/>
  <c r="O34" i="65"/>
  <c r="O69" i="65"/>
  <c r="O52" i="65"/>
  <c r="O62" i="65"/>
  <c r="L71" i="65"/>
  <c r="D71" i="65"/>
  <c r="K71" i="65"/>
  <c r="G71" i="65"/>
  <c r="F71" i="65"/>
  <c r="H71" i="65"/>
  <c r="J71" i="65"/>
  <c r="M71" i="65"/>
  <c r="I71" i="65"/>
  <c r="O9" i="65"/>
  <c r="E71" i="65"/>
  <c r="N71" i="65"/>
  <c r="O26" i="65"/>
  <c r="O45" i="65"/>
  <c r="O17" i="65"/>
  <c r="O39" i="65"/>
  <c r="O71" i="65" l="1"/>
  <c r="B52" i="6" l="1"/>
  <c r="J51" i="6"/>
  <c r="J52" i="6" s="1"/>
  <c r="J54" i="6" s="1"/>
  <c r="N25" i="59" l="1"/>
  <c r="M21" i="59"/>
  <c r="L21" i="59"/>
  <c r="K21" i="59"/>
  <c r="J21" i="59"/>
  <c r="N20" i="59"/>
  <c r="N19" i="59"/>
  <c r="I21" i="59"/>
  <c r="H21" i="59"/>
  <c r="G21" i="59"/>
  <c r="F21" i="59"/>
  <c r="E21" i="59"/>
  <c r="D21" i="59"/>
  <c r="C21" i="59"/>
  <c r="N16" i="59"/>
  <c r="N15" i="59"/>
  <c r="N11" i="59"/>
  <c r="N10" i="59"/>
  <c r="N9" i="59"/>
  <c r="N8" i="59"/>
  <c r="N7" i="59"/>
  <c r="N18" i="59" l="1"/>
  <c r="B21" i="59"/>
  <c r="N21" i="59" l="1"/>
  <c r="N14" i="49" l="1"/>
  <c r="U6" i="6" l="1"/>
  <c r="E6" i="6"/>
  <c r="I6" i="6"/>
  <c r="E19" i="49"/>
  <c r="Q12" i="6"/>
  <c r="F24" i="6"/>
  <c r="N16" i="49"/>
  <c r="C19" i="49"/>
  <c r="G13" i="6"/>
  <c r="N23" i="49"/>
  <c r="M19" i="49"/>
  <c r="K19" i="49"/>
  <c r="J19" i="49"/>
  <c r="I19" i="49"/>
  <c r="H19" i="49"/>
  <c r="G19" i="49"/>
  <c r="F19" i="49"/>
  <c r="D19" i="49"/>
  <c r="B19" i="49"/>
  <c r="N18" i="49"/>
  <c r="N17" i="49"/>
  <c r="N15" i="49"/>
  <c r="N13" i="49"/>
  <c r="N12" i="49"/>
  <c r="N11" i="49"/>
  <c r="N10" i="49"/>
  <c r="N9" i="49"/>
  <c r="N7" i="49"/>
  <c r="N8" i="49"/>
  <c r="H13" i="6"/>
  <c r="D19" i="6"/>
  <c r="D13" i="6"/>
  <c r="D21" i="6" s="1"/>
  <c r="C19" i="6"/>
  <c r="C20" i="6" s="1"/>
  <c r="N52" i="6"/>
  <c r="N54" i="6"/>
  <c r="R25" i="6"/>
  <c r="R27" i="6" s="1"/>
  <c r="I18" i="6"/>
  <c r="M17" i="6"/>
  <c r="I16" i="6"/>
  <c r="E7" i="6"/>
  <c r="E9" i="6"/>
  <c r="E10" i="6"/>
  <c r="E11" i="6"/>
  <c r="E12" i="6"/>
  <c r="F52" i="6"/>
  <c r="F54" i="6" s="1"/>
  <c r="B54" i="6"/>
  <c r="V52" i="6"/>
  <c r="V54" i="6" s="1"/>
  <c r="R52" i="6"/>
  <c r="R54" i="6" s="1"/>
  <c r="V25" i="6"/>
  <c r="V27" i="6" s="1"/>
  <c r="B25" i="6"/>
  <c r="B27" i="6" s="1"/>
  <c r="E18" i="6"/>
  <c r="E17" i="6"/>
  <c r="E16" i="6"/>
  <c r="I11" i="6"/>
  <c r="I9" i="6"/>
  <c r="M18" i="6"/>
  <c r="M11" i="6"/>
  <c r="I10" i="6"/>
  <c r="I17" i="6"/>
  <c r="I7" i="6"/>
  <c r="M12" i="6"/>
  <c r="I12" i="6"/>
  <c r="M10" i="6"/>
  <c r="G40" i="6"/>
  <c r="K40" i="6"/>
  <c r="P46" i="6"/>
  <c r="T46" i="6"/>
  <c r="C13" i="6"/>
  <c r="K13" i="6"/>
  <c r="K21" i="6" l="1"/>
  <c r="E19" i="6"/>
  <c r="H21" i="6"/>
  <c r="O40" i="6"/>
  <c r="U9" i="6"/>
  <c r="I13" i="6"/>
  <c r="I21" i="6" s="1"/>
  <c r="Q9" i="6"/>
  <c r="M9" i="6"/>
  <c r="M13" i="6" s="1"/>
  <c r="E13" i="6"/>
  <c r="E21" i="6" s="1"/>
  <c r="U17" i="6"/>
  <c r="O19" i="6"/>
  <c r="Q17" i="6"/>
  <c r="G21" i="6"/>
  <c r="Y12" i="6"/>
  <c r="L13" i="6"/>
  <c r="Q18" i="6"/>
  <c r="Q10" i="6"/>
  <c r="U10" i="6"/>
  <c r="Y9" i="6"/>
  <c r="U7" i="6"/>
  <c r="Q7" i="6"/>
  <c r="F25" i="6"/>
  <c r="N24" i="6"/>
  <c r="N25" i="6" s="1"/>
  <c r="N27" i="6" s="1"/>
  <c r="U12" i="6"/>
  <c r="U11" i="6"/>
  <c r="Q11" i="6"/>
  <c r="M16" i="6"/>
  <c r="M19" i="6" s="1"/>
  <c r="Q6" i="6"/>
  <c r="W13" i="6"/>
  <c r="N19" i="49"/>
  <c r="M21" i="6" l="1"/>
  <c r="S13" i="6"/>
  <c r="O13" i="6"/>
  <c r="O21" i="6" s="1"/>
  <c r="E36" i="6"/>
  <c r="E39" i="6"/>
  <c r="I33" i="6"/>
  <c r="E44" i="6"/>
  <c r="I36" i="6"/>
  <c r="I39" i="6"/>
  <c r="S19" i="6"/>
  <c r="S21" i="6" s="1"/>
  <c r="P19" i="6"/>
  <c r="Y11" i="6"/>
  <c r="Q16" i="6"/>
  <c r="Q19" i="6" s="1"/>
  <c r="L21" i="6"/>
  <c r="J25" i="6"/>
  <c r="F27" i="6"/>
  <c r="J27" i="6" s="1"/>
  <c r="Y7" i="6"/>
  <c r="Y10" i="6"/>
  <c r="U18" i="6"/>
  <c r="Q13" i="6"/>
  <c r="Q21" i="6" s="1"/>
  <c r="P13" i="6"/>
  <c r="C40" i="6"/>
  <c r="E33" i="6"/>
  <c r="Y6" i="6"/>
  <c r="S40" i="6" l="1"/>
  <c r="E37" i="6"/>
  <c r="M36" i="6"/>
  <c r="M33" i="6"/>
  <c r="P21" i="6"/>
  <c r="I44" i="6"/>
  <c r="E45" i="6"/>
  <c r="E38" i="6"/>
  <c r="M39" i="6"/>
  <c r="E34" i="6"/>
  <c r="G46" i="6"/>
  <c r="G48" i="6" s="1"/>
  <c r="U13" i="6"/>
  <c r="T13" i="6"/>
  <c r="X19" i="6"/>
  <c r="E43" i="6"/>
  <c r="E46" i="6" s="1"/>
  <c r="T19" i="6"/>
  <c r="C46" i="6"/>
  <c r="C48" i="6" s="1"/>
  <c r="U16" i="6"/>
  <c r="U19" i="6" s="1"/>
  <c r="Y19" i="6"/>
  <c r="W19" i="6"/>
  <c r="W21" i="6" s="1"/>
  <c r="Q45" i="6" l="1"/>
  <c r="M44" i="6"/>
  <c r="I37" i="6"/>
  <c r="Q39" i="6"/>
  <c r="I38" i="6"/>
  <c r="Q36" i="6"/>
  <c r="D46" i="6"/>
  <c r="K46" i="6"/>
  <c r="H40" i="6"/>
  <c r="I34" i="6"/>
  <c r="M45" i="6"/>
  <c r="I45" i="6"/>
  <c r="Q33" i="6"/>
  <c r="Y13" i="6"/>
  <c r="Y21" i="6" s="1"/>
  <c r="X13" i="6"/>
  <c r="X21" i="6" s="1"/>
  <c r="E40" i="6"/>
  <c r="E48" i="6" s="1"/>
  <c r="D40" i="6"/>
  <c r="T21" i="6"/>
  <c r="U21" i="6"/>
  <c r="U45" i="6" l="1"/>
  <c r="Y45" i="6"/>
  <c r="I40" i="6"/>
  <c r="U33" i="6"/>
  <c r="M34" i="6"/>
  <c r="M38" i="6"/>
  <c r="M37" i="6"/>
  <c r="K48" i="6"/>
  <c r="Q43" i="6"/>
  <c r="O46" i="6"/>
  <c r="U36" i="6"/>
  <c r="U39" i="6"/>
  <c r="Q44" i="6"/>
  <c r="D48" i="6"/>
  <c r="L40" i="6"/>
  <c r="H46" i="6"/>
  <c r="H48" i="6" s="1"/>
  <c r="I43" i="6"/>
  <c r="I46" i="6" s="1"/>
  <c r="I48" i="6" l="1"/>
  <c r="U44" i="6"/>
  <c r="Y44" i="6"/>
  <c r="Y43" i="6"/>
  <c r="M40" i="6"/>
  <c r="Q34" i="6"/>
  <c r="Q46" i="6"/>
  <c r="O48" i="6"/>
  <c r="L46" i="6"/>
  <c r="M46" i="6" s="1"/>
  <c r="M43" i="6"/>
  <c r="Y39" i="6"/>
  <c r="S46" i="6"/>
  <c r="U43" i="6"/>
  <c r="Q37" i="6"/>
  <c r="Y36" i="6"/>
  <c r="P40" i="6"/>
  <c r="P48" i="6" s="1"/>
  <c r="Q38" i="6"/>
  <c r="Y33" i="6"/>
  <c r="Y46" i="6" l="1"/>
  <c r="L48" i="6"/>
  <c r="M48" i="6"/>
  <c r="U38" i="6"/>
  <c r="Q40" i="6"/>
  <c r="Q48" i="6" s="1"/>
  <c r="S48" i="6"/>
  <c r="U46" i="6"/>
  <c r="U34" i="6"/>
  <c r="T40" i="6"/>
  <c r="T48" i="6" s="1"/>
  <c r="U37" i="6"/>
  <c r="Y37" i="6" l="1"/>
  <c r="Y34" i="6"/>
  <c r="U40" i="6"/>
  <c r="U48" i="6" s="1"/>
  <c r="Y38" i="6"/>
  <c r="W40" i="6"/>
  <c r="W48" i="6" s="1"/>
  <c r="Y40" i="6" l="1"/>
  <c r="Y48" i="6" s="1"/>
  <c r="X40" i="6"/>
  <c r="X48" i="6" s="1"/>
</calcChain>
</file>

<file path=xl/sharedStrings.xml><?xml version="1.0" encoding="utf-8"?>
<sst xmlns="http://schemas.openxmlformats.org/spreadsheetml/2006/main" count="1178" uniqueCount="334">
  <si>
    <t>Pacific Gas and Electric Company Monthly Report On Interruptible Load and Demand Response</t>
  </si>
  <si>
    <t xml:space="preserve">http://www.pge.com/mybusiness/energysavingsrebates/demandresponse/cs/ </t>
  </si>
  <si>
    <t xml:space="preserve"> </t>
  </si>
  <si>
    <t>UTILITY NAME: Pacific Gas and Electric Company</t>
  </si>
  <si>
    <t>Monthly Program Enrollment and Estimated Load Impacts</t>
  </si>
  <si>
    <t>January</t>
  </si>
  <si>
    <t>February</t>
  </si>
  <si>
    <t>March</t>
  </si>
  <si>
    <t>April</t>
  </si>
  <si>
    <t>May</t>
  </si>
  <si>
    <t>June</t>
  </si>
  <si>
    <t>Programs</t>
  </si>
  <si>
    <r>
      <t xml:space="preserve">Ex Post Estimated MW </t>
    </r>
    <r>
      <rPr>
        <b/>
        <vertAlign val="superscript"/>
        <sz val="10"/>
        <rFont val="Arial"/>
        <family val="2"/>
      </rPr>
      <t>2</t>
    </r>
  </si>
  <si>
    <t>Interruptible/Reliability</t>
  </si>
  <si>
    <t>BIP - Day Of</t>
  </si>
  <si>
    <t>OBMC</t>
  </si>
  <si>
    <t>N/A</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</si>
  <si>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</si>
  <si>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</si>
  <si>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</si>
  <si>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</si>
  <si>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t>Price Response</t>
  </si>
  <si>
    <t>CBP - Day Ahead</t>
  </si>
  <si>
    <t>CBP - Day Of</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</si>
  <si>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</si>
  <si>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</si>
  <si>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</si>
  <si>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</si>
  <si>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Not Available</t>
  </si>
  <si>
    <t xml:space="preserve">  Sub-Total Price Response</t>
  </si>
  <si>
    <t>Total All Programs</t>
  </si>
  <si>
    <t>July</t>
  </si>
  <si>
    <t>August</t>
  </si>
  <si>
    <t>September</t>
  </si>
  <si>
    <t>October</t>
  </si>
  <si>
    <t>November</t>
  </si>
  <si>
    <t>December</t>
  </si>
  <si>
    <t>BIP - Day of</t>
  </si>
  <si>
    <t>Program</t>
  </si>
  <si>
    <t>Average Ex Ante Load Impact kW / Customer</t>
  </si>
  <si>
    <t xml:space="preserve">August </t>
  </si>
  <si>
    <t xml:space="preserve">September </t>
  </si>
  <si>
    <t xml:space="preserve">November </t>
  </si>
  <si>
    <t>Eligibility Criteria (Refer to tariff for specifics)</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</si>
  <si>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</si>
  <si>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Small and medium business customers taking service under applicable rate schedules equipped with central or packaged DX air conditioning equipment. Closed to new enrollment.</t>
  </si>
  <si>
    <t>Residential customers taking service under applicable rate schedules equipped with central or packaged DX air conditioning equipment.</t>
  </si>
  <si>
    <t>Non-residential customers on commercial, industrial, partial standby, or agricultural rate schedules, except those who receive electric power from third parties (other than DA), billed via net metering or full standby services.</t>
  </si>
  <si>
    <t xml:space="preserve">A voluntary rate supplement to residential customers' otherwise applicable schedule. Available to Bundled-Service customers served on a single family residential electric rate schedule. </t>
  </si>
  <si>
    <t>Average Ex Post Load Impact kW / Customer</t>
  </si>
  <si>
    <t xml:space="preserve">Bundled, DA and CCA non-residential customer service accounts that have at least an average monthly demand of 100 kW. </t>
  </si>
  <si>
    <t>Detailed Breakdown of MWs To Date in TA/Auto DR/TI Programs</t>
  </si>
  <si>
    <t>Price Responsive</t>
  </si>
  <si>
    <t>TA Identified MWs</t>
  </si>
  <si>
    <t>Auto DR Verified MWs</t>
  </si>
  <si>
    <t>TI Verified MWs</t>
  </si>
  <si>
    <t>Total Technology MWs</t>
  </si>
  <si>
    <t>PDP</t>
  </si>
  <si>
    <t>SmartRate™ - Residential</t>
  </si>
  <si>
    <t>SmartAC™ - Commercial</t>
  </si>
  <si>
    <t>SmartAC™ - Residential</t>
  </si>
  <si>
    <t>Total</t>
  </si>
  <si>
    <t>General Program</t>
  </si>
  <si>
    <t>TA (may also be enrolled in TI and AutoDR)</t>
  </si>
  <si>
    <t>Total TA MWs</t>
  </si>
  <si>
    <t>NOTE: Projects for which applications were approved in the previous funding cycle are charged to that funding cycle; however, installed megawatts are at the time of installation regardless of funding cycle.</t>
  </si>
  <si>
    <t>Cost Item</t>
  </si>
  <si>
    <t>Percent Funding</t>
  </si>
  <si>
    <t>Category 1:  Reliability Programs</t>
  </si>
  <si>
    <t>BASEINTERRUP</t>
  </si>
  <si>
    <t>Base Interruptible Program (BIP)</t>
  </si>
  <si>
    <t>OBMC/SLRP</t>
  </si>
  <si>
    <t>Optional Bidding Mandatory Curtailment / 
   Scheduled Load Reduction (OBMC / SLRP)</t>
  </si>
  <si>
    <t xml:space="preserve"> Budget Category 1 Total</t>
  </si>
  <si>
    <t>Category 2:  Price-Responsive Programs</t>
  </si>
  <si>
    <t>DEMAND BIDD</t>
  </si>
  <si>
    <r>
      <t>Demand Bidding Program (DBP)</t>
    </r>
    <r>
      <rPr>
        <b/>
        <sz val="9"/>
        <rFont val="Arial"/>
        <family val="2"/>
      </rPr>
      <t/>
    </r>
  </si>
  <si>
    <t>CAPACIT BIDD</t>
  </si>
  <si>
    <t>Capacity Bidding Program (CBP)</t>
  </si>
  <si>
    <t xml:space="preserve"> Budget Category 2 Total</t>
  </si>
  <si>
    <t>Category 3:  DR Provider/Aggregator Managed Programs</t>
  </si>
  <si>
    <t>AGGR MAN PFO</t>
  </si>
  <si>
    <t>Aggregator Managed Portfolio (AMP)</t>
  </si>
  <si>
    <t xml:space="preserve"> Budget Category 3 Total</t>
  </si>
  <si>
    <t>Category 4: Emerging &amp; Enabling Programs</t>
  </si>
  <si>
    <t>AUTO DR</t>
  </si>
  <si>
    <t>EMRGTEK</t>
  </si>
  <si>
    <t>DR Emerging Technology</t>
  </si>
  <si>
    <t xml:space="preserve"> Budget Category 4 Total</t>
  </si>
  <si>
    <t>Category 5:  Pilots</t>
  </si>
  <si>
    <t>C&amp;I INTM RSC</t>
  </si>
  <si>
    <t>Supply Side Pilot</t>
  </si>
  <si>
    <t>T&amp;D DR</t>
  </si>
  <si>
    <t>PHEV/EV PILO</t>
  </si>
  <si>
    <t>Excess Supply</t>
  </si>
  <si>
    <t xml:space="preserve"> Budget Category 5 Total</t>
  </si>
  <si>
    <t xml:space="preserve">Category 6:  Evaluation, Measurement and Verification </t>
  </si>
  <si>
    <t>EM&amp;V_01</t>
  </si>
  <si>
    <t>DRMEC</t>
  </si>
  <si>
    <t xml:space="preserve"> Budget Category 6 Total</t>
  </si>
  <si>
    <t>Category 7:  Marketing, Education and Outreach</t>
  </si>
  <si>
    <t>DR CORE MKT</t>
  </si>
  <si>
    <t>DR CORE E&amp;T</t>
  </si>
  <si>
    <t>Education and Training</t>
  </si>
  <si>
    <t xml:space="preserve"> Budget Category 7 Total</t>
  </si>
  <si>
    <t>Category 8:  DR System Support Activities</t>
  </si>
  <si>
    <t>INTERACT</t>
  </si>
  <si>
    <t>InterAct / DR Forecasting Tool</t>
  </si>
  <si>
    <t>DR ONLN EROL</t>
  </si>
  <si>
    <t>DR Enrollment &amp; Support</t>
  </si>
  <si>
    <t>Notifications</t>
  </si>
  <si>
    <t>DR Integration Policy &amp; Planning</t>
  </si>
  <si>
    <t xml:space="preserve"> Budget Category 8 Total</t>
  </si>
  <si>
    <r>
      <t>Category 9:  Integrated Programs and Activities
  (Including Technical Assistance)</t>
    </r>
    <r>
      <rPr>
        <b/>
        <vertAlign val="superscript"/>
        <sz val="9"/>
        <rFont val="Arial"/>
        <family val="2"/>
      </rPr>
      <t xml:space="preserve"> </t>
    </r>
  </si>
  <si>
    <t>TECHNOL INCV</t>
  </si>
  <si>
    <t>INTG ENE AUD</t>
  </si>
  <si>
    <t xml:space="preserve"> Budget Category 9 Total</t>
  </si>
  <si>
    <t>Category 10:  Special Projects</t>
  </si>
  <si>
    <t>PERM LOAD_01</t>
  </si>
  <si>
    <t>Permanent Load Shifting</t>
  </si>
  <si>
    <t xml:space="preserve"> Budget Category 10 Total</t>
  </si>
  <si>
    <t>Recovery of DR-related capital costs prior to 2009 (for interval metering as authorized in D.06-03-024/D.06-11-049); and, additionally, for the HAN Integration project (as authorized in D.12-04-045).</t>
  </si>
  <si>
    <t>Program Category</t>
  </si>
  <si>
    <t>Program Name</t>
  </si>
  <si>
    <t>Month</t>
  </si>
  <si>
    <t>Event Date</t>
  </si>
  <si>
    <t>Program Type</t>
  </si>
  <si>
    <t>Trigger</t>
  </si>
  <si>
    <t># of Accounts</t>
  </si>
  <si>
    <t>Event Start Time (PDT)</t>
  </si>
  <si>
    <t>Event End Time (PDT)</t>
  </si>
  <si>
    <t>Program Tolled Hours</t>
  </si>
  <si>
    <t>SmartAC</t>
  </si>
  <si>
    <t>Annual Total Cost</t>
  </si>
  <si>
    <t>Program Incentives</t>
  </si>
  <si>
    <t>Automatic Demand Response (AutoDR)</t>
  </si>
  <si>
    <t>Excess Supply Pilot</t>
  </si>
  <si>
    <r>
      <t>Optional Binding Mandatory Curtailment / Scheduled Load Reduction Program (OBMC / SLRP)</t>
    </r>
    <r>
      <rPr>
        <vertAlign val="superscript"/>
        <sz val="10"/>
        <rFont val="Arial"/>
        <family val="2"/>
      </rPr>
      <t>1</t>
    </r>
  </si>
  <si>
    <r>
      <t>SmartAC</t>
    </r>
    <r>
      <rPr>
        <vertAlign val="superscript"/>
        <sz val="10"/>
        <rFont val="Arial"/>
        <family val="2"/>
      </rPr>
      <t>TM</t>
    </r>
  </si>
  <si>
    <t>Technology Incentive (TI)</t>
  </si>
  <si>
    <t>Transmission and Distribution Pilot (T&amp;D DR)</t>
  </si>
  <si>
    <t xml:space="preserve">  Total Cost of Incentives</t>
  </si>
  <si>
    <t xml:space="preserve"> PG&amp;E's ME&amp;O Actual Expenditures</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</si>
  <si>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</si>
  <si>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</si>
  <si>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</si>
  <si>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</si>
  <si>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</si>
  <si>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 FOR 2015-2016</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</si>
  <si>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</si>
  <si>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</si>
  <si>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</si>
  <si>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</si>
  <si>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</si>
  <si>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</si>
  <si>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</si>
  <si>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r>
      <t>Enabling Technologies (e.g., AutoDR, TI)</t>
    </r>
    <r>
      <rPr>
        <vertAlign val="superscript"/>
        <sz val="10"/>
        <rFont val="Calibri"/>
        <family val="2"/>
      </rPr>
      <t xml:space="preserve"> </t>
    </r>
  </si>
  <si>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</si>
  <si>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</si>
  <si>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</si>
  <si>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</si>
  <si>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</si>
  <si>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</si>
  <si>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</si>
  <si>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</si>
  <si>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</si>
  <si>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</si>
  <si>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</si>
  <si>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II. TOTAL UTILITY MARKETING BY ACTIVITY</t>
  </si>
  <si>
    <t xml:space="preserve">III. UTILITY MARKETING BY ITEMIZED COST </t>
  </si>
  <si>
    <t xml:space="preserve">III. TOTAL UTILITY MARKETING BY ITEMIZED COST </t>
  </si>
  <si>
    <t>Agricultural</t>
  </si>
  <si>
    <t>Large Commercial and Industrial</t>
  </si>
  <si>
    <t>Small and Medium Commercial</t>
  </si>
  <si>
    <t>Residential</t>
  </si>
  <si>
    <t>IV. TOTAL UTILITY MARKETING BY CUSTOMER SEGMENT</t>
  </si>
  <si>
    <r>
      <rPr>
        <vertAlign val="superscript"/>
        <sz val="10"/>
        <rFont val="Calibri"/>
        <family val="2"/>
      </rPr>
      <t>1</t>
    </r>
    <r>
      <rPr>
        <sz val="1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</si>
  <si>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</si>
  <si>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</si>
  <si>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</si>
  <si>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</si>
  <si>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</si>
  <si>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</si>
  <si>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</si>
  <si>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</si>
  <si>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</si>
  <si>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</si>
  <si>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Fund Shift Amount</t>
  </si>
  <si>
    <t>Programs Impacted</t>
  </si>
  <si>
    <t>Date</t>
  </si>
  <si>
    <t>Rationale for Fundshift</t>
  </si>
  <si>
    <t>Category 9:  Integrated Programs and Activities</t>
  </si>
  <si>
    <t>Base Interruptible Program</t>
  </si>
  <si>
    <t>Capacity Bidding Program</t>
  </si>
  <si>
    <r>
      <t>Zones</t>
    </r>
    <r>
      <rPr>
        <b/>
        <vertAlign val="superscript"/>
        <sz val="10"/>
        <rFont val="Calibri"/>
        <family val="2"/>
        <scheme val="minor"/>
      </rPr>
      <t>1</t>
    </r>
  </si>
  <si>
    <t xml:space="preserve">Optional Bidding Mandatory Curtailment/
Scheduled Load Reduction </t>
  </si>
  <si>
    <r>
      <t>Event No.</t>
    </r>
    <r>
      <rPr>
        <sz val="10"/>
        <rFont val="Calibri"/>
        <family val="2"/>
        <scheme val="minor"/>
      </rPr>
      <t xml:space="preserve"> (by Program Type)</t>
    </r>
  </si>
  <si>
    <t>Permanent Load Shift</t>
  </si>
  <si>
    <t>IV. UTILITY MARKETING BY CUSTOMER SEGMENT</t>
  </si>
  <si>
    <r>
      <t xml:space="preserve">Load Reduction MW (Max Hourly) </t>
    </r>
    <r>
      <rPr>
        <b/>
        <vertAlign val="superscript"/>
        <sz val="10"/>
        <rFont val="Calibri"/>
        <family val="2"/>
        <scheme val="minor"/>
      </rPr>
      <t>2,3</t>
    </r>
  </si>
  <si>
    <t>PEAK CHOICE</t>
  </si>
  <si>
    <t>Peak Choice</t>
  </si>
  <si>
    <r>
      <t>SmartAC</t>
    </r>
    <r>
      <rPr>
        <vertAlign val="superscript"/>
        <sz val="9"/>
        <rFont val="Arial"/>
        <family val="2"/>
      </rPr>
      <t>TM</t>
    </r>
  </si>
  <si>
    <t>Critical Peak Pricing (CPP)</t>
  </si>
  <si>
    <t>Auto DR</t>
  </si>
  <si>
    <t>IRR Phase 2</t>
  </si>
  <si>
    <t>Plug-in Hybrid EV/EV (incl. HAN-EV)</t>
  </si>
  <si>
    <t>DR Research Studies</t>
  </si>
  <si>
    <t>DR Core Marketing and Outreach</t>
  </si>
  <si>
    <r>
      <t>SmartAC</t>
    </r>
    <r>
      <rPr>
        <vertAlign val="superscript"/>
        <sz val="9"/>
        <rFont val="Arial"/>
        <family val="2"/>
      </rPr>
      <t>TM</t>
    </r>
    <r>
      <rPr>
        <sz val="9"/>
        <rFont val="Arial"/>
        <family val="2"/>
      </rPr>
      <t xml:space="preserve"> ME&amp;O</t>
    </r>
  </si>
  <si>
    <t>Technology Incentives - IDSM</t>
  </si>
  <si>
    <t>PEAK_01</t>
  </si>
  <si>
    <t>PEAK</t>
  </si>
  <si>
    <t>INTGRTED MKT</t>
  </si>
  <si>
    <t>Integrated Marketing &amp; Outreach</t>
  </si>
  <si>
    <t>INTGRTED E&amp;T</t>
  </si>
  <si>
    <t>Integrated Education &amp; Training</t>
  </si>
  <si>
    <t>INTG SALES T</t>
  </si>
  <si>
    <t>Integrated Sales Training</t>
  </si>
  <si>
    <t>Integrated Energy Audits</t>
  </si>
  <si>
    <t>Integrated Emerging Technology</t>
  </si>
  <si>
    <t>DR-HAN Integration (excl. HAN-EV)</t>
  </si>
  <si>
    <t>Total Incremental Cost</t>
  </si>
  <si>
    <t>Technical Assistance &amp; Technology Incentives (TA&amp;TI) Identified as of December 2014.</t>
  </si>
  <si>
    <r>
      <t xml:space="preserve">Cost Item </t>
    </r>
    <r>
      <rPr>
        <b/>
        <vertAlign val="superscript"/>
        <sz val="10"/>
        <rFont val="Arial"/>
        <family val="2"/>
      </rPr>
      <t>1</t>
    </r>
  </si>
  <si>
    <t>Carry-Over Incentives incurred in 2016</t>
  </si>
  <si>
    <t>PHEV/EV Pilots</t>
  </si>
  <si>
    <t>Revenues from Penalties</t>
  </si>
  <si>
    <t xml:space="preserve">January </t>
  </si>
  <si>
    <t xml:space="preserve">February </t>
  </si>
  <si>
    <t>2017 Funding</t>
  </si>
  <si>
    <r>
      <t>SmartAC</t>
    </r>
    <r>
      <rPr>
        <vertAlign val="superscript"/>
        <sz val="9"/>
        <rFont val="Arial"/>
        <family val="2"/>
      </rPr>
      <t xml:space="preserve">TM  </t>
    </r>
  </si>
  <si>
    <t>DR Research</t>
  </si>
  <si>
    <t xml:space="preserve">DR Core Marketing and Outreach </t>
  </si>
  <si>
    <t xml:space="preserve">Technology Incentives - IDSM </t>
  </si>
  <si>
    <r>
      <t xml:space="preserve">Demand Response Auction Mechanism Pilot Phase 3 </t>
    </r>
    <r>
      <rPr>
        <vertAlign val="superscript"/>
        <sz val="9"/>
        <rFont val="Arial"/>
        <family val="2"/>
      </rPr>
      <t>2</t>
    </r>
  </si>
  <si>
    <t>Rule 24 O&amp;M</t>
  </si>
  <si>
    <t>2016 Expenditures</t>
  </si>
  <si>
    <t>Program-to-Date 2017 Expenditures</t>
  </si>
  <si>
    <t>Year-to-Date  2017 Expenditures</t>
  </si>
  <si>
    <t>Demand Response Auction Mechanism Pilot Phase 1</t>
  </si>
  <si>
    <t>Demand Response Auction Mechanism Pilot Phase 2</t>
  </si>
  <si>
    <t>Carry-Over Expenditures incurred in 2017</t>
  </si>
  <si>
    <r>
      <t>Year-to-Date</t>
    </r>
    <r>
      <rPr>
        <b/>
        <sz val="10"/>
        <rFont val="Arial"/>
        <family val="2"/>
      </rPr>
      <t xml:space="preserve"> Total Cost</t>
    </r>
  </si>
  <si>
    <r>
      <t xml:space="preserve">Capacity Bidding Program (CBP) </t>
    </r>
    <r>
      <rPr>
        <vertAlign val="superscript"/>
        <sz val="10"/>
        <rFont val="Arial"/>
        <family val="2"/>
      </rPr>
      <t>2</t>
    </r>
  </si>
  <si>
    <r>
      <t xml:space="preserve">Demand Bidding Program (DBP) </t>
    </r>
    <r>
      <rPr>
        <vertAlign val="superscript"/>
        <sz val="10"/>
        <rFont val="Arial"/>
        <family val="2"/>
      </rPr>
      <t>3</t>
    </r>
  </si>
  <si>
    <r>
      <t>SmartAC</t>
    </r>
    <r>
      <rPr>
        <vertAlign val="superscript"/>
        <sz val="10"/>
        <rFont val="Arial"/>
        <family val="2"/>
      </rPr>
      <t xml:space="preserve">TM </t>
    </r>
  </si>
  <si>
    <r>
      <t>Base Interruptible Program (BIP)</t>
    </r>
    <r>
      <rPr>
        <vertAlign val="superscript"/>
        <sz val="10"/>
        <rFont val="Arial"/>
        <family val="2"/>
      </rPr>
      <t xml:space="preserve"> 1</t>
    </r>
  </si>
  <si>
    <t>Fund shift Adjustments</t>
  </si>
  <si>
    <r>
      <t>2017</t>
    </r>
    <r>
      <rPr>
        <b/>
        <sz val="12"/>
        <color rgb="FFC00000"/>
        <rFont val="Calibri"/>
        <family val="2"/>
      </rPr>
      <t xml:space="preserve"> </t>
    </r>
    <r>
      <rPr>
        <b/>
        <sz val="12"/>
        <rFont val="Calibri"/>
        <family val="2"/>
      </rPr>
      <t>Funding Cycle Customer Communication, Marketing, and Outreach</t>
    </r>
  </si>
  <si>
    <t>2017 Authorized Budget (if Applicable)</t>
  </si>
  <si>
    <t xml:space="preserve">PROGRAMS, RATES &amp; ACTIVITES WHICH DO NOT REQUIRE ITEMIZED ACCOUNTING </t>
  </si>
  <si>
    <t>Peak Day Pricing</t>
  </si>
  <si>
    <t>SmartRate</t>
  </si>
  <si>
    <t>Category 3: DR Provider/Aggregator Managedd Programs</t>
  </si>
  <si>
    <r>
      <t xml:space="preserve">AMP - Day Of </t>
    </r>
    <r>
      <rPr>
        <vertAlign val="superscript"/>
        <sz val="10"/>
        <rFont val="Arial"/>
        <family val="2"/>
      </rPr>
      <t>2</t>
    </r>
  </si>
  <si>
    <r>
      <t xml:space="preserve">AMP - Day Of </t>
    </r>
    <r>
      <rPr>
        <vertAlign val="superscript"/>
        <sz val="10"/>
        <rFont val="Arial"/>
        <family val="2"/>
      </rPr>
      <t>4</t>
    </r>
  </si>
  <si>
    <r>
      <t xml:space="preserve">DBP </t>
    </r>
    <r>
      <rPr>
        <vertAlign val="superscript"/>
        <sz val="10"/>
        <rFont val="Arial"/>
        <family val="2"/>
      </rPr>
      <t>4</t>
    </r>
  </si>
  <si>
    <r>
      <t xml:space="preserve">DBP </t>
    </r>
    <r>
      <rPr>
        <vertAlign val="superscript"/>
        <sz val="10"/>
        <rFont val="Arial"/>
        <family val="2"/>
      </rPr>
      <t>1</t>
    </r>
  </si>
  <si>
    <r>
      <t xml:space="preserve">DRAM Phase 1 </t>
    </r>
    <r>
      <rPr>
        <vertAlign val="superscript"/>
        <sz val="10"/>
        <rFont val="Arial"/>
        <family val="2"/>
      </rPr>
      <t>2</t>
    </r>
  </si>
  <si>
    <r>
      <t xml:space="preserve">DRAM Phase 2 </t>
    </r>
    <r>
      <rPr>
        <vertAlign val="superscript"/>
        <sz val="10"/>
        <rFont val="Arial"/>
        <family val="2"/>
      </rPr>
      <t>2</t>
    </r>
  </si>
  <si>
    <r>
      <rPr>
        <vertAlign val="superscript"/>
        <sz val="10"/>
        <rFont val="Cambria"/>
        <family val="1"/>
      </rPr>
      <t xml:space="preserve">4 </t>
    </r>
    <r>
      <rPr>
        <sz val="10"/>
        <rFont val="Cambria"/>
        <family val="1"/>
      </rPr>
      <t>Programs are closed and not available in 2017.</t>
    </r>
  </si>
  <si>
    <r>
      <t xml:space="preserve">DBP </t>
    </r>
    <r>
      <rPr>
        <vertAlign val="superscript"/>
        <sz val="10"/>
        <rFont val="Arial"/>
        <family val="2"/>
      </rPr>
      <t>2</t>
    </r>
  </si>
  <si>
    <t xml:space="preserve"> Program is closed for 2017.</t>
  </si>
  <si>
    <t>Program is closed for 2017.</t>
  </si>
  <si>
    <r>
      <t>Demand Bidding Program (N/A 2017)</t>
    </r>
    <r>
      <rPr>
        <vertAlign val="superscript"/>
        <sz val="10"/>
        <rFont val="Calibri"/>
        <family val="2"/>
        <scheme val="minor"/>
      </rPr>
      <t>4</t>
    </r>
  </si>
  <si>
    <r>
      <t>Aggregator Managed Portfolio (N/A 2017)</t>
    </r>
    <r>
      <rPr>
        <vertAlign val="superscript"/>
        <sz val="10"/>
        <rFont val="Calibri"/>
        <family val="2"/>
        <scheme val="minor"/>
      </rPr>
      <t>4</t>
    </r>
  </si>
  <si>
    <r>
      <t xml:space="preserve">AMP - Day Of </t>
    </r>
    <r>
      <rPr>
        <vertAlign val="superscript"/>
        <sz val="10"/>
        <rFont val="Arial"/>
        <family val="2"/>
      </rPr>
      <t>1,2</t>
    </r>
  </si>
  <si>
    <r>
      <t xml:space="preserve">Aggregator Managed Portfolio (AMP) </t>
    </r>
    <r>
      <rPr>
        <vertAlign val="superscript"/>
        <sz val="10"/>
        <rFont val="Arial"/>
        <family val="2"/>
      </rPr>
      <t>3</t>
    </r>
  </si>
  <si>
    <r>
      <t>2017 Program Expenditures</t>
    </r>
    <r>
      <rPr>
        <vertAlign val="superscript"/>
        <sz val="9"/>
        <rFont val="Arial"/>
        <family val="2"/>
      </rPr>
      <t xml:space="preserve"> 1</t>
    </r>
  </si>
  <si>
    <r>
      <t xml:space="preserve">Total Incremental Cost </t>
    </r>
    <r>
      <rPr>
        <vertAlign val="superscript"/>
        <sz val="9"/>
        <rFont val="Arial"/>
        <family val="2"/>
      </rPr>
      <t>3</t>
    </r>
  </si>
  <si>
    <r>
      <t>Cost Item</t>
    </r>
    <r>
      <rPr>
        <sz val="9"/>
        <rFont val="Arial"/>
        <family val="2"/>
      </rPr>
      <t xml:space="preserve"> </t>
    </r>
    <r>
      <rPr>
        <vertAlign val="superscript"/>
        <sz val="9"/>
        <rFont val="Arial"/>
        <family val="2"/>
      </rPr>
      <t>1</t>
    </r>
  </si>
  <si>
    <r>
      <t xml:space="preserve">AMP - Day Of </t>
    </r>
    <r>
      <rPr>
        <vertAlign val="superscript"/>
        <sz val="10"/>
        <rFont val="Arial"/>
        <family val="2"/>
      </rPr>
      <t>1, 2, 3</t>
    </r>
  </si>
  <si>
    <t>NOTE: For 2017 the Results for CBP and BIP include load reduction from participants that are enrolled in multiple programs and the Results for PDP exclude load reduction from participants that are enrolled in multiple programs.</t>
  </si>
  <si>
    <r>
      <t xml:space="preserve">Ex Ante Estimated MW </t>
    </r>
    <r>
      <rPr>
        <b/>
        <vertAlign val="superscript"/>
        <sz val="10"/>
        <rFont val="Arial"/>
        <family val="2"/>
      </rPr>
      <t>1</t>
    </r>
  </si>
  <si>
    <t>Program Eligibility and Ex Ante Average Load Impacts</t>
  </si>
  <si>
    <t>Program Eligibility and Ex Post Average Load Impacts</t>
  </si>
  <si>
    <r>
      <rPr>
        <vertAlign val="superscript"/>
        <sz val="10"/>
        <rFont val="Cambria"/>
        <family val="1"/>
      </rPr>
      <t>5</t>
    </r>
    <r>
      <rPr>
        <sz val="10"/>
        <rFont val="Cambria"/>
        <family val="1"/>
      </rPr>
      <t xml:space="preserve"> The January reported CBP Day Ahead Service Accounts and Ex Ante MW for were revised to 0 as there were no nominated accounts in the months of non-event season months November through March.</t>
    </r>
  </si>
  <si>
    <r>
      <t xml:space="preserve">Service Accounts </t>
    </r>
    <r>
      <rPr>
        <b/>
        <vertAlign val="superscript"/>
        <sz val="10"/>
        <rFont val="Arial"/>
        <family val="2"/>
      </rPr>
      <t>5, 6</t>
    </r>
  </si>
  <si>
    <r>
      <t xml:space="preserve">Ex Ante Estimated MW </t>
    </r>
    <r>
      <rPr>
        <b/>
        <vertAlign val="superscript"/>
        <sz val="10"/>
        <rFont val="Arial"/>
        <family val="2"/>
      </rPr>
      <t>1, 3, 7</t>
    </r>
  </si>
  <si>
    <r>
      <t xml:space="preserve">Ex Post Estimated MW </t>
    </r>
    <r>
      <rPr>
        <b/>
        <vertAlign val="superscript"/>
        <sz val="10"/>
        <rFont val="Arial"/>
        <family val="2"/>
      </rPr>
      <t>2, 3, 7</t>
    </r>
  </si>
  <si>
    <r>
      <t xml:space="preserve">Service Accounts </t>
    </r>
    <r>
      <rPr>
        <b/>
        <vertAlign val="superscript"/>
        <sz val="10"/>
        <rFont val="Arial"/>
        <family val="2"/>
      </rPr>
      <t>6</t>
    </r>
  </si>
  <si>
    <t>Technical Assistance &amp; Technology Incentives (TA&amp;TI) Identified as of March 2017</t>
  </si>
  <si>
    <r>
      <t xml:space="preserve">Revenues from Penalties </t>
    </r>
    <r>
      <rPr>
        <vertAlign val="superscript"/>
        <sz val="10"/>
        <rFont val="Arial"/>
        <family val="2"/>
      </rPr>
      <t>4</t>
    </r>
  </si>
  <si>
    <t>Demand Response Auction Mechanism Pilot Phase 2 to Permanent Load Shifting for DREBA 2015-2016</t>
  </si>
  <si>
    <t>Auto DR to Demand Response Auction Mechanism Pilot Phase 2 for DREBA 2015-2016</t>
  </si>
  <si>
    <t>The transferred funds support Demand Response Auction Mechanism pilot for DREBA 2015-16 pursuant to Ordering Paragraph 5 of Decision 14-12-014.</t>
  </si>
  <si>
    <t xml:space="preserve">Prior fund shift from PLS to DRAM2 in DREBA 2015-16 underestimated funds needed for PLS therefore shifting back $550,000 to the original program. </t>
  </si>
  <si>
    <r>
      <rPr>
        <vertAlign val="superscript"/>
        <sz val="10"/>
        <rFont val="Cambria"/>
        <family val="1"/>
      </rPr>
      <t xml:space="preserve">6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</si>
  <si>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t>SmartRateTM - Residential</t>
  </si>
  <si>
    <r>
      <t xml:space="preserve">Eligible Accounts as of Jan 1, 2017 </t>
    </r>
    <r>
      <rPr>
        <b/>
        <vertAlign val="superscript"/>
        <sz val="10"/>
        <rFont val="Arial"/>
        <family val="2"/>
      </rPr>
      <t>1</t>
    </r>
  </si>
  <si>
    <t xml:space="preserve">Bundled-service customers taking service under Schedules A-10, E-19 or E-20 &amp; minimum average monthly demand of 100 kilowatts (kW).  Customers must commit to minimum 15% of baseline usage, with a minimum load reduction of 100 kW. </t>
  </si>
  <si>
    <t xml:space="preserve">Default beginning on: May 1, 2010 for bundled C&amp;I Customers &gt;200 kW Maximum Demand; February 1st, 2011 for large bundled Ag customers; November 2014 for bundled C&amp;I Customers with &lt;200 kW Maximum Demand and 12 consecutive months of interval data.  </t>
  </si>
  <si>
    <t>This schedule is available to bundled-service, Community Choice Aggregation (CCA) Service, and Direct Access (DA) commercial, industrial, and agricultural customers. Each customer, both directly enrolled and those enrolled in an aggregator’s portfolio, must take service under the provisions of a demand time-of-use rate schedule to participate in the program and have at least an average monthly demand of 100 kilowatt (kW). Customers being served under Schedules AG-R or AG-V are not eligible for this program. Customers taking service under DA must meet the metering requirements prescribed in the Metering Equipment section of this rate schedule.</t>
  </si>
  <si>
    <t xml:space="preserve">Bundled-service customers taking service under Schedules A-10, E-19 or E-20 &amp; minimum average monthly demand of 100 kW. Customers must commit to minimum 15% of baseline usage, with a minimum load reduction of 100 kW. </t>
  </si>
  <si>
    <t>A customer may participate in either the Day-Ahead or Day-Of option. A customer with multiple service agreements (SA) may nominate demand reductions from a single SA to either the Day-Of option or Day-Ahead option. An SA may not be nominated to both the Day-Of and Day-Ahead option during a single program month. Customers that receive electric power from third parties (other than through direct access and Community Choice Aggregation) and customers billed for standby service are not eligible for Schedule E-CBP. Eligible customers include those receiving partial standby service or services pursuant to one or more of the Net Energy Metering Service schedules except NEMCCSF.</t>
  </si>
  <si>
    <t>A customer may participate in either the Day-Ahead or Day-Of option. A customer with multiple service agreements (SA) may nominate demand reductions from a single SA to either the Day-Of option or Day-Ahead option. An SA may not be nominated to both the Day-Of and Day-Ahead option during a single program month. Customers that receive electric power from third parties (other than through direct access andCommunity Choice Aggregation) and customers billed for standby service are not eligible for Schedule E-CBP. Eligible customers include those receiving partial standby service or services pursuant to one or more of the Net Energy Metering Service schedules except NEMCCSF.</t>
  </si>
  <si>
    <t>Programs for March 2017</t>
  </si>
  <si>
    <r>
      <rPr>
        <vertAlign val="superscript"/>
        <sz val="10"/>
        <rFont val="Cambria"/>
        <family val="1"/>
      </rPr>
      <t xml:space="preserve">2 </t>
    </r>
    <r>
      <rPr>
        <sz val="10"/>
        <rFont val="Cambria"/>
        <family val="1"/>
      </rPr>
      <t>Programs are closed and not available in 2017.</t>
    </r>
  </si>
  <si>
    <r>
      <rPr>
        <vertAlign val="superscript"/>
        <sz val="10"/>
        <rFont val="Cambria"/>
        <family val="1"/>
      </rPr>
      <t>1</t>
    </r>
    <r>
      <rPr>
        <sz val="10"/>
        <rFont val="Cambria"/>
        <family val="1"/>
      </rPr>
      <t xml:space="preserve"> The March ILP 2017 provides the available data for the Eligible Accounts and Program Eligibility for Ex Ante and Ex Post Average Load Impacts for 2017.</t>
    </r>
  </si>
  <si>
    <r>
      <rPr>
        <vertAlign val="superscript"/>
        <sz val="10"/>
        <rFont val="Cambria"/>
        <family val="1"/>
      </rPr>
      <t>2</t>
    </r>
    <r>
      <rPr>
        <sz val="10"/>
        <rFont val="Cambria"/>
        <family val="1"/>
      </rPr>
      <t xml:space="preserve"> Programs are closed and not available in 2017.</t>
    </r>
  </si>
  <si>
    <r>
      <rPr>
        <vertAlign val="superscript"/>
        <sz val="10"/>
        <rFont val="Cambria"/>
        <family val="1"/>
      </rPr>
      <t xml:space="preserve">1 </t>
    </r>
    <r>
      <rPr>
        <sz val="10"/>
        <rFont val="Cambria"/>
        <family val="1"/>
      </rPr>
      <t xml:space="preserve"> The March ILP 2017 provides the available data for the Eligible Accounts and Program Eligibility for Ex Ante and Ex Post Average Load Impacts for 2017.</t>
    </r>
  </si>
  <si>
    <r>
      <rPr>
        <vertAlign val="superscript"/>
        <sz val="10"/>
        <rFont val="Cambria"/>
        <family val="1"/>
        <scheme val="major"/>
      </rPr>
      <t xml:space="preserve">1  </t>
    </r>
    <r>
      <rPr>
        <sz val="10"/>
        <rFont val="Cambria"/>
        <family val="1"/>
        <scheme val="major"/>
      </rPr>
      <t>Programs are not available in 2017.</t>
    </r>
  </si>
  <si>
    <r>
      <rPr>
        <vertAlign val="superscript"/>
        <sz val="10"/>
        <rFont val="Cambria"/>
        <family val="1"/>
        <scheme val="major"/>
      </rPr>
      <t>2</t>
    </r>
    <r>
      <rPr>
        <sz val="10"/>
        <rFont val="Cambria"/>
        <family val="1"/>
        <scheme val="major"/>
      </rPr>
      <t xml:space="preserve"> ADR project payments carry over to the following year.  60% is paid upfront on completion of enrollment and the remaining 40% later on performance during an event season. </t>
    </r>
  </si>
  <si>
    <r>
      <rPr>
        <vertAlign val="superscript"/>
        <sz val="10"/>
        <rFont val="Cambria"/>
        <family val="1"/>
        <scheme val="major"/>
      </rPr>
      <t>3</t>
    </r>
    <r>
      <rPr>
        <sz val="10"/>
        <rFont val="Cambria"/>
        <family val="1"/>
        <scheme val="major"/>
      </rPr>
      <t xml:space="preserve"> AMP value for January reflects 40% of the incentive payment that was processed and paid out in January for customer’s participation in the 2016 DR Season.</t>
    </r>
  </si>
  <si>
    <r>
      <rPr>
        <vertAlign val="superscript"/>
        <sz val="10"/>
        <rFont val="Cambria"/>
        <family val="1"/>
      </rPr>
      <t xml:space="preserve">1 </t>
    </r>
    <r>
      <rPr>
        <sz val="10"/>
        <rFont val="Cambria"/>
        <family val="1"/>
      </rPr>
      <t>Identifies location of event (SubLAP) for locally-dispatchable programs. Non-locally-dispatchable programs are listed as System. Serials listed can be throughout the territory, not a specific sublap (device serial last digits have a number from 0 to 9). For example, SmartAC 6/27 event Zone lists Serials 0,1,2,3,4,9; 6/10 of the entire device population installed got dispatched.</t>
    </r>
  </si>
  <si>
    <r>
      <rPr>
        <vertAlign val="superscript"/>
        <sz val="10"/>
        <rFont val="Cambria"/>
        <family val="1"/>
      </rPr>
      <t xml:space="preserve">2 </t>
    </r>
    <r>
      <rPr>
        <sz val="10"/>
        <rFont val="Cambria"/>
        <family val="1"/>
      </rPr>
      <t xml:space="preserve">Load reduction amount is based on available meter data and may vary by month pending the collection of all data. </t>
    </r>
  </si>
  <si>
    <r>
      <rPr>
        <vertAlign val="superscript"/>
        <sz val="10"/>
        <rFont val="Cambria"/>
        <family val="1"/>
      </rPr>
      <t xml:space="preserve">3 </t>
    </r>
    <r>
      <rPr>
        <sz val="10"/>
        <rFont val="Cambria"/>
        <family val="1"/>
      </rPr>
      <t xml:space="preserve">Pursuant to Commission guidance in D.14-05-016, p.118 and Finding of Fact 17, PG&amp;E will redact the load reduction MW (Max Hourly) in the Public Version  (identified with shaded cells) according to the 15/15 rule where there are fewer than 15 customers involved or where a single customer in the group accounts for more than 15 percent of the aggregated total. </t>
    </r>
  </si>
  <si>
    <r>
      <rPr>
        <vertAlign val="superscript"/>
        <sz val="10"/>
        <rFont val="Cambria"/>
        <family val="1"/>
      </rPr>
      <t xml:space="preserve">4 </t>
    </r>
    <r>
      <rPr>
        <sz val="10"/>
        <rFont val="Cambria"/>
        <family val="1"/>
      </rPr>
      <t>Programs are not available in 2017.</t>
    </r>
  </si>
  <si>
    <r>
      <rPr>
        <vertAlign val="superscript"/>
        <sz val="10"/>
        <rFont val="Cambria"/>
        <family val="1"/>
      </rPr>
      <t>1</t>
    </r>
    <r>
      <rPr>
        <sz val="10"/>
        <rFont val="Cambria"/>
        <family val="1"/>
      </rPr>
      <t xml:space="preserve"> The expenditures listed are in support of PG&amp;E's DR programs for large commercial, industrial and agricultural customers, excluding the aggregator-managed programs. Disclosure complies with OP 24 of D.12-04-045. </t>
    </r>
  </si>
  <si>
    <r>
      <rPr>
        <vertAlign val="superscript"/>
        <sz val="10"/>
        <rFont val="Cambria"/>
        <family val="1"/>
      </rPr>
      <t>2</t>
    </r>
    <r>
      <rPr>
        <sz val="10"/>
        <rFont val="Cambria"/>
        <family val="1"/>
      </rPr>
      <t xml:space="preserve"> Per D. 16-06-029 DRAM funds from the 2017 Funding Cycle are available beginning in 2016 to ensure that the 2017 auction will take place in time for 2018 delivery. D. 16-06-029 Ordering Paragraph 21 authorizes PG&amp;E $12m for DRAM in 2017 for auctions in 2018 and 2019.</t>
    </r>
  </si>
  <si>
    <r>
      <rPr>
        <vertAlign val="superscript"/>
        <sz val="10"/>
        <rFont val="Cambria"/>
        <family val="1"/>
      </rPr>
      <t>3</t>
    </r>
    <r>
      <rPr>
        <sz val="10"/>
        <rFont val="Cambria"/>
        <family val="1"/>
      </rPr>
      <t xml:space="preserve"> Total Incremental Cost excludes incentives.  Incentives are reported on Table I-5.</t>
    </r>
  </si>
  <si>
    <r>
      <rPr>
        <vertAlign val="superscript"/>
        <sz val="10"/>
        <rFont val="Cambria"/>
        <family val="1"/>
      </rPr>
      <t>1</t>
    </r>
    <r>
      <rPr>
        <sz val="10"/>
        <rFont val="Cambria"/>
        <family val="1"/>
      </rPr>
      <t xml:space="preserve"> Expenditures on this page reflect expenses incurred in 2017 from all prior funding cycles</t>
    </r>
  </si>
  <si>
    <r>
      <t xml:space="preserve">1 </t>
    </r>
    <r>
      <rPr>
        <sz val="10"/>
        <rFont val="Cambria"/>
        <family val="1"/>
      </rPr>
      <t xml:space="preserve">Amounts reported are for incentive costs that are not recorded in the Demand Response Expenditures Balancing Account. </t>
    </r>
  </si>
  <si>
    <r>
      <rPr>
        <vertAlign val="superscript"/>
        <sz val="10"/>
        <rFont val="Cambria"/>
        <family val="1"/>
      </rPr>
      <t xml:space="preserve">2 </t>
    </r>
    <r>
      <rPr>
        <sz val="10"/>
        <rFont val="Cambria"/>
        <family val="1"/>
      </rPr>
      <t xml:space="preserve">Incentives reported are net of penalties paid by the aggregators. </t>
    </r>
  </si>
  <si>
    <r>
      <t xml:space="preserve">4 </t>
    </r>
    <r>
      <rPr>
        <sz val="10"/>
        <rFont val="Cambria"/>
        <family val="1"/>
      </rPr>
      <t xml:space="preserve">Revenues from Penalties denote penalty/default payments made by aggregators and charges to direct enrolled customers enrolled in AMP and BIP programs. </t>
    </r>
  </si>
  <si>
    <r>
      <t>1</t>
    </r>
    <r>
      <rPr>
        <sz val="10"/>
        <rFont val="Cambria"/>
        <family val="1"/>
      </rPr>
      <t xml:space="preserve"> Incentives on this page reflect incentives paid in 2017 from all prior funding cycles.</t>
    </r>
  </si>
  <si>
    <r>
      <t xml:space="preserve">2 </t>
    </r>
    <r>
      <rPr>
        <sz val="10"/>
        <rFont val="Cambria"/>
        <family val="1"/>
      </rPr>
      <t xml:space="preserve">DRAM incentives are confidential and redacted for the public version. The MWs under contract are known, and the costs are being paid under the contracts that won in the RFO.  </t>
    </r>
  </si>
  <si>
    <r>
      <rPr>
        <vertAlign val="superscript"/>
        <sz val="10"/>
        <color theme="1"/>
        <rFont val="Cambria"/>
        <family val="1"/>
      </rPr>
      <t>3</t>
    </r>
    <r>
      <rPr>
        <sz val="10"/>
        <color theme="1"/>
        <rFont val="Cambria"/>
        <family val="1"/>
      </rPr>
      <t xml:space="preserve"> Programs are closed and not available in 2017.</t>
    </r>
  </si>
  <si>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</si>
  <si>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r>
      <t xml:space="preserve">1 </t>
    </r>
    <r>
      <rPr>
        <sz val="10"/>
        <rFont val="Cambria"/>
        <family val="1"/>
      </rPr>
      <t>Ex Ante Estimated MW = In compliance with Decision 08-04-050, the values presented herein are based on the April 3, 2017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1 - 6 pm on the system peak day of the month. The Ex Ante Estimated MW value for the aggregator program, e.g., CBP are the monthly nominated MW during the event season May through October and Zero non-event season months November through March.</t>
    </r>
  </si>
  <si>
    <r>
      <t xml:space="preserve">2 </t>
    </r>
    <r>
      <rPr>
        <sz val="10"/>
        <rFont val="Cambria"/>
        <family val="1"/>
      </rPr>
      <t>Ex Post Estimated MW = In compliance with Decision 08-04-050, the values presented herein are based on the April 3, 2017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r>
  </si>
  <si>
    <t xml:space="preserve">NOTE:  The average Ex Ante Load Impacts per customer are based on the load impacts filing on April 3, 2017 (R.13-09-011). Estimated Average Ex Ante Load Impact kW/Customer = Average kW / Customer, under 1-in-2 weather conditions, of an event that would occur from 1 - 6 pm for April through October, and 4 - 9 pm for November through March, on the PG&amp;E system peak day of the month. </t>
  </si>
  <si>
    <r>
      <t>NOTE:  The average Ex Post Load Impacts per customer are based on the load impacts filing on</t>
    </r>
    <r>
      <rPr>
        <sz val="10"/>
        <rFont val="Cambria"/>
        <family val="1"/>
      </rPr>
      <t xml:space="preserve"> April 3, 2017</t>
    </r>
    <r>
      <rPr>
        <sz val="10"/>
        <color theme="1"/>
        <rFont val="Cambria"/>
        <family val="1"/>
      </rPr>
      <t xml:space="preserve"> (R.13-09-011). Estimated Average Ex Post Load Impact kW / Customer = Average kW / Customer service account over all actual event hours for the preceeding year when or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 Commercial SmartAC was not called in 2016; its average-customer impact reported here is from the April 2, 2012 filing.</t>
    </r>
  </si>
  <si>
    <r>
      <rPr>
        <vertAlign val="superscript"/>
        <sz val="10"/>
        <rFont val="Cambria"/>
        <family val="1"/>
      </rPr>
      <t xml:space="preserve">7 </t>
    </r>
    <r>
      <rPr>
        <sz val="10"/>
        <rFont val="Cambria"/>
        <family val="1"/>
      </rPr>
      <t>The per-customer Ex Ante and Ex Post impacts in this report are based on PG&amp;E’s DR load impact filing as of April 3, 2017. The per-customer impacts are updated in March ILP to reflect the latest load impact filing available April 3, 2017. The updated BIP MW is expected to be lower than the level shown in this monthly report.</t>
    </r>
  </si>
  <si>
    <r>
      <t xml:space="preserve">Eligible Accounts as of Jan 1, 2017 </t>
    </r>
    <r>
      <rPr>
        <vertAlign val="superscript"/>
        <sz val="10"/>
        <rFont val="Arial"/>
        <family val="2"/>
      </rPr>
      <t>3</t>
    </r>
  </si>
  <si>
    <r>
      <t xml:space="preserve">            Pacific Gas and Electric Company (“PG&amp;E”) hereby submits this report on Interruptible Load and Demand Response Programs for March 2017. This report is being sent to the Energy Division via EnergyDivisionCentralFiles@cpuc.ca.gov and served on the service list for A.11-03-001 </t>
    </r>
    <r>
      <rPr>
        <strike/>
        <sz val="12"/>
        <rFont val="Arial"/>
        <family val="2"/>
      </rPr>
      <t xml:space="preserve"> </t>
    </r>
  </si>
  <si>
    <r>
      <rPr>
        <vertAlign val="superscript"/>
        <sz val="10"/>
        <rFont val="Cambria"/>
        <family val="1"/>
      </rPr>
      <t xml:space="preserve">3 </t>
    </r>
    <r>
      <rPr>
        <sz val="10"/>
        <rFont val="Cambria"/>
        <family val="1"/>
      </rPr>
      <t>Programs are closed and not available in 2017.</t>
    </r>
  </si>
  <si>
    <r>
      <t>Aggregator Managed Portfolio (AMP)</t>
    </r>
    <r>
      <rPr>
        <vertAlign val="superscript"/>
        <sz val="10"/>
        <rFont val="Arial"/>
        <family val="2"/>
      </rPr>
      <t>1, 3</t>
    </r>
  </si>
  <si>
    <r>
      <t>Demand Bidding Program (DBP)</t>
    </r>
    <r>
      <rPr>
        <vertAlign val="superscript"/>
        <sz val="10"/>
        <rFont val="Arial"/>
        <family val="2"/>
      </rPr>
      <t xml:space="preserve"> 3</t>
    </r>
  </si>
  <si>
    <t>Public</t>
  </si>
  <si>
    <t>REDACTED</t>
  </si>
  <si>
    <r>
      <rPr>
        <vertAlign val="superscript"/>
        <sz val="10"/>
        <rFont val="Cambria"/>
        <family val="1"/>
      </rPr>
      <t xml:space="preserve">3 </t>
    </r>
    <r>
      <rPr>
        <sz val="10"/>
        <rFont val="Cambria"/>
        <family val="1"/>
      </rPr>
      <t>The March ILP 2017 updates the January and February available data for the Eligible Accounts and Program Eligibility for Ex Ante and Ex Post Average Load Impacts for 2017.</t>
    </r>
  </si>
  <si>
    <t>April 21,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</si>
</sst>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_(* #,##0.0_);_(* \(#,##0.0\);_(* &quot;-&quot;??_);_(@_)"/>
    <numFmt numFmtId="169" formatCode="0.0%"/>
    <numFmt numFmtId="170" formatCode="m/d/yyyy;@"/>
    <numFmt numFmtId="171" formatCode="&quot;$&quot;#,##0.0_);[Red]\(&quot;$&quot;#,##0.0\)"/>
    <numFmt numFmtId="172" formatCode="&quot;$&quot;#,##0"/>
    <numFmt numFmtId="173" formatCode="_(&quot;$&quot;* #,##0_);_(&quot;$&quot;* \(#,##0\);_(&quot;$&quot;* &quot;-&quot;??_);_(@_)"/>
    <numFmt numFmtId="174" formatCode="[$-F400]h:mm:ss\ AM/PM"/>
    <numFmt numFmtId="175" formatCode="[$-409]h:mm\ AM/PM;@"/>
    <numFmt numFmtId="176" formatCode="[=0]\ 0;[&lt;0.95]\ 0.#;#,###"/>
    <numFmt numFmtId="177" formatCode="mmmm\ yyyy"/>
    <numFmt numFmtId="178" formatCode="m/d/yy;@"/>
    <numFmt numFmtId="179" formatCode="[$-409]m/d/yy\ h:mm\ AM/PM;@"/>
    <numFmt numFmtId="180" formatCode="mmmddyyyy"/>
    <numFmt numFmtId="181" formatCode="#,##0;\(#,##0\)"/>
    <numFmt numFmtId="182" formatCode="m\-d\-yy"/>
    <numFmt numFmtId="183" formatCode="0.0%;_(* &quot;-&quot;_)"/>
    <numFmt numFmtId="184" formatCode="0.0000000000"/>
    <numFmt numFmtId="185" formatCode="#,##0.0,,,&quot;bn&quot;"/>
    <numFmt numFmtId="186" formatCode="#,##0;\-#,##0;&quot;-&quot;"/>
    <numFmt numFmtId="187" formatCode="&quot;$&quot;#,\);\(&quot;$&quot;#,##0\)"/>
    <numFmt numFmtId="188" formatCode="hh:mm"/>
    <numFmt numFmtId="189" formatCode="00000"/>
    <numFmt numFmtId="190" formatCode="&quot;$&quot;#,##0.00_);\-&quot;$&quot;#,##0.00_)"/>
    <numFmt numFmtId="191" formatCode="&quot;$&quot;#,##0\ ;\(&quot;$&quot;#,##0\)"/>
    <numFmt numFmtId="192" formatCode="&quot;$&quot;\ #,##0.00_);\(&quot;$&quot;\ #,##0.00\)"/>
    <numFmt numFmtId="193" formatCode="m/d"/>
    <numFmt numFmtId="194" formatCode="#,##0.00;[Red]#,##0.00"/>
    <numFmt numFmtId="195" formatCode="_([$€-2]* #,##0.00_);_([$€-2]* \(#,##0.00\);_([$€-2]* &quot;-&quot;??_)"/>
    <numFmt numFmtId="196" formatCode="\€#,##0.00"/>
    <numFmt numFmtId="197" formatCode="\€#,##0.0,,,&quot;bn&quot;"/>
    <numFmt numFmtId="198" formatCode="\€#,##0.0,,&quot;m&quot;"/>
    <numFmt numFmtId="199" formatCode="\€#,##0.0,&quot;k&quot;"/>
    <numFmt numFmtId="200" formatCode="_-* #,##0.0_-;\-* #,##0.0_-;_-* &quot;-&quot;??_-;_-@_-"/>
    <numFmt numFmtId="201" formatCode="yyyy"/>
    <numFmt numFmtId="202" formatCode="\£#,##0.00"/>
    <numFmt numFmtId="203" formatCode="\£#,##0.0,,,&quot;bn&quot;"/>
    <numFmt numFmtId="204" formatCode="\£#,##0.0,,&quot;m&quot;"/>
    <numFmt numFmtId="205" formatCode="\£#,##0.0,&quot;k&quot;"/>
    <numFmt numFmtId="206" formatCode="#,##0.00&quot; $&quot;;\-#,##0.00&quot; $&quot;"/>
    <numFmt numFmtId="207" formatCode=";;;"/>
    <numFmt numFmtId="208" formatCode="General_)"/>
    <numFmt numFmtId="209" formatCode="@*."/>
    <numFmt numFmtId="210" formatCode="_ * #,##0_ ;_ * \-#,##0_ ;_ * &quot;-&quot;_ ;_ @_ "/>
    <numFmt numFmtId="211" formatCode="_ * #,##0.00_ ;_ * \-#,##0.00_ ;_ * &quot;-&quot;??_ ;_ @_ "/>
    <numFmt numFmtId="212" formatCode="#,##0.0,,&quot;m&quot;"/>
    <numFmt numFmtId="213" formatCode="0.00_)"/>
    <numFmt numFmtId="214" formatCode="0.0%;_(&quot;-&quot;_)"/>
    <numFmt numFmtId="215" formatCode="0.000000"/>
    <numFmt numFmtId="216" formatCode="0.00%_);\-0.00%_)"/>
    <numFmt numFmtId="217" formatCode="0.0000%"/>
    <numFmt numFmtId="218" formatCode="mmm\-yyyy"/>
    <numFmt numFmtId="219" formatCode="#,###,##0,&quot;k&quot;"/>
    <numFmt numFmtId="220" formatCode="#,##0,_);\(#,##0,\)"/>
    <numFmt numFmtId="221" formatCode="[$$-409]#,##0.00"/>
    <numFmt numFmtId="222" formatCode="\$#,##0.0,,,&quot;bn&quot;"/>
    <numFmt numFmtId="223" formatCode="\$#,##0.0,,&quot;m&quot;"/>
    <numFmt numFmtId="224" formatCode="\$#,##0.0,&quot;k&quot;"/>
  </numFmts>
  <fonts count="22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b/>
      <strike/>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sz val="10"/>
      <color theme="0" tint="-0.499984740745262"/>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sz val="8"/>
      <name val="Calibri"/>
      <family val="2"/>
      <scheme val="minor"/>
    </font>
    <font>
      <b/>
      <sz val="12"/>
      <color rgb="FFC00000"/>
      <name val="Calibri"/>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b/>
      <vertAlign val="superscript"/>
      <sz val="10"/>
      <name val="Calibri"/>
      <family val="2"/>
      <scheme val="minor"/>
    </font>
    <font>
      <sz val="9"/>
      <name val="Arial Narrow"/>
      <family val="2"/>
    </font>
    <font>
      <b/>
      <sz val="10"/>
      <color theme="1"/>
      <name val="Calibri"/>
      <family val="2"/>
      <scheme val="minor"/>
    </font>
    <font>
      <sz val="11"/>
      <name val="Calibri"/>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trike/>
      <sz val="10"/>
      <name val="Arial"/>
      <family val="2"/>
    </font>
    <font>
      <sz val="10"/>
      <color rgb="FF00B050"/>
      <name val="Arial"/>
      <family val="2"/>
    </font>
    <font>
      <sz val="9"/>
      <color rgb="FF00B050"/>
      <name val="Arial"/>
      <family val="2"/>
    </font>
    <font>
      <sz val="10"/>
      <color rgb="FFFF0000"/>
      <name val="Arial"/>
      <family val="2"/>
    </font>
    <font>
      <b/>
      <sz val="11"/>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4"/>
      <color rgb="FFC00000"/>
      <name val="Arial"/>
      <family val="2"/>
    </font>
    <font>
      <sz val="14"/>
      <color rgb="FFFF0000"/>
      <name val="Arial"/>
      <family val="2"/>
    </font>
    <font>
      <strike/>
      <sz val="14"/>
      <color rgb="FFFF0000"/>
      <name val="Arial"/>
      <family val="2"/>
    </font>
    <font>
      <b/>
      <sz val="10"/>
      <color rgb="FFFF0000"/>
      <name val="Calibri"/>
      <family val="2"/>
    </font>
    <font>
      <strike/>
      <sz val="8"/>
      <color rgb="FFC00000"/>
      <name val="Calibri"/>
      <family val="2"/>
    </font>
    <font>
      <vertAlign val="superscript"/>
      <sz val="8"/>
      <color rgb="FFC00000"/>
      <name val="Calibri"/>
      <family val="2"/>
    </font>
    <font>
      <sz val="10"/>
      <name val="Cambria"/>
      <family val="1"/>
    </font>
    <font>
      <vertAlign val="superscript"/>
      <sz val="10"/>
      <name val="Cambria"/>
      <family val="1"/>
    </font>
    <font>
      <strike/>
      <sz val="10"/>
      <name val="Cambria"/>
      <family val="1"/>
    </font>
    <font>
      <vertAlign val="superscript"/>
      <sz val="10"/>
      <name val="Calibri"/>
      <family val="2"/>
      <scheme val="minor"/>
    </font>
    <font>
      <strike/>
      <sz val="8"/>
      <name val="Calibri"/>
      <family val="2"/>
      <scheme val="minor"/>
    </font>
    <font>
      <sz val="10"/>
      <color theme="1"/>
      <name val="Cambria"/>
      <family val="1"/>
    </font>
    <font>
      <sz val="10"/>
      <name val="Cambria"/>
      <family val="1"/>
      <scheme val="major"/>
    </font>
    <font>
      <vertAlign val="superscript"/>
      <sz val="10"/>
      <name val="Cambria"/>
      <family val="1"/>
      <scheme val="major"/>
    </font>
    <font>
      <strike/>
      <sz val="10"/>
      <name val="Cambria"/>
      <family val="1"/>
      <scheme val="major"/>
    </font>
    <font>
      <vertAlign val="superscript"/>
      <sz val="10"/>
      <color theme="1"/>
      <name val="Cambria"/>
      <family val="1"/>
    </font>
    <font>
      <strike/>
      <sz val="10"/>
      <color theme="1"/>
      <name val="Cambria"/>
      <family val="1"/>
    </font>
  </fonts>
  <fills count="12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mediumGray">
        <bgColor theme="0" tint="-0.14996795556505021"/>
      </patternFill>
    </fill>
    <fill>
      <patternFill patternType="solid">
        <fgColor rgb="FFFFFFCC"/>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
      <patternFill patternType="solid">
        <fgColor theme="0" tint="-4.9989318521683403E-2"/>
        <bgColor indexed="64"/>
      </patternFill>
    </fill>
  </fills>
  <borders count="138">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64"/>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auto="1"/>
      </top>
      <bottom style="medium">
        <color indexed="64"/>
      </bottom>
      <diagonal/>
    </border>
    <border>
      <left style="thin">
        <color auto="1"/>
      </left>
      <right style="thin">
        <color auto="1"/>
      </right>
      <top style="thin">
        <color auto="1"/>
      </top>
      <bottom style="double">
        <color indexed="64"/>
      </bottom>
      <diagonal/>
    </border>
    <border>
      <left/>
      <right/>
      <top style="thin">
        <color auto="1"/>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s>
  <cellStyleXfs count="7637">
    <xf numFmtId="0" fontId="0" fillId="0" borderId="0"/>
    <xf numFmtId="43" fontId="23"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17" fillId="0" borderId="0"/>
    <xf numFmtId="0" fontId="23" fillId="0" borderId="0"/>
    <xf numFmtId="0" fontId="23"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4" fontId="24" fillId="18" borderId="4" applyNumberFormat="0" applyProtection="0">
      <alignment horizontal="right" vertical="center" wrapText="1"/>
    </xf>
    <xf numFmtId="4" fontId="25" fillId="19" borderId="25" applyNumberFormat="0" applyProtection="0">
      <alignment vertical="center"/>
    </xf>
    <xf numFmtId="4" fontId="26" fillId="20" borderId="26">
      <alignment vertical="center"/>
    </xf>
    <xf numFmtId="4" fontId="27" fillId="20" borderId="26">
      <alignment vertical="center"/>
    </xf>
    <xf numFmtId="4" fontId="26" fillId="21" borderId="26">
      <alignment vertical="center"/>
    </xf>
    <xf numFmtId="4" fontId="27" fillId="21" borderId="26">
      <alignment vertical="center"/>
    </xf>
    <xf numFmtId="4" fontId="24" fillId="18" borderId="4" applyNumberFormat="0" applyProtection="0">
      <alignment horizontal="left" vertical="center" indent="1"/>
    </xf>
    <xf numFmtId="0" fontId="10" fillId="19" borderId="25" applyNumberFormat="0" applyProtection="0">
      <alignment horizontal="left" vertical="top" indent="1"/>
    </xf>
    <xf numFmtId="4" fontId="18" fillId="22" borderId="4" applyNumberFormat="0" applyProtection="0">
      <alignment horizontal="left" vertical="center"/>
    </xf>
    <xf numFmtId="4" fontId="20" fillId="23" borderId="4" applyNumberFormat="0">
      <alignment horizontal="right" vertical="center"/>
    </xf>
    <xf numFmtId="4" fontId="9" fillId="24" borderId="25" applyNumberFormat="0" applyProtection="0">
      <alignment horizontal="right" vertical="center"/>
    </xf>
    <xf numFmtId="4" fontId="9" fillId="25" borderId="25" applyNumberFormat="0" applyProtection="0">
      <alignment horizontal="right" vertical="center"/>
    </xf>
    <xf numFmtId="4" fontId="9" fillId="26" borderId="25" applyNumberFormat="0" applyProtection="0">
      <alignment horizontal="right" vertical="center"/>
    </xf>
    <xf numFmtId="4" fontId="9" fillId="27" borderId="25" applyNumberFormat="0" applyProtection="0">
      <alignment horizontal="right" vertical="center"/>
    </xf>
    <xf numFmtId="4" fontId="9" fillId="28" borderId="25" applyNumberFormat="0" applyProtection="0">
      <alignment horizontal="right" vertical="center"/>
    </xf>
    <xf numFmtId="4" fontId="9" fillId="29" borderId="25" applyNumberFormat="0" applyProtection="0">
      <alignment horizontal="right" vertical="center"/>
    </xf>
    <xf numFmtId="4" fontId="9" fillId="30" borderId="25" applyNumberFormat="0" applyProtection="0">
      <alignment horizontal="right" vertical="center"/>
    </xf>
    <xf numFmtId="4" fontId="9" fillId="31" borderId="25" applyNumberFormat="0" applyProtection="0">
      <alignment horizontal="right" vertical="center"/>
    </xf>
    <xf numFmtId="4" fontId="9" fillId="32" borderId="25" applyNumberFormat="0" applyProtection="0">
      <alignment horizontal="right" vertical="center"/>
    </xf>
    <xf numFmtId="4" fontId="10" fillId="33" borderId="4" applyNumberFormat="0" applyProtection="0">
      <alignment horizontal="left" vertical="center" indent="1"/>
    </xf>
    <xf numFmtId="4" fontId="9" fillId="34" borderId="4" applyNumberFormat="0" applyProtection="0">
      <alignment horizontal="left" vertical="center" indent="1"/>
    </xf>
    <xf numFmtId="4" fontId="28" fillId="35" borderId="0" applyNumberFormat="0" applyProtection="0">
      <alignment horizontal="left" vertical="center" indent="1"/>
    </xf>
    <xf numFmtId="4" fontId="9" fillId="36" borderId="25" applyNumberFormat="0" applyProtection="0">
      <alignment horizontal="right" vertical="center"/>
    </xf>
    <xf numFmtId="4" fontId="29" fillId="37" borderId="27">
      <alignment horizontal="left" vertical="center" indent="1"/>
    </xf>
    <xf numFmtId="4" fontId="17" fillId="0" borderId="0" applyNumberFormat="0" applyProtection="0">
      <alignment horizontal="left" vertical="center" indent="1"/>
    </xf>
    <xf numFmtId="4" fontId="18" fillId="0" borderId="0" applyNumberFormat="0" applyProtection="0">
      <alignment horizontal="left" vertical="center" indent="1"/>
    </xf>
    <xf numFmtId="0" fontId="17" fillId="0" borderId="4" applyNumberFormat="0" applyProtection="0">
      <alignment horizontal="left" vertical="center" indent="2"/>
    </xf>
    <xf numFmtId="0" fontId="13" fillId="35" borderId="25" applyNumberFormat="0" applyProtection="0">
      <alignment horizontal="left" vertical="top" indent="1"/>
    </xf>
    <xf numFmtId="0" fontId="17" fillId="0" borderId="4" applyNumberFormat="0" applyProtection="0">
      <alignment horizontal="left" vertical="center" indent="2"/>
    </xf>
    <xf numFmtId="0" fontId="13" fillId="38" borderId="25" applyNumberFormat="0" applyProtection="0">
      <alignment horizontal="left" vertical="top" indent="1"/>
    </xf>
    <xf numFmtId="0" fontId="17" fillId="0" borderId="4" applyNumberFormat="0" applyProtection="0">
      <alignment horizontal="left" vertical="center" indent="2"/>
    </xf>
    <xf numFmtId="0" fontId="13" fillId="39" borderId="25" applyNumberFormat="0" applyProtection="0">
      <alignment horizontal="left" vertical="top" indent="1"/>
    </xf>
    <xf numFmtId="0" fontId="17" fillId="0" borderId="4" applyNumberFormat="0" applyProtection="0">
      <alignment horizontal="left" vertical="center" indent="2"/>
    </xf>
    <xf numFmtId="0" fontId="13" fillId="3" borderId="25" applyNumberFormat="0" applyProtection="0">
      <alignment horizontal="left" vertical="top" indent="1"/>
    </xf>
    <xf numFmtId="4" fontId="9" fillId="40" borderId="25" applyNumberFormat="0" applyProtection="0">
      <alignment vertical="center"/>
    </xf>
    <xf numFmtId="4" fontId="30" fillId="40" borderId="25" applyNumberFormat="0" applyProtection="0">
      <alignment vertical="center"/>
    </xf>
    <xf numFmtId="4" fontId="31" fillId="20" borderId="27">
      <alignment vertical="center"/>
    </xf>
    <xf numFmtId="4" fontId="32" fillId="20" borderId="27">
      <alignment vertical="center"/>
    </xf>
    <xf numFmtId="4" fontId="31" fillId="21" borderId="27">
      <alignment vertical="center"/>
    </xf>
    <xf numFmtId="4" fontId="32" fillId="21" borderId="27">
      <alignment vertical="center"/>
    </xf>
    <xf numFmtId="4" fontId="33" fillId="0" borderId="0" applyNumberFormat="0" applyProtection="0">
      <alignment horizontal="left" vertical="center" indent="1"/>
    </xf>
    <xf numFmtId="0" fontId="9" fillId="40" borderId="25" applyNumberFormat="0" applyProtection="0">
      <alignment horizontal="left" vertical="top" indent="1"/>
    </xf>
    <xf numFmtId="0" fontId="20" fillId="23" borderId="4" applyNumberFormat="0">
      <alignment horizontal="left" vertical="center"/>
    </xf>
    <xf numFmtId="4" fontId="15" fillId="0" borderId="4" applyNumberFormat="0" applyProtection="0">
      <alignment horizontal="left" vertical="center" indent="1"/>
    </xf>
    <xf numFmtId="4" fontId="33" fillId="0" borderId="0" applyNumberFormat="0" applyProtection="0">
      <alignment horizontal="right" vertical="center" wrapText="1"/>
    </xf>
    <xf numFmtId="4" fontId="16" fillId="0" borderId="4" applyNumberFormat="0" applyProtection="0">
      <alignment horizontal="right" vertical="center" wrapText="1"/>
    </xf>
    <xf numFmtId="4" fontId="30" fillId="41" borderId="25" applyNumberFormat="0" applyProtection="0">
      <alignment horizontal="right" vertical="center"/>
    </xf>
    <xf numFmtId="4" fontId="34" fillId="20" borderId="27">
      <alignment vertical="center"/>
    </xf>
    <xf numFmtId="4" fontId="35" fillId="20" borderId="27">
      <alignment vertical="center"/>
    </xf>
    <xf numFmtId="4" fontId="34" fillId="21" borderId="27">
      <alignment vertical="center"/>
    </xf>
    <xf numFmtId="4" fontId="35" fillId="42" borderId="27">
      <alignment vertical="center"/>
    </xf>
    <xf numFmtId="4" fontId="16" fillId="0" borderId="4" applyNumberFormat="0" applyProtection="0">
      <alignment horizontal="left" vertical="center" indent="1"/>
    </xf>
    <xf numFmtId="0" fontId="18" fillId="43" borderId="4" applyNumberFormat="0" applyProtection="0">
      <alignment horizontal="center" vertical="center" wrapText="1"/>
    </xf>
    <xf numFmtId="0" fontId="18" fillId="44" borderId="4" applyNumberFormat="0" applyProtection="0">
      <alignment horizontal="center" vertical="top" wrapText="1"/>
    </xf>
    <xf numFmtId="4" fontId="36" fillId="37" borderId="28">
      <alignment vertical="center"/>
    </xf>
    <xf numFmtId="4" fontId="37" fillId="37" borderId="28">
      <alignment vertical="center"/>
    </xf>
    <xf numFmtId="4" fontId="26" fillId="20" borderId="28">
      <alignment vertical="center"/>
    </xf>
    <xf numFmtId="4" fontId="27" fillId="20" borderId="28">
      <alignment vertical="center"/>
    </xf>
    <xf numFmtId="4" fontId="26" fillId="21" borderId="27">
      <alignment vertical="center"/>
    </xf>
    <xf numFmtId="4" fontId="27" fillId="21" borderId="27">
      <alignment vertical="center"/>
    </xf>
    <xf numFmtId="4" fontId="38" fillId="40" borderId="28">
      <alignment horizontal="left" vertical="center" indent="1"/>
    </xf>
    <xf numFmtId="4" fontId="11" fillId="0" borderId="0" applyNumberFormat="0" applyProtection="0">
      <alignment vertical="center"/>
    </xf>
    <xf numFmtId="4" fontId="39" fillId="41" borderId="25" applyNumberFormat="0" applyProtection="0">
      <alignment horizontal="right" vertical="center"/>
    </xf>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9" fillId="0" borderId="0"/>
    <xf numFmtId="0" fontId="53" fillId="0" borderId="0"/>
    <xf numFmtId="44" fontId="53" fillId="0" borderId="0" applyFont="0" applyFill="0" applyBorder="0" applyAlignment="0" applyProtection="0"/>
    <xf numFmtId="174" fontId="13" fillId="0" borderId="0"/>
    <xf numFmtId="174" fontId="13" fillId="0" borderId="0"/>
    <xf numFmtId="174" fontId="13" fillId="0" borderId="0"/>
    <xf numFmtId="43" fontId="13" fillId="0" borderId="0" applyFont="0" applyFill="0" applyBorder="0" applyAlignment="0" applyProtection="0"/>
    <xf numFmtId="0" fontId="62" fillId="59" borderId="0" applyNumberFormat="0" applyBorder="0" applyAlignment="0" applyProtection="0"/>
    <xf numFmtId="0" fontId="62" fillId="61" borderId="0" applyNumberFormat="0" applyBorder="0" applyAlignment="0" applyProtection="0"/>
    <xf numFmtId="0" fontId="62" fillId="63" borderId="0" applyNumberFormat="0" applyBorder="0" applyAlignment="0" applyProtection="0"/>
    <xf numFmtId="0" fontId="62" fillId="65" borderId="0" applyNumberFormat="0" applyBorder="0" applyAlignment="0" applyProtection="0"/>
    <xf numFmtId="0" fontId="62" fillId="67" borderId="0" applyNumberFormat="0" applyBorder="0" applyAlignment="0" applyProtection="0"/>
    <xf numFmtId="0" fontId="62" fillId="69" borderId="0" applyNumberFormat="0" applyBorder="0" applyAlignment="0" applyProtection="0"/>
    <xf numFmtId="0" fontId="63" fillId="70" borderId="0" applyNumberFormat="0" applyBorder="0" applyAlignment="0" applyProtection="0"/>
    <xf numFmtId="0" fontId="63" fillId="71" borderId="0" applyNumberFormat="0" applyBorder="0" applyAlignment="0" applyProtection="0"/>
    <xf numFmtId="0" fontId="64" fillId="72"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3" fillId="73" borderId="0" applyNumberFormat="0" applyBorder="0" applyAlignment="0" applyProtection="0"/>
    <xf numFmtId="0" fontId="63" fillId="74" borderId="0" applyNumberFormat="0" applyBorder="0" applyAlignment="0" applyProtection="0"/>
    <xf numFmtId="0" fontId="64" fillId="75"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3" fillId="76" borderId="0" applyNumberFormat="0" applyBorder="0" applyAlignment="0" applyProtection="0"/>
    <xf numFmtId="0" fontId="63" fillId="77" borderId="0" applyNumberFormat="0" applyBorder="0" applyAlignment="0" applyProtection="0"/>
    <xf numFmtId="0" fontId="64" fillId="78"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3" fillId="77" borderId="0" applyNumberFormat="0" applyBorder="0" applyAlignment="0" applyProtection="0"/>
    <xf numFmtId="0" fontId="63" fillId="78" borderId="0" applyNumberFormat="0" applyBorder="0" applyAlignment="0" applyProtection="0"/>
    <xf numFmtId="0" fontId="64" fillId="78"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3" fillId="70" borderId="0" applyNumberFormat="0" applyBorder="0" applyAlignment="0" applyProtection="0"/>
    <xf numFmtId="0" fontId="63" fillId="71" borderId="0" applyNumberFormat="0" applyBorder="0" applyAlignment="0" applyProtection="0"/>
    <xf numFmtId="0" fontId="64" fillId="71"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3" fillId="79" borderId="0" applyNumberFormat="0" applyBorder="0" applyAlignment="0" applyProtection="0"/>
    <xf numFmtId="0" fontId="63" fillId="74" borderId="0" applyNumberFormat="0" applyBorder="0" applyAlignment="0" applyProtection="0"/>
    <xf numFmtId="0" fontId="64" fillId="80"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5" fillId="53" borderId="0" applyNumberFormat="0" applyBorder="0" applyAlignment="0" applyProtection="0"/>
    <xf numFmtId="0" fontId="66" fillId="56" borderId="46" applyNumberFormat="0" applyAlignment="0" applyProtection="0"/>
    <xf numFmtId="0" fontId="67" fillId="57" borderId="49" applyNumberFormat="0" applyAlignment="0" applyProtection="0"/>
    <xf numFmtId="0" fontId="68" fillId="81" borderId="0" applyNumberFormat="0" applyBorder="0" applyAlignment="0" applyProtection="0"/>
    <xf numFmtId="0" fontId="68" fillId="82" borderId="0" applyNumberFormat="0" applyBorder="0" applyAlignment="0" applyProtection="0"/>
    <xf numFmtId="0" fontId="68" fillId="83" borderId="0" applyNumberFormat="0" applyBorder="0" applyAlignment="0" applyProtection="0"/>
    <xf numFmtId="0" fontId="69" fillId="0" borderId="0" applyNumberFormat="0" applyFill="0" applyBorder="0" applyAlignment="0" applyProtection="0"/>
    <xf numFmtId="0" fontId="70" fillId="52" borderId="0" applyNumberFormat="0" applyBorder="0" applyAlignment="0" applyProtection="0"/>
    <xf numFmtId="0" fontId="71" fillId="0" borderId="43" applyNumberFormat="0" applyFill="0" applyAlignment="0" applyProtection="0"/>
    <xf numFmtId="0" fontId="72" fillId="0" borderId="44" applyNumberFormat="0" applyFill="0" applyAlignment="0" applyProtection="0"/>
    <xf numFmtId="0" fontId="73" fillId="0" borderId="45" applyNumberFormat="0" applyFill="0" applyAlignment="0" applyProtection="0"/>
    <xf numFmtId="0" fontId="73" fillId="0" borderId="0" applyNumberFormat="0" applyFill="0" applyBorder="0" applyAlignment="0" applyProtection="0"/>
    <xf numFmtId="0" fontId="74" fillId="55" borderId="46" applyNumberFormat="0" applyAlignment="0" applyProtection="0"/>
    <xf numFmtId="0" fontId="75" fillId="0" borderId="48" applyNumberFormat="0" applyFill="0" applyAlignment="0" applyProtection="0"/>
    <xf numFmtId="0" fontId="76" fillId="54" borderId="0" applyNumberFormat="0" applyBorder="0" applyAlignment="0" applyProtection="0"/>
    <xf numFmtId="0" fontId="77" fillId="56" borderId="47" applyNumberFormat="0" applyAlignment="0" applyProtection="0"/>
    <xf numFmtId="0" fontId="13" fillId="84" borderId="4" applyNumberFormat="0">
      <protection locked="0"/>
    </xf>
    <xf numFmtId="0" fontId="78" fillId="0" borderId="0" applyNumberFormat="0" applyFill="0" applyBorder="0" applyAlignment="0" applyProtection="0"/>
    <xf numFmtId="0" fontId="61" fillId="0" borderId="0" applyNumberFormat="0" applyFill="0" applyBorder="0" applyAlignment="0" applyProtection="0"/>
    <xf numFmtId="0" fontId="79" fillId="0" borderId="50" applyNumberFormat="0" applyFill="0" applyAlignment="0" applyProtection="0"/>
    <xf numFmtId="0" fontId="80" fillId="0" borderId="0" applyNumberFormat="0" applyFill="0" applyBorder="0" applyAlignment="0" applyProtection="0"/>
    <xf numFmtId="4" fontId="16" fillId="0" borderId="54" applyNumberFormat="0" applyProtection="0">
      <alignment horizontal="left" vertical="center" indent="1"/>
    </xf>
    <xf numFmtId="0" fontId="13" fillId="0" borderId="0">
      <alignment horizontal="left" wrapText="1"/>
    </xf>
    <xf numFmtId="0" fontId="88"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8" fillId="0" borderId="0"/>
    <xf numFmtId="0" fontId="7" fillId="0" borderId="0"/>
    <xf numFmtId="4" fontId="24" fillId="18" borderId="54" applyNumberFormat="0" applyProtection="0">
      <alignment horizontal="right" vertical="center" wrapText="1"/>
    </xf>
    <xf numFmtId="4" fontId="25" fillId="19" borderId="56" applyNumberFormat="0" applyProtection="0">
      <alignment vertical="center"/>
    </xf>
    <xf numFmtId="4" fontId="24" fillId="18" borderId="54" applyNumberFormat="0" applyProtection="0">
      <alignment horizontal="left" vertical="center" indent="1"/>
    </xf>
    <xf numFmtId="0" fontId="10" fillId="19" borderId="56" applyNumberFormat="0" applyProtection="0">
      <alignment horizontal="left" vertical="top" indent="1"/>
    </xf>
    <xf numFmtId="4" fontId="18" fillId="22" borderId="54" applyNumberFormat="0" applyProtection="0">
      <alignment horizontal="left" vertical="center"/>
    </xf>
    <xf numFmtId="4" fontId="9" fillId="24" borderId="56" applyNumberFormat="0" applyProtection="0">
      <alignment horizontal="right" vertical="center"/>
    </xf>
    <xf numFmtId="4" fontId="9" fillId="25" borderId="56" applyNumberFormat="0" applyProtection="0">
      <alignment horizontal="right" vertical="center"/>
    </xf>
    <xf numFmtId="4" fontId="9" fillId="26" borderId="56" applyNumberFormat="0" applyProtection="0">
      <alignment horizontal="right" vertical="center"/>
    </xf>
    <xf numFmtId="4" fontId="9" fillId="27" borderId="56" applyNumberFormat="0" applyProtection="0">
      <alignment horizontal="right" vertical="center"/>
    </xf>
    <xf numFmtId="4" fontId="9" fillId="28" borderId="56" applyNumberFormat="0" applyProtection="0">
      <alignment horizontal="right" vertical="center"/>
    </xf>
    <xf numFmtId="4" fontId="9" fillId="29" borderId="56" applyNumberFormat="0" applyProtection="0">
      <alignment horizontal="right" vertical="center"/>
    </xf>
    <xf numFmtId="4" fontId="9" fillId="30" borderId="56" applyNumberFormat="0" applyProtection="0">
      <alignment horizontal="right" vertical="center"/>
    </xf>
    <xf numFmtId="4" fontId="9" fillId="31" borderId="56" applyNumberFormat="0" applyProtection="0">
      <alignment horizontal="right" vertical="center"/>
    </xf>
    <xf numFmtId="4" fontId="9" fillId="32" borderId="56" applyNumberFormat="0" applyProtection="0">
      <alignment horizontal="right" vertical="center"/>
    </xf>
    <xf numFmtId="4" fontId="10" fillId="33" borderId="54" applyNumberFormat="0" applyProtection="0">
      <alignment horizontal="left" vertical="center" indent="1"/>
    </xf>
    <xf numFmtId="4" fontId="9" fillId="34" borderId="54" applyNumberFormat="0" applyProtection="0">
      <alignment horizontal="left" vertical="center" indent="1"/>
    </xf>
    <xf numFmtId="4" fontId="9" fillId="36" borderId="56" applyNumberFormat="0" applyProtection="0">
      <alignment horizontal="right" vertical="center"/>
    </xf>
    <xf numFmtId="0" fontId="17" fillId="0" borderId="54" applyNumberFormat="0" applyProtection="0">
      <alignment horizontal="left" vertical="center" indent="2"/>
    </xf>
    <xf numFmtId="0" fontId="13" fillId="35" borderId="56" applyNumberFormat="0" applyProtection="0">
      <alignment horizontal="left" vertical="top" indent="1"/>
    </xf>
    <xf numFmtId="0" fontId="17" fillId="0" borderId="54" applyNumberFormat="0" applyProtection="0">
      <alignment horizontal="left" vertical="center" indent="2"/>
    </xf>
    <xf numFmtId="0" fontId="13" fillId="38" borderId="56" applyNumberFormat="0" applyProtection="0">
      <alignment horizontal="left" vertical="top" indent="1"/>
    </xf>
    <xf numFmtId="0" fontId="17" fillId="0" borderId="54" applyNumberFormat="0" applyProtection="0">
      <alignment horizontal="left" vertical="center" indent="2"/>
    </xf>
    <xf numFmtId="0" fontId="13" fillId="39" borderId="56" applyNumberFormat="0" applyProtection="0">
      <alignment horizontal="left" vertical="top" indent="1"/>
    </xf>
    <xf numFmtId="0" fontId="17" fillId="0" borderId="54" applyNumberFormat="0" applyProtection="0">
      <alignment horizontal="left" vertical="center" indent="2"/>
    </xf>
    <xf numFmtId="0" fontId="13" fillId="3" borderId="56" applyNumberFormat="0" applyProtection="0">
      <alignment horizontal="left" vertical="top" indent="1"/>
    </xf>
    <xf numFmtId="4" fontId="9" fillId="40" borderId="56" applyNumberFormat="0" applyProtection="0">
      <alignment vertical="center"/>
    </xf>
    <xf numFmtId="4" fontId="30" fillId="40" borderId="56" applyNumberFormat="0" applyProtection="0">
      <alignment vertical="center"/>
    </xf>
    <xf numFmtId="0" fontId="9" fillId="40" borderId="56" applyNumberFormat="0" applyProtection="0">
      <alignment horizontal="left" vertical="top" indent="1"/>
    </xf>
    <xf numFmtId="4" fontId="16" fillId="0" borderId="54" applyNumberFormat="0" applyProtection="0">
      <alignment horizontal="right" vertical="center" wrapText="1"/>
    </xf>
    <xf numFmtId="4" fontId="30" fillId="41" borderId="56" applyNumberFormat="0" applyProtection="0">
      <alignment horizontal="right" vertical="center"/>
    </xf>
    <xf numFmtId="0" fontId="18" fillId="43" borderId="54" applyNumberFormat="0" applyProtection="0">
      <alignment horizontal="center" vertical="center" wrapText="1"/>
    </xf>
    <xf numFmtId="0" fontId="18" fillId="44" borderId="54" applyNumberFormat="0" applyProtection="0">
      <alignment horizontal="center" vertical="top" wrapText="1"/>
    </xf>
    <xf numFmtId="4" fontId="39" fillId="41" borderId="56" applyNumberFormat="0" applyProtection="0">
      <alignment horizontal="right" vertical="center"/>
    </xf>
    <xf numFmtId="0" fontId="6" fillId="0" borderId="0"/>
    <xf numFmtId="44" fontId="6" fillId="0" borderId="0" applyFont="0" applyFill="0" applyBorder="0" applyAlignment="0" applyProtection="0"/>
    <xf numFmtId="4" fontId="39" fillId="41" borderId="58" applyNumberFormat="0" applyProtection="0">
      <alignment horizontal="right" vertical="center"/>
    </xf>
    <xf numFmtId="4" fontId="30" fillId="41" borderId="58" applyNumberFormat="0" applyProtection="0">
      <alignment horizontal="right" vertical="center"/>
    </xf>
    <xf numFmtId="0" fontId="9" fillId="40" borderId="58" applyNumberFormat="0" applyProtection="0">
      <alignment horizontal="left" vertical="top" indent="1"/>
    </xf>
    <xf numFmtId="4" fontId="30" fillId="40" borderId="58" applyNumberFormat="0" applyProtection="0">
      <alignment vertical="center"/>
    </xf>
    <xf numFmtId="4" fontId="9" fillId="40" borderId="58" applyNumberFormat="0" applyProtection="0">
      <alignment vertical="center"/>
    </xf>
    <xf numFmtId="0" fontId="13" fillId="3" borderId="58" applyNumberFormat="0" applyProtection="0">
      <alignment horizontal="left" vertical="top" indent="1"/>
    </xf>
    <xf numFmtId="0" fontId="13" fillId="39" borderId="58" applyNumberFormat="0" applyProtection="0">
      <alignment horizontal="left" vertical="top" indent="1"/>
    </xf>
    <xf numFmtId="0" fontId="13" fillId="38" borderId="58" applyNumberFormat="0" applyProtection="0">
      <alignment horizontal="left" vertical="top" indent="1"/>
    </xf>
    <xf numFmtId="0" fontId="13" fillId="35" borderId="58" applyNumberFormat="0" applyProtection="0">
      <alignment horizontal="left" vertical="top" indent="1"/>
    </xf>
    <xf numFmtId="4" fontId="9" fillId="36" borderId="58" applyNumberFormat="0" applyProtection="0">
      <alignment horizontal="right" vertical="center"/>
    </xf>
    <xf numFmtId="4" fontId="9" fillId="32" borderId="58" applyNumberFormat="0" applyProtection="0">
      <alignment horizontal="right" vertical="center"/>
    </xf>
    <xf numFmtId="4" fontId="9" fillId="31" borderId="58" applyNumberFormat="0" applyProtection="0">
      <alignment horizontal="right" vertical="center"/>
    </xf>
    <xf numFmtId="4" fontId="9" fillId="30" borderId="58" applyNumberFormat="0" applyProtection="0">
      <alignment horizontal="right" vertical="center"/>
    </xf>
    <xf numFmtId="4" fontId="9" fillId="29" borderId="58" applyNumberFormat="0" applyProtection="0">
      <alignment horizontal="right" vertical="center"/>
    </xf>
    <xf numFmtId="4" fontId="9" fillId="28" borderId="58" applyNumberFormat="0" applyProtection="0">
      <alignment horizontal="right" vertical="center"/>
    </xf>
    <xf numFmtId="4" fontId="9" fillId="27" borderId="58" applyNumberFormat="0" applyProtection="0">
      <alignment horizontal="right" vertical="center"/>
    </xf>
    <xf numFmtId="4" fontId="9" fillId="26" borderId="58" applyNumberFormat="0" applyProtection="0">
      <alignment horizontal="right" vertical="center"/>
    </xf>
    <xf numFmtId="4" fontId="9" fillId="25" borderId="58" applyNumberFormat="0" applyProtection="0">
      <alignment horizontal="right" vertical="center"/>
    </xf>
    <xf numFmtId="4" fontId="9" fillId="24" borderId="58" applyNumberFormat="0" applyProtection="0">
      <alignment horizontal="right" vertical="center"/>
    </xf>
    <xf numFmtId="0" fontId="10" fillId="19" borderId="58" applyNumberFormat="0" applyProtection="0">
      <alignment horizontal="left" vertical="top" indent="1"/>
    </xf>
    <xf numFmtId="4" fontId="25" fillId="19" borderId="58" applyNumberFormat="0" applyProtection="0">
      <alignment vertical="center"/>
    </xf>
    <xf numFmtId="0" fontId="13" fillId="84" borderId="54" applyNumberFormat="0">
      <protection locked="0"/>
    </xf>
    <xf numFmtId="4" fontId="16" fillId="0" borderId="57" applyNumberFormat="0" applyProtection="0">
      <alignment horizontal="left" vertical="center" indent="1"/>
    </xf>
    <xf numFmtId="0" fontId="6" fillId="0" borderId="0"/>
    <xf numFmtId="0" fontId="6" fillId="0" borderId="0"/>
    <xf numFmtId="4" fontId="16" fillId="0" borderId="59" applyNumberFormat="0" applyProtection="0">
      <alignment horizontal="left" vertical="center" indent="1"/>
    </xf>
    <xf numFmtId="4" fontId="18" fillId="22" borderId="74" applyNumberFormat="0" applyProtection="0">
      <alignment horizontal="left" vertical="center"/>
    </xf>
    <xf numFmtId="0" fontId="17" fillId="0" borderId="65" applyNumberFormat="0" applyProtection="0">
      <alignment horizontal="left" vertical="center" indent="2"/>
    </xf>
    <xf numFmtId="4" fontId="24" fillId="18" borderId="65" applyNumberFormat="0" applyProtection="0">
      <alignment horizontal="right" vertical="center" wrapText="1"/>
    </xf>
    <xf numFmtId="4" fontId="9" fillId="31" borderId="75" applyNumberFormat="0" applyProtection="0">
      <alignment horizontal="right" vertical="center"/>
    </xf>
    <xf numFmtId="0" fontId="13" fillId="39" borderId="75" applyNumberFormat="0" applyProtection="0">
      <alignment horizontal="left" vertical="top" indent="1"/>
    </xf>
    <xf numFmtId="0" fontId="13" fillId="84" borderId="65" applyNumberFormat="0">
      <protection locked="0"/>
    </xf>
    <xf numFmtId="4" fontId="18" fillId="22" borderId="65" applyNumberFormat="0" applyProtection="0">
      <alignment horizontal="left" vertical="center"/>
    </xf>
    <xf numFmtId="4" fontId="24" fillId="18" borderId="65" applyNumberFormat="0" applyProtection="0">
      <alignment horizontal="right" vertical="center" wrapText="1"/>
    </xf>
    <xf numFmtId="0" fontId="10" fillId="19" borderId="75" applyNumberFormat="0" applyProtection="0">
      <alignment horizontal="left" vertical="top" indent="1"/>
    </xf>
    <xf numFmtId="4" fontId="25" fillId="19" borderId="75" applyNumberFormat="0" applyProtection="0">
      <alignment vertical="center"/>
    </xf>
    <xf numFmtId="0" fontId="5" fillId="0" borderId="0"/>
    <xf numFmtId="44" fontId="5" fillId="0" borderId="0" applyFont="0" applyFill="0" applyBorder="0" applyAlignment="0" applyProtection="0"/>
    <xf numFmtId="4" fontId="9" fillId="34" borderId="65" applyNumberFormat="0" applyProtection="0">
      <alignment horizontal="left" vertical="center" indent="1"/>
    </xf>
    <xf numFmtId="4" fontId="24" fillId="18" borderId="74" applyNumberFormat="0" applyProtection="0">
      <alignment horizontal="left" vertical="center" indent="1"/>
    </xf>
    <xf numFmtId="0" fontId="17" fillId="0" borderId="74" applyNumberFormat="0" applyProtection="0">
      <alignment horizontal="left" vertical="center" indent="2"/>
    </xf>
    <xf numFmtId="0" fontId="13" fillId="38" borderId="75" applyNumberFormat="0" applyProtection="0">
      <alignment horizontal="left" vertical="top" indent="1"/>
    </xf>
    <xf numFmtId="0" fontId="17" fillId="0" borderId="74" applyNumberFormat="0" applyProtection="0">
      <alignment horizontal="left" vertical="center" indent="2"/>
    </xf>
    <xf numFmtId="0" fontId="13" fillId="35" borderId="75" applyNumberFormat="0" applyProtection="0">
      <alignment horizontal="left" vertical="top" indent="1"/>
    </xf>
    <xf numFmtId="0" fontId="17" fillId="0" borderId="74" applyNumberFormat="0" applyProtection="0">
      <alignment horizontal="left" vertical="center" indent="2"/>
    </xf>
    <xf numFmtId="4" fontId="9" fillId="36" borderId="75" applyNumberFormat="0" applyProtection="0">
      <alignment horizontal="right" vertical="center"/>
    </xf>
    <xf numFmtId="4" fontId="9" fillId="34" borderId="74" applyNumberFormat="0" applyProtection="0">
      <alignment horizontal="left" vertical="center" indent="1"/>
    </xf>
    <xf numFmtId="4" fontId="10" fillId="33" borderId="74" applyNumberFormat="0" applyProtection="0">
      <alignment horizontal="left" vertical="center" indent="1"/>
    </xf>
    <xf numFmtId="4" fontId="9" fillId="32" borderId="75" applyNumberFormat="0" applyProtection="0">
      <alignment horizontal="right" vertical="center"/>
    </xf>
    <xf numFmtId="0" fontId="18" fillId="44" borderId="65" applyNumberFormat="0" applyProtection="0">
      <alignment horizontal="center" vertical="top" wrapText="1"/>
    </xf>
    <xf numFmtId="0" fontId="18" fillId="43" borderId="65" applyNumberFormat="0" applyProtection="0">
      <alignment horizontal="center" vertical="center" wrapText="1"/>
    </xf>
    <xf numFmtId="4" fontId="9" fillId="30" borderId="75" applyNumberFormat="0" applyProtection="0">
      <alignment horizontal="right" vertical="center"/>
    </xf>
    <xf numFmtId="4" fontId="9" fillId="29" borderId="75" applyNumberFormat="0" applyProtection="0">
      <alignment horizontal="right" vertical="center"/>
    </xf>
    <xf numFmtId="4" fontId="9" fillId="28" borderId="75" applyNumberFormat="0" applyProtection="0">
      <alignment horizontal="right" vertical="center"/>
    </xf>
    <xf numFmtId="4" fontId="9" fillId="27" borderId="75" applyNumberFormat="0" applyProtection="0">
      <alignment horizontal="right" vertical="center"/>
    </xf>
    <xf numFmtId="4" fontId="9" fillId="26" borderId="75" applyNumberFormat="0" applyProtection="0">
      <alignment horizontal="right" vertical="center"/>
    </xf>
    <xf numFmtId="4" fontId="9" fillId="25" borderId="75" applyNumberFormat="0" applyProtection="0">
      <alignment horizontal="right" vertical="center"/>
    </xf>
    <xf numFmtId="4" fontId="16" fillId="0" borderId="65" applyNumberFormat="0" applyProtection="0">
      <alignment horizontal="right" vertical="center" wrapText="1"/>
    </xf>
    <xf numFmtId="4" fontId="9" fillId="24" borderId="75" applyNumberFormat="0" applyProtection="0">
      <alignment horizontal="right" vertical="center"/>
    </xf>
    <xf numFmtId="4" fontId="24" fillId="18" borderId="74" applyNumberFormat="0" applyProtection="0">
      <alignment horizontal="right" vertical="center" wrapText="1"/>
    </xf>
    <xf numFmtId="0" fontId="17" fillId="0" borderId="65" applyNumberFormat="0" applyProtection="0">
      <alignment horizontal="left" vertical="center" indent="2"/>
    </xf>
    <xf numFmtId="0" fontId="17" fillId="0" borderId="65" applyNumberFormat="0" applyProtection="0">
      <alignment horizontal="left" vertical="center" indent="2"/>
    </xf>
    <xf numFmtId="0" fontId="17" fillId="0" borderId="65" applyNumberFormat="0" applyProtection="0">
      <alignment horizontal="left" vertical="center" indent="2"/>
    </xf>
    <xf numFmtId="4" fontId="24" fillId="18" borderId="65" applyNumberFormat="0" applyProtection="0">
      <alignment horizontal="left" vertical="center" indent="1"/>
    </xf>
    <xf numFmtId="4" fontId="10" fillId="33" borderId="65" applyNumberFormat="0" applyProtection="0">
      <alignment horizontal="left" vertical="center" indent="1"/>
    </xf>
    <xf numFmtId="0" fontId="5" fillId="0" borderId="0"/>
    <xf numFmtId="0" fontId="5" fillId="0" borderId="0"/>
    <xf numFmtId="4" fontId="25" fillId="19" borderId="62" applyNumberFormat="0" applyProtection="0">
      <alignment vertical="center"/>
    </xf>
    <xf numFmtId="0" fontId="10" fillId="19" borderId="62" applyNumberFormat="0" applyProtection="0">
      <alignment horizontal="left" vertical="top" indent="1"/>
    </xf>
    <xf numFmtId="4" fontId="9" fillId="24" borderId="62" applyNumberFormat="0" applyProtection="0">
      <alignment horizontal="right" vertical="center"/>
    </xf>
    <xf numFmtId="4" fontId="9" fillId="25" borderId="62" applyNumberFormat="0" applyProtection="0">
      <alignment horizontal="right" vertical="center"/>
    </xf>
    <xf numFmtId="4" fontId="9" fillId="26" borderId="62" applyNumberFormat="0" applyProtection="0">
      <alignment horizontal="right" vertical="center"/>
    </xf>
    <xf numFmtId="4" fontId="9" fillId="27" borderId="62" applyNumberFormat="0" applyProtection="0">
      <alignment horizontal="right" vertical="center"/>
    </xf>
    <xf numFmtId="4" fontId="9" fillId="28" borderId="62" applyNumberFormat="0" applyProtection="0">
      <alignment horizontal="right" vertical="center"/>
    </xf>
    <xf numFmtId="4" fontId="9" fillId="29" borderId="62" applyNumberFormat="0" applyProtection="0">
      <alignment horizontal="right" vertical="center"/>
    </xf>
    <xf numFmtId="4" fontId="9" fillId="30" borderId="62" applyNumberFormat="0" applyProtection="0">
      <alignment horizontal="right" vertical="center"/>
    </xf>
    <xf numFmtId="4" fontId="9" fillId="31" borderId="62" applyNumberFormat="0" applyProtection="0">
      <alignment horizontal="right" vertical="center"/>
    </xf>
    <xf numFmtId="4" fontId="9" fillId="32" borderId="62" applyNumberFormat="0" applyProtection="0">
      <alignment horizontal="right" vertical="center"/>
    </xf>
    <xf numFmtId="4" fontId="9" fillId="36" borderId="62" applyNumberFormat="0" applyProtection="0">
      <alignment horizontal="right" vertical="center"/>
    </xf>
    <xf numFmtId="0" fontId="13" fillId="35" borderId="62" applyNumberFormat="0" applyProtection="0">
      <alignment horizontal="left" vertical="top" indent="1"/>
    </xf>
    <xf numFmtId="0" fontId="13" fillId="38" borderId="62" applyNumberFormat="0" applyProtection="0">
      <alignment horizontal="left" vertical="top" indent="1"/>
    </xf>
    <xf numFmtId="0" fontId="13" fillId="39" borderId="62" applyNumberFormat="0" applyProtection="0">
      <alignment horizontal="left" vertical="top" indent="1"/>
    </xf>
    <xf numFmtId="0" fontId="13" fillId="3" borderId="62" applyNumberFormat="0" applyProtection="0">
      <alignment horizontal="left" vertical="top" indent="1"/>
    </xf>
    <xf numFmtId="4" fontId="9" fillId="40" borderId="62" applyNumberFormat="0" applyProtection="0">
      <alignment vertical="center"/>
    </xf>
    <xf numFmtId="4" fontId="30" fillId="40" borderId="62" applyNumberFormat="0" applyProtection="0">
      <alignment vertical="center"/>
    </xf>
    <xf numFmtId="0" fontId="9" fillId="40" borderId="62" applyNumberFormat="0" applyProtection="0">
      <alignment horizontal="left" vertical="top" indent="1"/>
    </xf>
    <xf numFmtId="4" fontId="30" fillId="41" borderId="62" applyNumberFormat="0" applyProtection="0">
      <alignment horizontal="right" vertical="center"/>
    </xf>
    <xf numFmtId="4" fontId="39" fillId="41" borderId="62" applyNumberFormat="0" applyProtection="0">
      <alignment horizontal="right" vertical="center"/>
    </xf>
    <xf numFmtId="0" fontId="5" fillId="0" borderId="0"/>
    <xf numFmtId="44" fontId="5" fillId="0" borderId="0" applyFont="0" applyFill="0" applyBorder="0" applyAlignment="0" applyProtection="0"/>
    <xf numFmtId="4" fontId="39" fillId="41" borderId="64" applyNumberFormat="0" applyProtection="0">
      <alignment horizontal="right" vertical="center"/>
    </xf>
    <xf numFmtId="4" fontId="30" fillId="41" borderId="64" applyNumberFormat="0" applyProtection="0">
      <alignment horizontal="right" vertical="center"/>
    </xf>
    <xf numFmtId="0" fontId="9" fillId="40" borderId="64" applyNumberFormat="0" applyProtection="0">
      <alignment horizontal="left" vertical="top" indent="1"/>
    </xf>
    <xf numFmtId="4" fontId="30" fillId="40" borderId="64" applyNumberFormat="0" applyProtection="0">
      <alignment vertical="center"/>
    </xf>
    <xf numFmtId="4" fontId="9" fillId="40" borderId="64" applyNumberFormat="0" applyProtection="0">
      <alignment vertical="center"/>
    </xf>
    <xf numFmtId="0" fontId="13" fillId="3" borderId="64" applyNumberFormat="0" applyProtection="0">
      <alignment horizontal="left" vertical="top" indent="1"/>
    </xf>
    <xf numFmtId="0" fontId="13" fillId="39" borderId="64" applyNumberFormat="0" applyProtection="0">
      <alignment horizontal="left" vertical="top" indent="1"/>
    </xf>
    <xf numFmtId="0" fontId="13" fillId="38" borderId="64" applyNumberFormat="0" applyProtection="0">
      <alignment horizontal="left" vertical="top" indent="1"/>
    </xf>
    <xf numFmtId="0" fontId="13" fillId="35" borderId="64" applyNumberFormat="0" applyProtection="0">
      <alignment horizontal="left" vertical="top" indent="1"/>
    </xf>
    <xf numFmtId="4" fontId="9" fillId="36" borderId="64" applyNumberFormat="0" applyProtection="0">
      <alignment horizontal="right" vertical="center"/>
    </xf>
    <xf numFmtId="4" fontId="9" fillId="32" borderId="64" applyNumberFormat="0" applyProtection="0">
      <alignment horizontal="right" vertical="center"/>
    </xf>
    <xf numFmtId="4" fontId="9" fillId="31" borderId="64" applyNumberFormat="0" applyProtection="0">
      <alignment horizontal="right" vertical="center"/>
    </xf>
    <xf numFmtId="4" fontId="9" fillId="30" borderId="64" applyNumberFormat="0" applyProtection="0">
      <alignment horizontal="right" vertical="center"/>
    </xf>
    <xf numFmtId="4" fontId="9" fillId="29" borderId="64" applyNumberFormat="0" applyProtection="0">
      <alignment horizontal="right" vertical="center"/>
    </xf>
    <xf numFmtId="4" fontId="9" fillId="28" borderId="64" applyNumberFormat="0" applyProtection="0">
      <alignment horizontal="right" vertical="center"/>
    </xf>
    <xf numFmtId="4" fontId="9" fillId="27" borderId="64" applyNumberFormat="0" applyProtection="0">
      <alignment horizontal="right" vertical="center"/>
    </xf>
    <xf numFmtId="4" fontId="9" fillId="26" borderId="64" applyNumberFormat="0" applyProtection="0">
      <alignment horizontal="right" vertical="center"/>
    </xf>
    <xf numFmtId="4" fontId="9" fillId="25" borderId="64" applyNumberFormat="0" applyProtection="0">
      <alignment horizontal="right" vertical="center"/>
    </xf>
    <xf numFmtId="4" fontId="9" fillId="24" borderId="64" applyNumberFormat="0" applyProtection="0">
      <alignment horizontal="right" vertical="center"/>
    </xf>
    <xf numFmtId="0" fontId="10" fillId="19" borderId="64" applyNumberFormat="0" applyProtection="0">
      <alignment horizontal="left" vertical="top" indent="1"/>
    </xf>
    <xf numFmtId="4" fontId="25" fillId="19" borderId="64" applyNumberFormat="0" applyProtection="0">
      <alignment vertical="center"/>
    </xf>
    <xf numFmtId="4" fontId="16" fillId="0" borderId="63" applyNumberFormat="0" applyProtection="0">
      <alignment horizontal="left" vertical="center" indent="1"/>
    </xf>
    <xf numFmtId="0" fontId="5" fillId="0" borderId="0"/>
    <xf numFmtId="0" fontId="5" fillId="0" borderId="0"/>
    <xf numFmtId="4" fontId="16" fillId="0" borderId="65" applyNumberFormat="0" applyProtection="0">
      <alignment horizontal="left" vertical="center" indent="1"/>
    </xf>
    <xf numFmtId="0" fontId="5" fillId="0" borderId="0"/>
    <xf numFmtId="44" fontId="5" fillId="0" borderId="0" applyFont="0" applyFill="0" applyBorder="0" applyAlignment="0" applyProtection="0"/>
    <xf numFmtId="4" fontId="9" fillId="24" borderId="66" applyNumberFormat="0" applyProtection="0">
      <alignment horizontal="right" vertical="center"/>
    </xf>
    <xf numFmtId="4" fontId="25" fillId="19" borderId="66" applyNumberFormat="0" applyProtection="0">
      <alignment vertical="center"/>
    </xf>
    <xf numFmtId="4" fontId="9" fillId="36" borderId="66" applyNumberFormat="0" applyProtection="0">
      <alignment horizontal="right" vertical="center"/>
    </xf>
    <xf numFmtId="0" fontId="13" fillId="35" borderId="66" applyNumberFormat="0" applyProtection="0">
      <alignment horizontal="left" vertical="top" indent="1"/>
    </xf>
    <xf numFmtId="0" fontId="13" fillId="38" borderId="66" applyNumberFormat="0" applyProtection="0">
      <alignment horizontal="left" vertical="top" indent="1"/>
    </xf>
    <xf numFmtId="0" fontId="13" fillId="39" borderId="66" applyNumberFormat="0" applyProtection="0">
      <alignment horizontal="left" vertical="top" indent="1"/>
    </xf>
    <xf numFmtId="0" fontId="13" fillId="3" borderId="66" applyNumberFormat="0" applyProtection="0">
      <alignment horizontal="left" vertical="top" indent="1"/>
    </xf>
    <xf numFmtId="4" fontId="9" fillId="40" borderId="66" applyNumberFormat="0" applyProtection="0">
      <alignment vertical="center"/>
    </xf>
    <xf numFmtId="4" fontId="30" fillId="40" borderId="66" applyNumberFormat="0" applyProtection="0">
      <alignment vertical="center"/>
    </xf>
    <xf numFmtId="0" fontId="9" fillId="40" borderId="66" applyNumberFormat="0" applyProtection="0">
      <alignment horizontal="left" vertical="top" indent="1"/>
    </xf>
    <xf numFmtId="4" fontId="30" fillId="41" borderId="66" applyNumberFormat="0" applyProtection="0">
      <alignment horizontal="right" vertical="center"/>
    </xf>
    <xf numFmtId="4" fontId="39" fillId="41" borderId="66" applyNumberFormat="0" applyProtection="0">
      <alignment horizontal="right" vertical="center"/>
    </xf>
    <xf numFmtId="4" fontId="9" fillId="30" borderId="66" applyNumberFormat="0" applyProtection="0">
      <alignment horizontal="right" vertical="center"/>
    </xf>
    <xf numFmtId="0" fontId="5" fillId="0" borderId="0"/>
    <xf numFmtId="44" fontId="5" fillId="0" borderId="0" applyFont="0" applyFill="0" applyBorder="0" applyAlignment="0" applyProtection="0"/>
    <xf numFmtId="4" fontId="9" fillId="32" borderId="66" applyNumberFormat="0" applyProtection="0">
      <alignment horizontal="right" vertical="center"/>
    </xf>
    <xf numFmtId="4" fontId="9" fillId="29" borderId="66" applyNumberFormat="0" applyProtection="0">
      <alignment horizontal="right" vertical="center"/>
    </xf>
    <xf numFmtId="4" fontId="9" fillId="25" borderId="66" applyNumberFormat="0" applyProtection="0">
      <alignment horizontal="right" vertical="center"/>
    </xf>
    <xf numFmtId="4" fontId="9" fillId="27" borderId="66" applyNumberFormat="0" applyProtection="0">
      <alignment horizontal="right" vertical="center"/>
    </xf>
    <xf numFmtId="0" fontId="10" fillId="19" borderId="66" applyNumberFormat="0" applyProtection="0">
      <alignment horizontal="left" vertical="top" indent="1"/>
    </xf>
    <xf numFmtId="0" fontId="5" fillId="0" borderId="0"/>
    <xf numFmtId="0" fontId="5" fillId="0" borderId="0"/>
    <xf numFmtId="4" fontId="9" fillId="28" borderId="66" applyNumberFormat="0" applyProtection="0">
      <alignment horizontal="right" vertical="center"/>
    </xf>
    <xf numFmtId="4" fontId="9" fillId="31" borderId="66" applyNumberFormat="0" applyProtection="0">
      <alignment horizontal="right" vertical="center"/>
    </xf>
    <xf numFmtId="4" fontId="9" fillId="26" borderId="66" applyNumberFormat="0" applyProtection="0">
      <alignment horizontal="right" vertical="center"/>
    </xf>
    <xf numFmtId="4" fontId="25" fillId="19" borderId="66" applyNumberFormat="0" applyProtection="0">
      <alignment vertical="center"/>
    </xf>
    <xf numFmtId="4" fontId="24" fillId="18" borderId="65" applyNumberFormat="0" applyProtection="0">
      <alignment horizontal="left" vertical="center" indent="1"/>
    </xf>
    <xf numFmtId="0" fontId="10" fillId="19" borderId="66" applyNumberFormat="0" applyProtection="0">
      <alignment horizontal="left" vertical="top" indent="1"/>
    </xf>
    <xf numFmtId="4" fontId="18" fillId="22" borderId="65" applyNumberFormat="0" applyProtection="0">
      <alignment horizontal="left" vertical="center"/>
    </xf>
    <xf numFmtId="4" fontId="9" fillId="24" borderId="66" applyNumberFormat="0" applyProtection="0">
      <alignment horizontal="right" vertical="center"/>
    </xf>
    <xf numFmtId="4" fontId="9" fillId="25" borderId="66" applyNumberFormat="0" applyProtection="0">
      <alignment horizontal="right" vertical="center"/>
    </xf>
    <xf numFmtId="4" fontId="9" fillId="26" borderId="66" applyNumberFormat="0" applyProtection="0">
      <alignment horizontal="right" vertical="center"/>
    </xf>
    <xf numFmtId="4" fontId="9" fillId="27" borderId="66" applyNumberFormat="0" applyProtection="0">
      <alignment horizontal="right" vertical="center"/>
    </xf>
    <xf numFmtId="4" fontId="9" fillId="28" borderId="66" applyNumberFormat="0" applyProtection="0">
      <alignment horizontal="right" vertical="center"/>
    </xf>
    <xf numFmtId="4" fontId="9" fillId="29" borderId="66" applyNumberFormat="0" applyProtection="0">
      <alignment horizontal="right" vertical="center"/>
    </xf>
    <xf numFmtId="4" fontId="9" fillId="30" borderId="66" applyNumberFormat="0" applyProtection="0">
      <alignment horizontal="right" vertical="center"/>
    </xf>
    <xf numFmtId="4" fontId="9" fillId="31" borderId="66" applyNumberFormat="0" applyProtection="0">
      <alignment horizontal="right" vertical="center"/>
    </xf>
    <xf numFmtId="4" fontId="9" fillId="32" borderId="66" applyNumberFormat="0" applyProtection="0">
      <alignment horizontal="right" vertical="center"/>
    </xf>
    <xf numFmtId="4" fontId="10" fillId="33" borderId="65" applyNumberFormat="0" applyProtection="0">
      <alignment horizontal="left" vertical="center" indent="1"/>
    </xf>
    <xf numFmtId="4" fontId="9" fillId="34" borderId="65" applyNumberFormat="0" applyProtection="0">
      <alignment horizontal="left" vertical="center" indent="1"/>
    </xf>
    <xf numFmtId="4" fontId="9" fillId="36" borderId="66" applyNumberFormat="0" applyProtection="0">
      <alignment horizontal="right" vertical="center"/>
    </xf>
    <xf numFmtId="0" fontId="17" fillId="0" borderId="65" applyNumberFormat="0" applyProtection="0">
      <alignment horizontal="left" vertical="center" indent="2"/>
    </xf>
    <xf numFmtId="0" fontId="13" fillId="35" borderId="66" applyNumberFormat="0" applyProtection="0">
      <alignment horizontal="left" vertical="top" indent="1"/>
    </xf>
    <xf numFmtId="0" fontId="17" fillId="0" borderId="65" applyNumberFormat="0" applyProtection="0">
      <alignment horizontal="left" vertical="center" indent="2"/>
    </xf>
    <xf numFmtId="0" fontId="13" fillId="38" borderId="66" applyNumberFormat="0" applyProtection="0">
      <alignment horizontal="left" vertical="top" indent="1"/>
    </xf>
    <xf numFmtId="0" fontId="17" fillId="0" borderId="65" applyNumberFormat="0" applyProtection="0">
      <alignment horizontal="left" vertical="center" indent="2"/>
    </xf>
    <xf numFmtId="0" fontId="13" fillId="39" borderId="66" applyNumberFormat="0" applyProtection="0">
      <alignment horizontal="left" vertical="top" indent="1"/>
    </xf>
    <xf numFmtId="0" fontId="17" fillId="0" borderId="65" applyNumberFormat="0" applyProtection="0">
      <alignment horizontal="left" vertical="center" indent="2"/>
    </xf>
    <xf numFmtId="0" fontId="13" fillId="3" borderId="66" applyNumberFormat="0" applyProtection="0">
      <alignment horizontal="left" vertical="top" indent="1"/>
    </xf>
    <xf numFmtId="4" fontId="9" fillId="40" borderId="66" applyNumberFormat="0" applyProtection="0">
      <alignment vertical="center"/>
    </xf>
    <xf numFmtId="4" fontId="30" fillId="40" borderId="66" applyNumberFormat="0" applyProtection="0">
      <alignment vertical="center"/>
    </xf>
    <xf numFmtId="0" fontId="9" fillId="40" borderId="66" applyNumberFormat="0" applyProtection="0">
      <alignment horizontal="left" vertical="top" indent="1"/>
    </xf>
    <xf numFmtId="4" fontId="16" fillId="0" borderId="65" applyNumberFormat="0" applyProtection="0">
      <alignment horizontal="right" vertical="center" wrapText="1"/>
    </xf>
    <xf numFmtId="4" fontId="30" fillId="41" borderId="66" applyNumberFormat="0" applyProtection="0">
      <alignment horizontal="right" vertical="center"/>
    </xf>
    <xf numFmtId="0" fontId="18" fillId="43" borderId="65" applyNumberFormat="0" applyProtection="0">
      <alignment horizontal="center" vertical="center" wrapText="1"/>
    </xf>
    <xf numFmtId="0" fontId="18" fillId="44" borderId="65" applyNumberFormat="0" applyProtection="0">
      <alignment horizontal="center" vertical="top" wrapText="1"/>
    </xf>
    <xf numFmtId="4" fontId="39" fillId="41" borderId="66" applyNumberFormat="0" applyProtection="0">
      <alignment horizontal="right" vertical="center"/>
    </xf>
    <xf numFmtId="4" fontId="39" fillId="41" borderId="68" applyNumberFormat="0" applyProtection="0">
      <alignment horizontal="right" vertical="center"/>
    </xf>
    <xf numFmtId="4" fontId="30" fillId="41" borderId="68" applyNumberFormat="0" applyProtection="0">
      <alignment horizontal="right" vertical="center"/>
    </xf>
    <xf numFmtId="0" fontId="9" fillId="40" borderId="68" applyNumberFormat="0" applyProtection="0">
      <alignment horizontal="left" vertical="top" indent="1"/>
    </xf>
    <xf numFmtId="4" fontId="30" fillId="40" borderId="68" applyNumberFormat="0" applyProtection="0">
      <alignment vertical="center"/>
    </xf>
    <xf numFmtId="4" fontId="9" fillId="40" borderId="68" applyNumberFormat="0" applyProtection="0">
      <alignment vertical="center"/>
    </xf>
    <xf numFmtId="0" fontId="13" fillId="3" borderId="68" applyNumberFormat="0" applyProtection="0">
      <alignment horizontal="left" vertical="top" indent="1"/>
    </xf>
    <xf numFmtId="0" fontId="13" fillId="39" borderId="68" applyNumberFormat="0" applyProtection="0">
      <alignment horizontal="left" vertical="top" indent="1"/>
    </xf>
    <xf numFmtId="0" fontId="13" fillId="38" borderId="68" applyNumberFormat="0" applyProtection="0">
      <alignment horizontal="left" vertical="top" indent="1"/>
    </xf>
    <xf numFmtId="0" fontId="13" fillId="35" borderId="68" applyNumberFormat="0" applyProtection="0">
      <alignment horizontal="left" vertical="top" indent="1"/>
    </xf>
    <xf numFmtId="4" fontId="9" fillId="36" borderId="68" applyNumberFormat="0" applyProtection="0">
      <alignment horizontal="right" vertical="center"/>
    </xf>
    <xf numFmtId="4" fontId="9" fillId="32" borderId="68" applyNumberFormat="0" applyProtection="0">
      <alignment horizontal="right" vertical="center"/>
    </xf>
    <xf numFmtId="4" fontId="9" fillId="31" borderId="68" applyNumberFormat="0" applyProtection="0">
      <alignment horizontal="right" vertical="center"/>
    </xf>
    <xf numFmtId="4" fontId="9" fillId="30" borderId="68" applyNumberFormat="0" applyProtection="0">
      <alignment horizontal="right" vertical="center"/>
    </xf>
    <xf numFmtId="4" fontId="9" fillId="29" borderId="68" applyNumberFormat="0" applyProtection="0">
      <alignment horizontal="right" vertical="center"/>
    </xf>
    <xf numFmtId="4" fontId="9" fillId="28" borderId="68" applyNumberFormat="0" applyProtection="0">
      <alignment horizontal="right" vertical="center"/>
    </xf>
    <xf numFmtId="4" fontId="9" fillId="27" borderId="68" applyNumberFormat="0" applyProtection="0">
      <alignment horizontal="right" vertical="center"/>
    </xf>
    <xf numFmtId="4" fontId="9" fillId="26" borderId="68" applyNumberFormat="0" applyProtection="0">
      <alignment horizontal="right" vertical="center"/>
    </xf>
    <xf numFmtId="4" fontId="9" fillId="25" borderId="68" applyNumberFormat="0" applyProtection="0">
      <alignment horizontal="right" vertical="center"/>
    </xf>
    <xf numFmtId="4" fontId="9" fillId="24" borderId="68" applyNumberFormat="0" applyProtection="0">
      <alignment horizontal="right" vertical="center"/>
    </xf>
    <xf numFmtId="0" fontId="10" fillId="19" borderId="68" applyNumberFormat="0" applyProtection="0">
      <alignment horizontal="left" vertical="top" indent="1"/>
    </xf>
    <xf numFmtId="4" fontId="25" fillId="19" borderId="68" applyNumberFormat="0" applyProtection="0">
      <alignment vertical="center"/>
    </xf>
    <xf numFmtId="0" fontId="13" fillId="84" borderId="65" applyNumberFormat="0">
      <protection locked="0"/>
    </xf>
    <xf numFmtId="4" fontId="16" fillId="0" borderId="67" applyNumberFormat="0" applyProtection="0">
      <alignment horizontal="left" vertical="center" indent="1"/>
    </xf>
    <xf numFmtId="4" fontId="16" fillId="0" borderId="69" applyNumberFormat="0" applyProtection="0">
      <alignment horizontal="left" vertical="center" indent="1"/>
    </xf>
    <xf numFmtId="4" fontId="9" fillId="24" borderId="68" applyNumberFormat="0" applyProtection="0">
      <alignment horizontal="right" vertical="center"/>
    </xf>
    <xf numFmtId="4" fontId="25" fillId="19" borderId="68" applyNumberFormat="0" applyProtection="0">
      <alignment vertical="center"/>
    </xf>
    <xf numFmtId="4" fontId="9" fillId="36" borderId="68" applyNumberFormat="0" applyProtection="0">
      <alignment horizontal="right" vertical="center"/>
    </xf>
    <xf numFmtId="0" fontId="13" fillId="35" borderId="68" applyNumberFormat="0" applyProtection="0">
      <alignment horizontal="left" vertical="top" indent="1"/>
    </xf>
    <xf numFmtId="0" fontId="13" fillId="38" borderId="68" applyNumberFormat="0" applyProtection="0">
      <alignment horizontal="left" vertical="top" indent="1"/>
    </xf>
    <xf numFmtId="0" fontId="13" fillId="39" borderId="68" applyNumberFormat="0" applyProtection="0">
      <alignment horizontal="left" vertical="top" indent="1"/>
    </xf>
    <xf numFmtId="0" fontId="13" fillId="3" borderId="68" applyNumberFormat="0" applyProtection="0">
      <alignment horizontal="left" vertical="top" indent="1"/>
    </xf>
    <xf numFmtId="4" fontId="9" fillId="40" borderId="68" applyNumberFormat="0" applyProtection="0">
      <alignment vertical="center"/>
    </xf>
    <xf numFmtId="4" fontId="30" fillId="40" borderId="68" applyNumberFormat="0" applyProtection="0">
      <alignment vertical="center"/>
    </xf>
    <xf numFmtId="0" fontId="9" fillId="40" borderId="68" applyNumberFormat="0" applyProtection="0">
      <alignment horizontal="left" vertical="top" indent="1"/>
    </xf>
    <xf numFmtId="4" fontId="30" fillId="41" borderId="68" applyNumberFormat="0" applyProtection="0">
      <alignment horizontal="right" vertical="center"/>
    </xf>
    <xf numFmtId="4" fontId="39" fillId="41" borderId="68" applyNumberFormat="0" applyProtection="0">
      <alignment horizontal="right" vertical="center"/>
    </xf>
    <xf numFmtId="4" fontId="9" fillId="30" borderId="68" applyNumberFormat="0" applyProtection="0">
      <alignment horizontal="right" vertical="center"/>
    </xf>
    <xf numFmtId="4" fontId="9" fillId="32" borderId="68" applyNumberFormat="0" applyProtection="0">
      <alignment horizontal="right" vertical="center"/>
    </xf>
    <xf numFmtId="4" fontId="9" fillId="29" borderId="68" applyNumberFormat="0" applyProtection="0">
      <alignment horizontal="right" vertical="center"/>
    </xf>
    <xf numFmtId="4" fontId="9" fillId="25" borderId="68" applyNumberFormat="0" applyProtection="0">
      <alignment horizontal="right" vertical="center"/>
    </xf>
    <xf numFmtId="4" fontId="9" fillId="27" borderId="68" applyNumberFormat="0" applyProtection="0">
      <alignment horizontal="right" vertical="center"/>
    </xf>
    <xf numFmtId="0" fontId="10" fillId="19" borderId="68" applyNumberFormat="0" applyProtection="0">
      <alignment horizontal="left" vertical="top" indent="1"/>
    </xf>
    <xf numFmtId="4" fontId="9" fillId="28" borderId="68" applyNumberFormat="0" applyProtection="0">
      <alignment horizontal="right" vertical="center"/>
    </xf>
    <xf numFmtId="4" fontId="9" fillId="31" borderId="68" applyNumberFormat="0" applyProtection="0">
      <alignment horizontal="right" vertical="center"/>
    </xf>
    <xf numFmtId="4" fontId="9" fillId="26" borderId="68" applyNumberFormat="0" applyProtection="0">
      <alignment horizontal="right" vertical="center"/>
    </xf>
    <xf numFmtId="4" fontId="25" fillId="19" borderId="71" applyNumberFormat="0" applyProtection="0">
      <alignment vertical="center"/>
    </xf>
    <xf numFmtId="0" fontId="10" fillId="19" borderId="71" applyNumberFormat="0" applyProtection="0">
      <alignment horizontal="left" vertical="top" indent="1"/>
    </xf>
    <xf numFmtId="4" fontId="9" fillId="24" borderId="71" applyNumberFormat="0" applyProtection="0">
      <alignment horizontal="right" vertical="center"/>
    </xf>
    <xf numFmtId="4" fontId="9" fillId="25" borderId="71" applyNumberFormat="0" applyProtection="0">
      <alignment horizontal="right" vertical="center"/>
    </xf>
    <xf numFmtId="4" fontId="9" fillId="26" borderId="71" applyNumberFormat="0" applyProtection="0">
      <alignment horizontal="right" vertical="center"/>
    </xf>
    <xf numFmtId="4" fontId="9" fillId="27" borderId="71" applyNumberFormat="0" applyProtection="0">
      <alignment horizontal="right" vertical="center"/>
    </xf>
    <xf numFmtId="4" fontId="9" fillId="28" borderId="71" applyNumberFormat="0" applyProtection="0">
      <alignment horizontal="right" vertical="center"/>
    </xf>
    <xf numFmtId="4" fontId="9" fillId="29" borderId="71" applyNumberFormat="0" applyProtection="0">
      <alignment horizontal="right" vertical="center"/>
    </xf>
    <xf numFmtId="4" fontId="9" fillId="30" borderId="71" applyNumberFormat="0" applyProtection="0">
      <alignment horizontal="right" vertical="center"/>
    </xf>
    <xf numFmtId="4" fontId="9" fillId="31" borderId="71" applyNumberFormat="0" applyProtection="0">
      <alignment horizontal="right" vertical="center"/>
    </xf>
    <xf numFmtId="4" fontId="9" fillId="32" borderId="71" applyNumberFormat="0" applyProtection="0">
      <alignment horizontal="right" vertical="center"/>
    </xf>
    <xf numFmtId="4" fontId="9" fillId="36" borderId="71" applyNumberFormat="0" applyProtection="0">
      <alignment horizontal="right" vertical="center"/>
    </xf>
    <xf numFmtId="0" fontId="13" fillId="35" borderId="71" applyNumberFormat="0" applyProtection="0">
      <alignment horizontal="left" vertical="top" indent="1"/>
    </xf>
    <xf numFmtId="0" fontId="13" fillId="38" borderId="71" applyNumberFormat="0" applyProtection="0">
      <alignment horizontal="left" vertical="top" indent="1"/>
    </xf>
    <xf numFmtId="0" fontId="13" fillId="39" borderId="71" applyNumberFormat="0" applyProtection="0">
      <alignment horizontal="left" vertical="top" indent="1"/>
    </xf>
    <xf numFmtId="0" fontId="13" fillId="3" borderId="71" applyNumberFormat="0" applyProtection="0">
      <alignment horizontal="left" vertical="top" indent="1"/>
    </xf>
    <xf numFmtId="4" fontId="9" fillId="40" borderId="71" applyNumberFormat="0" applyProtection="0">
      <alignment vertical="center"/>
    </xf>
    <xf numFmtId="4" fontId="30" fillId="40" borderId="71" applyNumberFormat="0" applyProtection="0">
      <alignment vertical="center"/>
    </xf>
    <xf numFmtId="0" fontId="9" fillId="40" borderId="71" applyNumberFormat="0" applyProtection="0">
      <alignment horizontal="left" vertical="top" indent="1"/>
    </xf>
    <xf numFmtId="4" fontId="30" fillId="41" borderId="71" applyNumberFormat="0" applyProtection="0">
      <alignment horizontal="right" vertical="center"/>
    </xf>
    <xf numFmtId="4" fontId="39" fillId="41" borderId="71" applyNumberFormat="0" applyProtection="0">
      <alignment horizontal="right" vertical="center"/>
    </xf>
    <xf numFmtId="4" fontId="39" fillId="41" borderId="73" applyNumberFormat="0" applyProtection="0">
      <alignment horizontal="right" vertical="center"/>
    </xf>
    <xf numFmtId="4" fontId="30" fillId="41" borderId="73" applyNumberFormat="0" applyProtection="0">
      <alignment horizontal="right" vertical="center"/>
    </xf>
    <xf numFmtId="0" fontId="9" fillId="40" borderId="73" applyNumberFormat="0" applyProtection="0">
      <alignment horizontal="left" vertical="top" indent="1"/>
    </xf>
    <xf numFmtId="4" fontId="30" fillId="40" borderId="73" applyNumberFormat="0" applyProtection="0">
      <alignment vertical="center"/>
    </xf>
    <xf numFmtId="4" fontId="9" fillId="40" borderId="73" applyNumberFormat="0" applyProtection="0">
      <alignment vertical="center"/>
    </xf>
    <xf numFmtId="0" fontId="13" fillId="3" borderId="73" applyNumberFormat="0" applyProtection="0">
      <alignment horizontal="left" vertical="top" indent="1"/>
    </xf>
    <xf numFmtId="0" fontId="13" fillId="39" borderId="73" applyNumberFormat="0" applyProtection="0">
      <alignment horizontal="left" vertical="top" indent="1"/>
    </xf>
    <xf numFmtId="0" fontId="13" fillId="38" borderId="73" applyNumberFormat="0" applyProtection="0">
      <alignment horizontal="left" vertical="top" indent="1"/>
    </xf>
    <xf numFmtId="0" fontId="13" fillId="35" borderId="73" applyNumberFormat="0" applyProtection="0">
      <alignment horizontal="left" vertical="top" indent="1"/>
    </xf>
    <xf numFmtId="4" fontId="9" fillId="36" borderId="73" applyNumberFormat="0" applyProtection="0">
      <alignment horizontal="right" vertical="center"/>
    </xf>
    <xf numFmtId="4" fontId="9" fillId="32" borderId="73" applyNumberFormat="0" applyProtection="0">
      <alignment horizontal="right" vertical="center"/>
    </xf>
    <xf numFmtId="4" fontId="9" fillId="31" borderId="73" applyNumberFormat="0" applyProtection="0">
      <alignment horizontal="right" vertical="center"/>
    </xf>
    <xf numFmtId="4" fontId="9" fillId="30" borderId="73" applyNumberFormat="0" applyProtection="0">
      <alignment horizontal="right" vertical="center"/>
    </xf>
    <xf numFmtId="4" fontId="9" fillId="29" borderId="73" applyNumberFormat="0" applyProtection="0">
      <alignment horizontal="right" vertical="center"/>
    </xf>
    <xf numFmtId="4" fontId="9" fillId="28" borderId="73" applyNumberFormat="0" applyProtection="0">
      <alignment horizontal="right" vertical="center"/>
    </xf>
    <xf numFmtId="4" fontId="9" fillId="27" borderId="73" applyNumberFormat="0" applyProtection="0">
      <alignment horizontal="right" vertical="center"/>
    </xf>
    <xf numFmtId="4" fontId="9" fillId="26" borderId="73" applyNumberFormat="0" applyProtection="0">
      <alignment horizontal="right" vertical="center"/>
    </xf>
    <xf numFmtId="4" fontId="9" fillId="25" borderId="73" applyNumberFormat="0" applyProtection="0">
      <alignment horizontal="right" vertical="center"/>
    </xf>
    <xf numFmtId="4" fontId="9" fillId="24" borderId="73" applyNumberFormat="0" applyProtection="0">
      <alignment horizontal="right" vertical="center"/>
    </xf>
    <xf numFmtId="0" fontId="10" fillId="19" borderId="73" applyNumberFormat="0" applyProtection="0">
      <alignment horizontal="left" vertical="top" indent="1"/>
    </xf>
    <xf numFmtId="4" fontId="25" fillId="19" borderId="73" applyNumberFormat="0" applyProtection="0">
      <alignment vertical="center"/>
    </xf>
    <xf numFmtId="4" fontId="16" fillId="0" borderId="72" applyNumberFormat="0" applyProtection="0">
      <alignment horizontal="left" vertical="center" indent="1"/>
    </xf>
    <xf numFmtId="4" fontId="16" fillId="0" borderId="74" applyNumberFormat="0" applyProtection="0">
      <alignment horizontal="left" vertical="center" indent="1"/>
    </xf>
    <xf numFmtId="4" fontId="9" fillId="24" borderId="73" applyNumberFormat="0" applyProtection="0">
      <alignment horizontal="right" vertical="center"/>
    </xf>
    <xf numFmtId="4" fontId="25" fillId="19" borderId="73" applyNumberFormat="0" applyProtection="0">
      <alignment vertical="center"/>
    </xf>
    <xf numFmtId="4" fontId="9" fillId="36" borderId="73" applyNumberFormat="0" applyProtection="0">
      <alignment horizontal="right" vertical="center"/>
    </xf>
    <xf numFmtId="0" fontId="13" fillId="35" borderId="73" applyNumberFormat="0" applyProtection="0">
      <alignment horizontal="left" vertical="top" indent="1"/>
    </xf>
    <xf numFmtId="0" fontId="13" fillId="38" borderId="73" applyNumberFormat="0" applyProtection="0">
      <alignment horizontal="left" vertical="top" indent="1"/>
    </xf>
    <xf numFmtId="0" fontId="13" fillId="39" borderId="73" applyNumberFormat="0" applyProtection="0">
      <alignment horizontal="left" vertical="top" indent="1"/>
    </xf>
    <xf numFmtId="0" fontId="13" fillId="3" borderId="73" applyNumberFormat="0" applyProtection="0">
      <alignment horizontal="left" vertical="top" indent="1"/>
    </xf>
    <xf numFmtId="4" fontId="9" fillId="40" borderId="73" applyNumberFormat="0" applyProtection="0">
      <alignment vertical="center"/>
    </xf>
    <xf numFmtId="4" fontId="30" fillId="40" borderId="73" applyNumberFormat="0" applyProtection="0">
      <alignment vertical="center"/>
    </xf>
    <xf numFmtId="0" fontId="9" fillId="40" borderId="73" applyNumberFormat="0" applyProtection="0">
      <alignment horizontal="left" vertical="top" indent="1"/>
    </xf>
    <xf numFmtId="4" fontId="30" fillId="41" borderId="73" applyNumberFormat="0" applyProtection="0">
      <alignment horizontal="right" vertical="center"/>
    </xf>
    <xf numFmtId="4" fontId="39" fillId="41" borderId="73" applyNumberFormat="0" applyProtection="0">
      <alignment horizontal="right" vertical="center"/>
    </xf>
    <xf numFmtId="4" fontId="9" fillId="30" borderId="73" applyNumberFormat="0" applyProtection="0">
      <alignment horizontal="right" vertical="center"/>
    </xf>
    <xf numFmtId="4" fontId="9" fillId="32" borderId="73" applyNumberFormat="0" applyProtection="0">
      <alignment horizontal="right" vertical="center"/>
    </xf>
    <xf numFmtId="4" fontId="9" fillId="29" borderId="73" applyNumberFormat="0" applyProtection="0">
      <alignment horizontal="right" vertical="center"/>
    </xf>
    <xf numFmtId="4" fontId="9" fillId="25" borderId="73" applyNumberFormat="0" applyProtection="0">
      <alignment horizontal="right" vertical="center"/>
    </xf>
    <xf numFmtId="4" fontId="9" fillId="27" borderId="73" applyNumberFormat="0" applyProtection="0">
      <alignment horizontal="right" vertical="center"/>
    </xf>
    <xf numFmtId="0" fontId="10" fillId="19" borderId="73" applyNumberFormat="0" applyProtection="0">
      <alignment horizontal="left" vertical="top" indent="1"/>
    </xf>
    <xf numFmtId="4" fontId="9" fillId="28" borderId="73" applyNumberFormat="0" applyProtection="0">
      <alignment horizontal="right" vertical="center"/>
    </xf>
    <xf numFmtId="4" fontId="9" fillId="31" borderId="73" applyNumberFormat="0" applyProtection="0">
      <alignment horizontal="right" vertical="center"/>
    </xf>
    <xf numFmtId="4" fontId="9" fillId="26" borderId="73" applyNumberFormat="0" applyProtection="0">
      <alignment horizontal="right" vertical="center"/>
    </xf>
    <xf numFmtId="0" fontId="17" fillId="0" borderId="74" applyNumberFormat="0" applyProtection="0">
      <alignment horizontal="left" vertical="center" indent="2"/>
    </xf>
    <xf numFmtId="0" fontId="13" fillId="3" borderId="75" applyNumberFormat="0" applyProtection="0">
      <alignment horizontal="left" vertical="top" indent="1"/>
    </xf>
    <xf numFmtId="4" fontId="9" fillId="40" borderId="75" applyNumberFormat="0" applyProtection="0">
      <alignment vertical="center"/>
    </xf>
    <xf numFmtId="4" fontId="30" fillId="40" borderId="75" applyNumberFormat="0" applyProtection="0">
      <alignment vertical="center"/>
    </xf>
    <xf numFmtId="0" fontId="9" fillId="40" borderId="75" applyNumberFormat="0" applyProtection="0">
      <alignment horizontal="left" vertical="top" indent="1"/>
    </xf>
    <xf numFmtId="4" fontId="16" fillId="0" borderId="74" applyNumberFormat="0" applyProtection="0">
      <alignment horizontal="right" vertical="center" wrapText="1"/>
    </xf>
    <xf numFmtId="4" fontId="30" fillId="41" borderId="75" applyNumberFormat="0" applyProtection="0">
      <alignment horizontal="right" vertical="center"/>
    </xf>
    <xf numFmtId="0" fontId="18" fillId="43" borderId="74" applyNumberFormat="0" applyProtection="0">
      <alignment horizontal="center" vertical="center" wrapText="1"/>
    </xf>
    <xf numFmtId="0" fontId="18" fillId="44" borderId="74" applyNumberFormat="0" applyProtection="0">
      <alignment horizontal="center" vertical="top" wrapText="1"/>
    </xf>
    <xf numFmtId="4" fontId="39" fillId="41" borderId="75" applyNumberFormat="0" applyProtection="0">
      <alignment horizontal="right" vertical="center"/>
    </xf>
    <xf numFmtId="4" fontId="39" fillId="41" borderId="77" applyNumberFormat="0" applyProtection="0">
      <alignment horizontal="right" vertical="center"/>
    </xf>
    <xf numFmtId="4" fontId="30" fillId="41" borderId="77" applyNumberFormat="0" applyProtection="0">
      <alignment horizontal="right" vertical="center"/>
    </xf>
    <xf numFmtId="0" fontId="9" fillId="40" borderId="77" applyNumberFormat="0" applyProtection="0">
      <alignment horizontal="left" vertical="top" indent="1"/>
    </xf>
    <xf numFmtId="4" fontId="30" fillId="40" borderId="77" applyNumberFormat="0" applyProtection="0">
      <alignment vertical="center"/>
    </xf>
    <xf numFmtId="4" fontId="9" fillId="40" borderId="77" applyNumberFormat="0" applyProtection="0">
      <alignment vertical="center"/>
    </xf>
    <xf numFmtId="0" fontId="13" fillId="3" borderId="77" applyNumberFormat="0" applyProtection="0">
      <alignment horizontal="left" vertical="top" indent="1"/>
    </xf>
    <xf numFmtId="0" fontId="13" fillId="39" borderId="77" applyNumberFormat="0" applyProtection="0">
      <alignment horizontal="left" vertical="top" indent="1"/>
    </xf>
    <xf numFmtId="0" fontId="13" fillId="38" borderId="77" applyNumberFormat="0" applyProtection="0">
      <alignment horizontal="left" vertical="top" indent="1"/>
    </xf>
    <xf numFmtId="0" fontId="13" fillId="35" borderId="77" applyNumberFormat="0" applyProtection="0">
      <alignment horizontal="left" vertical="top" indent="1"/>
    </xf>
    <xf numFmtId="4" fontId="9" fillId="36" borderId="77" applyNumberFormat="0" applyProtection="0">
      <alignment horizontal="right" vertical="center"/>
    </xf>
    <xf numFmtId="4" fontId="9" fillId="32" borderId="77" applyNumberFormat="0" applyProtection="0">
      <alignment horizontal="right" vertical="center"/>
    </xf>
    <xf numFmtId="4" fontId="9" fillId="31" borderId="77" applyNumberFormat="0" applyProtection="0">
      <alignment horizontal="right" vertical="center"/>
    </xf>
    <xf numFmtId="4" fontId="9" fillId="30" borderId="77" applyNumberFormat="0" applyProtection="0">
      <alignment horizontal="right" vertical="center"/>
    </xf>
    <xf numFmtId="4" fontId="9" fillId="29" borderId="77" applyNumberFormat="0" applyProtection="0">
      <alignment horizontal="right" vertical="center"/>
    </xf>
    <xf numFmtId="4" fontId="9" fillId="28" borderId="77" applyNumberFormat="0" applyProtection="0">
      <alignment horizontal="right" vertical="center"/>
    </xf>
    <xf numFmtId="4" fontId="9" fillId="27" borderId="77" applyNumberFormat="0" applyProtection="0">
      <alignment horizontal="right" vertical="center"/>
    </xf>
    <xf numFmtId="4" fontId="9" fillId="26" borderId="77" applyNumberFormat="0" applyProtection="0">
      <alignment horizontal="right" vertical="center"/>
    </xf>
    <xf numFmtId="4" fontId="9" fillId="25" borderId="77" applyNumberFormat="0" applyProtection="0">
      <alignment horizontal="right" vertical="center"/>
    </xf>
    <xf numFmtId="4" fontId="9" fillId="24" borderId="77" applyNumberFormat="0" applyProtection="0">
      <alignment horizontal="right" vertical="center"/>
    </xf>
    <xf numFmtId="0" fontId="10" fillId="19" borderId="77" applyNumberFormat="0" applyProtection="0">
      <alignment horizontal="left" vertical="top" indent="1"/>
    </xf>
    <xf numFmtId="4" fontId="25" fillId="19" borderId="77" applyNumberFormat="0" applyProtection="0">
      <alignment vertical="center"/>
    </xf>
    <xf numFmtId="0" fontId="13" fillId="84" borderId="74" applyNumberFormat="0">
      <protection locked="0"/>
    </xf>
    <xf numFmtId="4" fontId="16" fillId="0" borderId="76" applyNumberFormat="0" applyProtection="0">
      <alignment horizontal="left" vertical="center" indent="1"/>
    </xf>
    <xf numFmtId="4" fontId="16" fillId="0" borderId="78" applyNumberFormat="0" applyProtection="0">
      <alignment horizontal="left" vertical="center" indent="1"/>
    </xf>
    <xf numFmtId="4" fontId="9" fillId="24" borderId="79" applyNumberFormat="0" applyProtection="0">
      <alignment horizontal="right" vertical="center"/>
    </xf>
    <xf numFmtId="4" fontId="25" fillId="19" borderId="79" applyNumberFormat="0" applyProtection="0">
      <alignment vertical="center"/>
    </xf>
    <xf numFmtId="4" fontId="9" fillId="36" borderId="79" applyNumberFormat="0" applyProtection="0">
      <alignment horizontal="right" vertical="center"/>
    </xf>
    <xf numFmtId="0" fontId="13" fillId="35" borderId="79" applyNumberFormat="0" applyProtection="0">
      <alignment horizontal="left" vertical="top" indent="1"/>
    </xf>
    <xf numFmtId="0" fontId="13" fillId="38" borderId="79" applyNumberFormat="0" applyProtection="0">
      <alignment horizontal="left" vertical="top" indent="1"/>
    </xf>
    <xf numFmtId="0" fontId="13" fillId="39" borderId="79" applyNumberFormat="0" applyProtection="0">
      <alignment horizontal="left" vertical="top" indent="1"/>
    </xf>
    <xf numFmtId="0" fontId="13" fillId="3" borderId="79" applyNumberFormat="0" applyProtection="0">
      <alignment horizontal="left" vertical="top" indent="1"/>
    </xf>
    <xf numFmtId="4" fontId="9" fillId="40" borderId="79" applyNumberFormat="0" applyProtection="0">
      <alignment vertical="center"/>
    </xf>
    <xf numFmtId="4" fontId="30" fillId="40" borderId="79" applyNumberFormat="0" applyProtection="0">
      <alignment vertical="center"/>
    </xf>
    <xf numFmtId="0" fontId="9" fillId="40" borderId="79" applyNumberFormat="0" applyProtection="0">
      <alignment horizontal="left" vertical="top" indent="1"/>
    </xf>
    <xf numFmtId="4" fontId="30" fillId="41" borderId="79" applyNumberFormat="0" applyProtection="0">
      <alignment horizontal="right" vertical="center"/>
    </xf>
    <xf numFmtId="4" fontId="39" fillId="41" borderId="79" applyNumberFormat="0" applyProtection="0">
      <alignment horizontal="right" vertical="center"/>
    </xf>
    <xf numFmtId="4" fontId="9" fillId="30" borderId="79" applyNumberFormat="0" applyProtection="0">
      <alignment horizontal="right" vertical="center"/>
    </xf>
    <xf numFmtId="4" fontId="9" fillId="32" borderId="79" applyNumberFormat="0" applyProtection="0">
      <alignment horizontal="right" vertical="center"/>
    </xf>
    <xf numFmtId="4" fontId="9" fillId="29" borderId="79" applyNumberFormat="0" applyProtection="0">
      <alignment horizontal="right" vertical="center"/>
    </xf>
    <xf numFmtId="4" fontId="9" fillId="25" borderId="79" applyNumberFormat="0" applyProtection="0">
      <alignment horizontal="right" vertical="center"/>
    </xf>
    <xf numFmtId="4" fontId="9" fillId="27" borderId="79" applyNumberFormat="0" applyProtection="0">
      <alignment horizontal="right" vertical="center"/>
    </xf>
    <xf numFmtId="0" fontId="10" fillId="19" borderId="79" applyNumberFormat="0" applyProtection="0">
      <alignment horizontal="left" vertical="top" indent="1"/>
    </xf>
    <xf numFmtId="4" fontId="9" fillId="28" borderId="79" applyNumberFormat="0" applyProtection="0">
      <alignment horizontal="right" vertical="center"/>
    </xf>
    <xf numFmtId="4" fontId="9" fillId="31" borderId="79" applyNumberFormat="0" applyProtection="0">
      <alignment horizontal="right" vertical="center"/>
    </xf>
    <xf numFmtId="4" fontId="9" fillId="26" borderId="79" applyNumberFormat="0" applyProtection="0">
      <alignment horizontal="right" vertical="center"/>
    </xf>
    <xf numFmtId="0" fontId="4" fillId="0" borderId="0"/>
    <xf numFmtId="4" fontId="16" fillId="0" borderId="69" applyNumberFormat="0" applyProtection="0">
      <alignment horizontal="left" vertical="center" indent="1"/>
    </xf>
    <xf numFmtId="0" fontId="101" fillId="0" borderId="0"/>
    <xf numFmtId="0" fontId="61" fillId="0" borderId="0" applyNumberFormat="0" applyFill="0" applyBorder="0" applyAlignment="0" applyProtection="0"/>
    <xf numFmtId="0" fontId="103" fillId="0" borderId="43" applyNumberFormat="0" applyFill="0" applyAlignment="0" applyProtection="0"/>
    <xf numFmtId="0" fontId="104" fillId="0" borderId="44" applyNumberFormat="0" applyFill="0" applyAlignment="0" applyProtection="0"/>
    <xf numFmtId="0" fontId="105" fillId="0" borderId="45" applyNumberFormat="0" applyFill="0" applyAlignment="0" applyProtection="0"/>
    <xf numFmtId="0" fontId="105" fillId="0" borderId="0" applyNumberFormat="0" applyFill="0" applyBorder="0" applyAlignment="0" applyProtection="0"/>
    <xf numFmtId="0" fontId="106" fillId="52" borderId="0" applyNumberFormat="0" applyBorder="0" applyAlignment="0" applyProtection="0"/>
    <xf numFmtId="0" fontId="107" fillId="53" borderId="0" applyNumberFormat="0" applyBorder="0" applyAlignment="0" applyProtection="0"/>
    <xf numFmtId="0" fontId="108" fillId="54" borderId="0" applyNumberFormat="0" applyBorder="0" applyAlignment="0" applyProtection="0"/>
    <xf numFmtId="0" fontId="109" fillId="55" borderId="46" applyNumberFormat="0" applyAlignment="0" applyProtection="0"/>
    <xf numFmtId="0" fontId="110" fillId="56" borderId="47" applyNumberFormat="0" applyAlignment="0" applyProtection="0"/>
    <xf numFmtId="0" fontId="111" fillId="56" borderId="46" applyNumberFormat="0" applyAlignment="0" applyProtection="0"/>
    <xf numFmtId="0" fontId="112" fillId="0" borderId="48" applyNumberFormat="0" applyFill="0" applyAlignment="0" applyProtection="0"/>
    <xf numFmtId="0" fontId="113" fillId="57" borderId="49" applyNumberFormat="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50" applyNumberFormat="0" applyFill="0" applyAlignment="0" applyProtection="0"/>
    <xf numFmtId="0" fontId="117" fillId="5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117" fillId="59" borderId="0" applyNumberFormat="0" applyBorder="0" applyAlignment="0" applyProtection="0"/>
    <xf numFmtId="0" fontId="117" fillId="6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117" fillId="61" borderId="0" applyNumberFormat="0" applyBorder="0" applyAlignment="0" applyProtection="0"/>
    <xf numFmtId="0" fontId="117" fillId="62"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17" fillId="63" borderId="0" applyNumberFormat="0" applyBorder="0" applyAlignment="0" applyProtection="0"/>
    <xf numFmtId="0" fontId="117" fillId="64"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17" fillId="65" borderId="0" applyNumberFormat="0" applyBorder="0" applyAlignment="0" applyProtection="0"/>
    <xf numFmtId="0" fontId="117" fillId="66"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17" fillId="67" borderId="0" applyNumberFormat="0" applyBorder="0" applyAlignment="0" applyProtection="0"/>
    <xf numFmtId="0" fontId="117" fillId="68"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17" fillId="69" borderId="0" applyNumberFormat="0" applyBorder="0" applyAlignment="0" applyProtection="0"/>
    <xf numFmtId="0" fontId="13" fillId="0" borderId="0"/>
    <xf numFmtId="179" fontId="13" fillId="0" borderId="0"/>
    <xf numFmtId="0" fontId="13" fillId="0" borderId="0"/>
    <xf numFmtId="179" fontId="13" fillId="0" borderId="0"/>
    <xf numFmtId="0" fontId="13" fillId="0" borderId="0"/>
    <xf numFmtId="0" fontId="3" fillId="0" borderId="0"/>
    <xf numFmtId="9" fontId="13" fillId="0" borderId="0" applyFont="0" applyFill="0" applyBorder="0" applyAlignment="0" applyProtection="0"/>
    <xf numFmtId="43" fontId="13" fillId="0" borderId="0" applyFont="0" applyFill="0" applyBorder="0" applyAlignment="0" applyProtection="0"/>
    <xf numFmtId="0" fontId="3" fillId="0" borderId="0"/>
    <xf numFmtId="43" fontId="13" fillId="0" borderId="0" applyFont="0" applyFill="0" applyBorder="0" applyAlignment="0" applyProtection="0"/>
    <xf numFmtId="179" fontId="13" fillId="0" borderId="0"/>
    <xf numFmtId="179" fontId="13" fillId="0" borderId="0"/>
    <xf numFmtId="0" fontId="100" fillId="0" borderId="0"/>
    <xf numFmtId="43" fontId="100" fillId="0" borderId="0" applyFont="0" applyFill="0" applyBorder="0" applyAlignment="0" applyProtection="0"/>
    <xf numFmtId="0" fontId="3" fillId="0" borderId="0"/>
    <xf numFmtId="43" fontId="3" fillId="0" borderId="0" applyFont="0" applyFill="0" applyBorder="0" applyAlignment="0" applyProtection="0"/>
    <xf numFmtId="43" fontId="100" fillId="0" borderId="0" applyFont="0" applyFill="0" applyBorder="0" applyAlignment="0" applyProtection="0"/>
    <xf numFmtId="0" fontId="3" fillId="5" borderId="24" applyNumberFormat="0" applyFont="0" applyAlignment="0" applyProtection="0"/>
    <xf numFmtId="0" fontId="100" fillId="0" borderId="0"/>
    <xf numFmtId="9" fontId="3" fillId="0" borderId="0" applyFont="0" applyFill="0" applyBorder="0" applyAlignment="0" applyProtection="0"/>
    <xf numFmtId="43" fontId="101" fillId="0" borderId="0" applyFont="0" applyFill="0" applyBorder="0" applyAlignment="0" applyProtection="0"/>
    <xf numFmtId="9" fontId="101" fillId="0" borderId="0" applyFont="0" applyFill="0" applyBorder="0" applyAlignment="0" applyProtection="0"/>
    <xf numFmtId="0" fontId="100" fillId="0" borderId="0"/>
    <xf numFmtId="44" fontId="23" fillId="0" borderId="0" applyFont="0" applyFill="0" applyBorder="0" applyAlignment="0" applyProtection="0"/>
    <xf numFmtId="4" fontId="24" fillId="18" borderId="69" applyNumberFormat="0" applyProtection="0">
      <alignment horizontal="right" vertical="center" wrapText="1"/>
    </xf>
    <xf numFmtId="4" fontId="25" fillId="19" borderId="90" applyNumberFormat="0" applyProtection="0">
      <alignment vertical="center"/>
    </xf>
    <xf numFmtId="4" fontId="24" fillId="18" borderId="69" applyNumberFormat="0" applyProtection="0">
      <alignment horizontal="left" vertical="center" indent="1"/>
    </xf>
    <xf numFmtId="0" fontId="10" fillId="19" borderId="90" applyNumberFormat="0" applyProtection="0">
      <alignment horizontal="left" vertical="top" indent="1"/>
    </xf>
    <xf numFmtId="4" fontId="18" fillId="22" borderId="69" applyNumberFormat="0" applyProtection="0">
      <alignment horizontal="left" vertical="center"/>
    </xf>
    <xf numFmtId="4" fontId="9" fillId="24" borderId="90" applyNumberFormat="0" applyProtection="0">
      <alignment horizontal="right" vertical="center"/>
    </xf>
    <xf numFmtId="4" fontId="9" fillId="25" borderId="90" applyNumberFormat="0" applyProtection="0">
      <alignment horizontal="right" vertical="center"/>
    </xf>
    <xf numFmtId="4" fontId="9" fillId="26" borderId="90" applyNumberFormat="0" applyProtection="0">
      <alignment horizontal="right" vertical="center"/>
    </xf>
    <xf numFmtId="4" fontId="9" fillId="27" borderId="90" applyNumberFormat="0" applyProtection="0">
      <alignment horizontal="right" vertical="center"/>
    </xf>
    <xf numFmtId="4" fontId="9" fillId="28" borderId="90" applyNumberFormat="0" applyProtection="0">
      <alignment horizontal="right" vertical="center"/>
    </xf>
    <xf numFmtId="4" fontId="9" fillId="29" borderId="90" applyNumberFormat="0" applyProtection="0">
      <alignment horizontal="right" vertical="center"/>
    </xf>
    <xf numFmtId="4" fontId="9" fillId="30" borderId="90" applyNumberFormat="0" applyProtection="0">
      <alignment horizontal="right" vertical="center"/>
    </xf>
    <xf numFmtId="4" fontId="9" fillId="31" borderId="90" applyNumberFormat="0" applyProtection="0">
      <alignment horizontal="right" vertical="center"/>
    </xf>
    <xf numFmtId="4" fontId="9" fillId="32" borderId="90" applyNumberFormat="0" applyProtection="0">
      <alignment horizontal="right" vertical="center"/>
    </xf>
    <xf numFmtId="4" fontId="10" fillId="33" borderId="69" applyNumberFormat="0" applyProtection="0">
      <alignment horizontal="left" vertical="center" indent="1"/>
    </xf>
    <xf numFmtId="4" fontId="9" fillId="34" borderId="69" applyNumberFormat="0" applyProtection="0">
      <alignment horizontal="left" vertical="center" indent="1"/>
    </xf>
    <xf numFmtId="4" fontId="9" fillId="36" borderId="90" applyNumberFormat="0" applyProtection="0">
      <alignment horizontal="right" vertical="center"/>
    </xf>
    <xf numFmtId="0" fontId="17" fillId="0" borderId="69" applyNumberFormat="0" applyProtection="0">
      <alignment horizontal="left" vertical="center" indent="2"/>
    </xf>
    <xf numFmtId="0" fontId="13" fillId="35" borderId="90" applyNumberFormat="0" applyProtection="0">
      <alignment horizontal="left" vertical="top" indent="1"/>
    </xf>
    <xf numFmtId="0" fontId="17" fillId="0" borderId="69" applyNumberFormat="0" applyProtection="0">
      <alignment horizontal="left" vertical="center" indent="2"/>
    </xf>
    <xf numFmtId="0" fontId="13" fillId="38" borderId="90" applyNumberFormat="0" applyProtection="0">
      <alignment horizontal="left" vertical="top" indent="1"/>
    </xf>
    <xf numFmtId="0" fontId="17" fillId="0" borderId="69" applyNumberFormat="0" applyProtection="0">
      <alignment horizontal="left" vertical="center" indent="2"/>
    </xf>
    <xf numFmtId="0" fontId="13" fillId="39" borderId="90" applyNumberFormat="0" applyProtection="0">
      <alignment horizontal="left" vertical="top" indent="1"/>
    </xf>
    <xf numFmtId="0" fontId="17" fillId="0" borderId="69" applyNumberFormat="0" applyProtection="0">
      <alignment horizontal="left" vertical="center" indent="2"/>
    </xf>
    <xf numFmtId="0" fontId="13" fillId="3" borderId="90" applyNumberFormat="0" applyProtection="0">
      <alignment horizontal="left" vertical="top" indent="1"/>
    </xf>
    <xf numFmtId="4" fontId="9" fillId="40" borderId="90" applyNumberFormat="0" applyProtection="0">
      <alignment vertical="center"/>
    </xf>
    <xf numFmtId="4" fontId="30" fillId="40" borderId="90" applyNumberFormat="0" applyProtection="0">
      <alignment vertical="center"/>
    </xf>
    <xf numFmtId="0" fontId="9" fillId="40" borderId="90" applyNumberFormat="0" applyProtection="0">
      <alignment horizontal="left" vertical="top" indent="1"/>
    </xf>
    <xf numFmtId="4" fontId="16" fillId="0" borderId="69" applyNumberFormat="0" applyProtection="0">
      <alignment horizontal="right" vertical="center" wrapText="1"/>
    </xf>
    <xf numFmtId="4" fontId="30" fillId="41" borderId="90" applyNumberFormat="0" applyProtection="0">
      <alignment horizontal="right" vertical="center"/>
    </xf>
    <xf numFmtId="0" fontId="18" fillId="43" borderId="69" applyNumberFormat="0" applyProtection="0">
      <alignment horizontal="center" vertical="center" wrapText="1"/>
    </xf>
    <xf numFmtId="0" fontId="18" fillId="44" borderId="69" applyNumberFormat="0" applyProtection="0">
      <alignment horizontal="center" vertical="top" wrapText="1"/>
    </xf>
    <xf numFmtId="4" fontId="39" fillId="41" borderId="90" applyNumberFormat="0" applyProtection="0">
      <alignment horizontal="right" vertical="center"/>
    </xf>
    <xf numFmtId="0" fontId="2" fillId="0" borderId="0"/>
    <xf numFmtId="44" fontId="2" fillId="0" borderId="0" applyFont="0" applyFill="0" applyBorder="0" applyAlignment="0" applyProtection="0"/>
    <xf numFmtId="0" fontId="13" fillId="84" borderId="69" applyNumberFormat="0">
      <protection locked="0"/>
    </xf>
    <xf numFmtId="0" fontId="2" fillId="0" borderId="0"/>
    <xf numFmtId="0" fontId="2" fillId="0" borderId="0"/>
    <xf numFmtId="4" fontId="24" fillId="18" borderId="69" applyNumberFormat="0" applyProtection="0">
      <alignment horizontal="right" vertical="center" wrapText="1"/>
    </xf>
    <xf numFmtId="4" fontId="25" fillId="19" borderId="91" applyNumberFormat="0" applyProtection="0">
      <alignment vertical="center"/>
    </xf>
    <xf numFmtId="4" fontId="24" fillId="18" borderId="69" applyNumberFormat="0" applyProtection="0">
      <alignment horizontal="left" vertical="center" indent="1"/>
    </xf>
    <xf numFmtId="0" fontId="10" fillId="19" borderId="91" applyNumberFormat="0" applyProtection="0">
      <alignment horizontal="left" vertical="top" indent="1"/>
    </xf>
    <xf numFmtId="4" fontId="18" fillId="22" borderId="69" applyNumberFormat="0" applyProtection="0">
      <alignment horizontal="left" vertical="center"/>
    </xf>
    <xf numFmtId="4" fontId="9" fillId="24" borderId="91" applyNumberFormat="0" applyProtection="0">
      <alignment horizontal="right" vertical="center"/>
    </xf>
    <xf numFmtId="4" fontId="9" fillId="25" borderId="91" applyNumberFormat="0" applyProtection="0">
      <alignment horizontal="right" vertical="center"/>
    </xf>
    <xf numFmtId="4" fontId="9" fillId="26" borderId="91" applyNumberFormat="0" applyProtection="0">
      <alignment horizontal="right" vertical="center"/>
    </xf>
    <xf numFmtId="4" fontId="9" fillId="27" borderId="91" applyNumberFormat="0" applyProtection="0">
      <alignment horizontal="right" vertical="center"/>
    </xf>
    <xf numFmtId="4" fontId="9" fillId="28" borderId="91" applyNumberFormat="0" applyProtection="0">
      <alignment horizontal="right" vertical="center"/>
    </xf>
    <xf numFmtId="4" fontId="9" fillId="29" borderId="91" applyNumberFormat="0" applyProtection="0">
      <alignment horizontal="right" vertical="center"/>
    </xf>
    <xf numFmtId="4" fontId="9" fillId="30" borderId="91" applyNumberFormat="0" applyProtection="0">
      <alignment horizontal="right" vertical="center"/>
    </xf>
    <xf numFmtId="4" fontId="9" fillId="31" borderId="91" applyNumberFormat="0" applyProtection="0">
      <alignment horizontal="right" vertical="center"/>
    </xf>
    <xf numFmtId="4" fontId="9" fillId="32" borderId="91" applyNumberFormat="0" applyProtection="0">
      <alignment horizontal="right" vertical="center"/>
    </xf>
    <xf numFmtId="4" fontId="10" fillId="33" borderId="69" applyNumberFormat="0" applyProtection="0">
      <alignment horizontal="left" vertical="center" indent="1"/>
    </xf>
    <xf numFmtId="4" fontId="9" fillId="34" borderId="69" applyNumberFormat="0" applyProtection="0">
      <alignment horizontal="left" vertical="center" indent="1"/>
    </xf>
    <xf numFmtId="4" fontId="9" fillId="36" borderId="91" applyNumberFormat="0" applyProtection="0">
      <alignment horizontal="right" vertical="center"/>
    </xf>
    <xf numFmtId="0" fontId="17" fillId="0" borderId="69" applyNumberFormat="0" applyProtection="0">
      <alignment horizontal="left" vertical="center" indent="2"/>
    </xf>
    <xf numFmtId="0" fontId="13" fillId="35" borderId="91" applyNumberFormat="0" applyProtection="0">
      <alignment horizontal="left" vertical="top" indent="1"/>
    </xf>
    <xf numFmtId="0" fontId="17" fillId="0" borderId="69" applyNumberFormat="0" applyProtection="0">
      <alignment horizontal="left" vertical="center" indent="2"/>
    </xf>
    <xf numFmtId="0" fontId="13" fillId="38" borderId="91" applyNumberFormat="0" applyProtection="0">
      <alignment horizontal="left" vertical="top" indent="1"/>
    </xf>
    <xf numFmtId="0" fontId="17" fillId="0" borderId="69" applyNumberFormat="0" applyProtection="0">
      <alignment horizontal="left" vertical="center" indent="2"/>
    </xf>
    <xf numFmtId="0" fontId="13" fillId="39" borderId="91" applyNumberFormat="0" applyProtection="0">
      <alignment horizontal="left" vertical="top" indent="1"/>
    </xf>
    <xf numFmtId="0" fontId="17" fillId="0" borderId="69" applyNumberFormat="0" applyProtection="0">
      <alignment horizontal="left" vertical="center" indent="2"/>
    </xf>
    <xf numFmtId="0" fontId="13" fillId="3" borderId="91" applyNumberFormat="0" applyProtection="0">
      <alignment horizontal="left" vertical="top" indent="1"/>
    </xf>
    <xf numFmtId="4" fontId="9" fillId="40" borderId="91" applyNumberFormat="0" applyProtection="0">
      <alignment vertical="center"/>
    </xf>
    <xf numFmtId="4" fontId="30" fillId="40" borderId="91" applyNumberFormat="0" applyProtection="0">
      <alignment vertical="center"/>
    </xf>
    <xf numFmtId="0" fontId="9" fillId="40" borderId="91" applyNumberFormat="0" applyProtection="0">
      <alignment horizontal="left" vertical="top" indent="1"/>
    </xf>
    <xf numFmtId="4" fontId="16" fillId="0" borderId="69" applyNumberFormat="0" applyProtection="0">
      <alignment horizontal="right" vertical="center" wrapText="1"/>
    </xf>
    <xf numFmtId="4" fontId="30" fillId="41" borderId="91" applyNumberFormat="0" applyProtection="0">
      <alignment horizontal="right" vertical="center"/>
    </xf>
    <xf numFmtId="0" fontId="18" fillId="43" borderId="69" applyNumberFormat="0" applyProtection="0">
      <alignment horizontal="center" vertical="center" wrapText="1"/>
    </xf>
    <xf numFmtId="0" fontId="18" fillId="44" borderId="69" applyNumberFormat="0" applyProtection="0">
      <alignment horizontal="center" vertical="top" wrapText="1"/>
    </xf>
    <xf numFmtId="4" fontId="39" fillId="41" borderId="91" applyNumberFormat="0" applyProtection="0">
      <alignment horizontal="right" vertical="center"/>
    </xf>
    <xf numFmtId="0" fontId="2" fillId="0" borderId="0"/>
    <xf numFmtId="44" fontId="2" fillId="0" borderId="0" applyFont="0" applyFill="0" applyBorder="0" applyAlignment="0" applyProtection="0"/>
    <xf numFmtId="4" fontId="39" fillId="41" borderId="91" applyNumberFormat="0" applyProtection="0">
      <alignment horizontal="right" vertical="center"/>
    </xf>
    <xf numFmtId="4" fontId="30" fillId="41" borderId="91" applyNumberFormat="0" applyProtection="0">
      <alignment horizontal="right" vertical="center"/>
    </xf>
    <xf numFmtId="0" fontId="9" fillId="40" borderId="91" applyNumberFormat="0" applyProtection="0">
      <alignment horizontal="left" vertical="top" indent="1"/>
    </xf>
    <xf numFmtId="4" fontId="30" fillId="40" borderId="91" applyNumberFormat="0" applyProtection="0">
      <alignment vertical="center"/>
    </xf>
    <xf numFmtId="4" fontId="9" fillId="40" borderId="91" applyNumberFormat="0" applyProtection="0">
      <alignment vertical="center"/>
    </xf>
    <xf numFmtId="0" fontId="13" fillId="3" borderId="91" applyNumberFormat="0" applyProtection="0">
      <alignment horizontal="left" vertical="top" indent="1"/>
    </xf>
    <xf numFmtId="0" fontId="13" fillId="39" borderId="91" applyNumberFormat="0" applyProtection="0">
      <alignment horizontal="left" vertical="top" indent="1"/>
    </xf>
    <xf numFmtId="0" fontId="13" fillId="38" borderId="91" applyNumberFormat="0" applyProtection="0">
      <alignment horizontal="left" vertical="top" indent="1"/>
    </xf>
    <xf numFmtId="0" fontId="13" fillId="35" borderId="91" applyNumberFormat="0" applyProtection="0">
      <alignment horizontal="left" vertical="top" indent="1"/>
    </xf>
    <xf numFmtId="4" fontId="9" fillId="36" borderId="91" applyNumberFormat="0" applyProtection="0">
      <alignment horizontal="right" vertical="center"/>
    </xf>
    <xf numFmtId="4" fontId="9" fillId="32" borderId="91" applyNumberFormat="0" applyProtection="0">
      <alignment horizontal="right" vertical="center"/>
    </xf>
    <xf numFmtId="4" fontId="9" fillId="31" borderId="91" applyNumberFormat="0" applyProtection="0">
      <alignment horizontal="right" vertical="center"/>
    </xf>
    <xf numFmtId="4" fontId="9" fillId="30" borderId="91" applyNumberFormat="0" applyProtection="0">
      <alignment horizontal="right" vertical="center"/>
    </xf>
    <xf numFmtId="4" fontId="9" fillId="29" borderId="91" applyNumberFormat="0" applyProtection="0">
      <alignment horizontal="right" vertical="center"/>
    </xf>
    <xf numFmtId="4" fontId="9" fillId="28" borderId="91" applyNumberFormat="0" applyProtection="0">
      <alignment horizontal="right" vertical="center"/>
    </xf>
    <xf numFmtId="4" fontId="9" fillId="27" borderId="91" applyNumberFormat="0" applyProtection="0">
      <alignment horizontal="right" vertical="center"/>
    </xf>
    <xf numFmtId="4" fontId="9" fillId="26" borderId="91" applyNumberFormat="0" applyProtection="0">
      <alignment horizontal="right" vertical="center"/>
    </xf>
    <xf numFmtId="4" fontId="9" fillId="25" borderId="91" applyNumberFormat="0" applyProtection="0">
      <alignment horizontal="right" vertical="center"/>
    </xf>
    <xf numFmtId="4" fontId="9" fillId="24" borderId="91" applyNumberFormat="0" applyProtection="0">
      <alignment horizontal="right" vertical="center"/>
    </xf>
    <xf numFmtId="0" fontId="10" fillId="19" borderId="91" applyNumberFormat="0" applyProtection="0">
      <alignment horizontal="left" vertical="top" indent="1"/>
    </xf>
    <xf numFmtId="4" fontId="25" fillId="19" borderId="91" applyNumberFormat="0" applyProtection="0">
      <alignment vertical="center"/>
    </xf>
    <xf numFmtId="0" fontId="13" fillId="84" borderId="69" applyNumberFormat="0">
      <protection locked="0"/>
    </xf>
    <xf numFmtId="0" fontId="2" fillId="0" borderId="0"/>
    <xf numFmtId="0" fontId="2" fillId="0" borderId="0"/>
    <xf numFmtId="4" fontId="18" fillId="22" borderId="93" applyNumberFormat="0" applyProtection="0">
      <alignment horizontal="left" vertical="center"/>
    </xf>
    <xf numFmtId="0" fontId="17" fillId="0" borderId="78" applyNumberFormat="0" applyProtection="0">
      <alignment horizontal="left" vertical="center" indent="2"/>
    </xf>
    <xf numFmtId="4" fontId="24" fillId="18" borderId="78" applyNumberFormat="0" applyProtection="0">
      <alignment horizontal="right" vertical="center" wrapText="1"/>
    </xf>
    <xf numFmtId="4" fontId="9" fillId="31" borderId="92" applyNumberFormat="0" applyProtection="0">
      <alignment horizontal="right" vertical="center"/>
    </xf>
    <xf numFmtId="0" fontId="13" fillId="39" borderId="92" applyNumberFormat="0" applyProtection="0">
      <alignment horizontal="left" vertical="top" indent="1"/>
    </xf>
    <xf numFmtId="0" fontId="13" fillId="84" borderId="78" applyNumberFormat="0">
      <protection locked="0"/>
    </xf>
    <xf numFmtId="4" fontId="18" fillId="22" borderId="78" applyNumberFormat="0" applyProtection="0">
      <alignment horizontal="left" vertical="center"/>
    </xf>
    <xf numFmtId="4" fontId="24" fillId="18" borderId="78" applyNumberFormat="0" applyProtection="0">
      <alignment horizontal="right" vertical="center" wrapText="1"/>
    </xf>
    <xf numFmtId="0" fontId="10" fillId="19" borderId="92" applyNumberFormat="0" applyProtection="0">
      <alignment horizontal="left" vertical="top" indent="1"/>
    </xf>
    <xf numFmtId="4" fontId="25" fillId="19" borderId="92" applyNumberFormat="0" applyProtection="0">
      <alignment vertical="center"/>
    </xf>
    <xf numFmtId="0" fontId="2" fillId="0" borderId="0"/>
    <xf numFmtId="44" fontId="2" fillId="0" borderId="0" applyFont="0" applyFill="0" applyBorder="0" applyAlignment="0" applyProtection="0"/>
    <xf numFmtId="4" fontId="9" fillId="34" borderId="78" applyNumberFormat="0" applyProtection="0">
      <alignment horizontal="left" vertical="center" indent="1"/>
    </xf>
    <xf numFmtId="4" fontId="24" fillId="18" borderId="93" applyNumberFormat="0" applyProtection="0">
      <alignment horizontal="left" vertical="center" indent="1"/>
    </xf>
    <xf numFmtId="0" fontId="17" fillId="0" borderId="93" applyNumberFormat="0" applyProtection="0">
      <alignment horizontal="left" vertical="center" indent="2"/>
    </xf>
    <xf numFmtId="0" fontId="13" fillId="38" borderId="92" applyNumberFormat="0" applyProtection="0">
      <alignment horizontal="left" vertical="top" indent="1"/>
    </xf>
    <xf numFmtId="0" fontId="17" fillId="0" borderId="93" applyNumberFormat="0" applyProtection="0">
      <alignment horizontal="left" vertical="center" indent="2"/>
    </xf>
    <xf numFmtId="0" fontId="13" fillId="35" borderId="92" applyNumberFormat="0" applyProtection="0">
      <alignment horizontal="left" vertical="top" indent="1"/>
    </xf>
    <xf numFmtId="0" fontId="17" fillId="0" borderId="93" applyNumberFormat="0" applyProtection="0">
      <alignment horizontal="left" vertical="center" indent="2"/>
    </xf>
    <xf numFmtId="4" fontId="9" fillId="36" borderId="92" applyNumberFormat="0" applyProtection="0">
      <alignment horizontal="right" vertical="center"/>
    </xf>
    <xf numFmtId="4" fontId="9" fillId="34" borderId="93" applyNumberFormat="0" applyProtection="0">
      <alignment horizontal="left" vertical="center" indent="1"/>
    </xf>
    <xf numFmtId="4" fontId="10" fillId="33" borderId="93" applyNumberFormat="0" applyProtection="0">
      <alignment horizontal="left" vertical="center" indent="1"/>
    </xf>
    <xf numFmtId="4" fontId="9" fillId="32" borderId="92" applyNumberFormat="0" applyProtection="0">
      <alignment horizontal="right" vertical="center"/>
    </xf>
    <xf numFmtId="0" fontId="18" fillId="44" borderId="78" applyNumberFormat="0" applyProtection="0">
      <alignment horizontal="center" vertical="top" wrapText="1"/>
    </xf>
    <xf numFmtId="0" fontId="18" fillId="43" borderId="78" applyNumberFormat="0" applyProtection="0">
      <alignment horizontal="center" vertical="center" wrapText="1"/>
    </xf>
    <xf numFmtId="4" fontId="9" fillId="30" borderId="92" applyNumberFormat="0" applyProtection="0">
      <alignment horizontal="right" vertical="center"/>
    </xf>
    <xf numFmtId="4" fontId="9" fillId="29" borderId="92" applyNumberFormat="0" applyProtection="0">
      <alignment horizontal="right" vertical="center"/>
    </xf>
    <xf numFmtId="4" fontId="9" fillId="28" borderId="92" applyNumberFormat="0" applyProtection="0">
      <alignment horizontal="right" vertical="center"/>
    </xf>
    <xf numFmtId="4" fontId="9" fillId="27" borderId="92" applyNumberFormat="0" applyProtection="0">
      <alignment horizontal="right" vertical="center"/>
    </xf>
    <xf numFmtId="4" fontId="9" fillId="26" borderId="92" applyNumberFormat="0" applyProtection="0">
      <alignment horizontal="right" vertical="center"/>
    </xf>
    <xf numFmtId="4" fontId="9" fillId="25" borderId="92" applyNumberFormat="0" applyProtection="0">
      <alignment horizontal="right" vertical="center"/>
    </xf>
    <xf numFmtId="4" fontId="16" fillId="0" borderId="78" applyNumberFormat="0" applyProtection="0">
      <alignment horizontal="right" vertical="center" wrapText="1"/>
    </xf>
    <xf numFmtId="4" fontId="9" fillId="24" borderId="92" applyNumberFormat="0" applyProtection="0">
      <alignment horizontal="right" vertical="center"/>
    </xf>
    <xf numFmtId="4" fontId="24" fillId="18" borderId="93" applyNumberFormat="0" applyProtection="0">
      <alignment horizontal="right" vertical="center" wrapText="1"/>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4" fontId="24" fillId="18" borderId="78" applyNumberFormat="0" applyProtection="0">
      <alignment horizontal="left" vertical="center" indent="1"/>
    </xf>
    <xf numFmtId="4" fontId="10" fillId="33" borderId="78" applyNumberFormat="0" applyProtection="0">
      <alignment horizontal="left" vertical="center" indent="1"/>
    </xf>
    <xf numFmtId="0" fontId="2" fillId="0" borderId="0"/>
    <xf numFmtId="0" fontId="2" fillId="0" borderId="0"/>
    <xf numFmtId="4" fontId="25" fillId="19" borderId="79" applyNumberFormat="0" applyProtection="0">
      <alignment vertical="center"/>
    </xf>
    <xf numFmtId="0" fontId="10" fillId="19" borderId="79" applyNumberFormat="0" applyProtection="0">
      <alignment horizontal="left" vertical="top" indent="1"/>
    </xf>
    <xf numFmtId="4" fontId="9" fillId="24" borderId="79" applyNumberFormat="0" applyProtection="0">
      <alignment horizontal="right" vertical="center"/>
    </xf>
    <xf numFmtId="4" fontId="9" fillId="25" borderId="79" applyNumberFormat="0" applyProtection="0">
      <alignment horizontal="right" vertical="center"/>
    </xf>
    <xf numFmtId="4" fontId="9" fillId="26" borderId="79" applyNumberFormat="0" applyProtection="0">
      <alignment horizontal="right" vertical="center"/>
    </xf>
    <xf numFmtId="4" fontId="9" fillId="27" borderId="79" applyNumberFormat="0" applyProtection="0">
      <alignment horizontal="right" vertical="center"/>
    </xf>
    <xf numFmtId="4" fontId="9" fillId="28" borderId="79" applyNumberFormat="0" applyProtection="0">
      <alignment horizontal="right" vertical="center"/>
    </xf>
    <xf numFmtId="4" fontId="9" fillId="29" borderId="79" applyNumberFormat="0" applyProtection="0">
      <alignment horizontal="right" vertical="center"/>
    </xf>
    <xf numFmtId="4" fontId="9" fillId="30" borderId="79" applyNumberFormat="0" applyProtection="0">
      <alignment horizontal="right" vertical="center"/>
    </xf>
    <xf numFmtId="4" fontId="9" fillId="31" borderId="79" applyNumberFormat="0" applyProtection="0">
      <alignment horizontal="right" vertical="center"/>
    </xf>
    <xf numFmtId="4" fontId="9" fillId="32" borderId="79" applyNumberFormat="0" applyProtection="0">
      <alignment horizontal="right" vertical="center"/>
    </xf>
    <xf numFmtId="4" fontId="9" fillId="36" borderId="79" applyNumberFormat="0" applyProtection="0">
      <alignment horizontal="right" vertical="center"/>
    </xf>
    <xf numFmtId="0" fontId="13" fillId="35" borderId="79" applyNumberFormat="0" applyProtection="0">
      <alignment horizontal="left" vertical="top" indent="1"/>
    </xf>
    <xf numFmtId="0" fontId="13" fillId="38" borderId="79" applyNumberFormat="0" applyProtection="0">
      <alignment horizontal="left" vertical="top" indent="1"/>
    </xf>
    <xf numFmtId="0" fontId="13" fillId="39" borderId="79" applyNumberFormat="0" applyProtection="0">
      <alignment horizontal="left" vertical="top" indent="1"/>
    </xf>
    <xf numFmtId="0" fontId="13" fillId="3" borderId="79" applyNumberFormat="0" applyProtection="0">
      <alignment horizontal="left" vertical="top" indent="1"/>
    </xf>
    <xf numFmtId="4" fontId="9" fillId="40" borderId="79" applyNumberFormat="0" applyProtection="0">
      <alignment vertical="center"/>
    </xf>
    <xf numFmtId="4" fontId="30" fillId="40" borderId="79" applyNumberFormat="0" applyProtection="0">
      <alignment vertical="center"/>
    </xf>
    <xf numFmtId="0" fontId="9" fillId="40" borderId="79" applyNumberFormat="0" applyProtection="0">
      <alignment horizontal="left" vertical="top" indent="1"/>
    </xf>
    <xf numFmtId="4" fontId="30" fillId="41" borderId="79" applyNumberFormat="0" applyProtection="0">
      <alignment horizontal="right" vertical="center"/>
    </xf>
    <xf numFmtId="4" fontId="39" fillId="41" borderId="79" applyNumberFormat="0" applyProtection="0">
      <alignment horizontal="right" vertical="center"/>
    </xf>
    <xf numFmtId="0" fontId="2" fillId="0" borderId="0"/>
    <xf numFmtId="44" fontId="2" fillId="0" borderId="0" applyFont="0" applyFill="0" applyBorder="0" applyAlignment="0" applyProtection="0"/>
    <xf numFmtId="4" fontId="39" fillId="41" borderId="79" applyNumberFormat="0" applyProtection="0">
      <alignment horizontal="right" vertical="center"/>
    </xf>
    <xf numFmtId="4" fontId="30" fillId="41" borderId="79" applyNumberFormat="0" applyProtection="0">
      <alignment horizontal="right" vertical="center"/>
    </xf>
    <xf numFmtId="0" fontId="9" fillId="40" borderId="79" applyNumberFormat="0" applyProtection="0">
      <alignment horizontal="left" vertical="top" indent="1"/>
    </xf>
    <xf numFmtId="4" fontId="30" fillId="40" borderId="79" applyNumberFormat="0" applyProtection="0">
      <alignment vertical="center"/>
    </xf>
    <xf numFmtId="4" fontId="9" fillId="40" borderId="79" applyNumberFormat="0" applyProtection="0">
      <alignment vertical="center"/>
    </xf>
    <xf numFmtId="0" fontId="13" fillId="3" borderId="79" applyNumberFormat="0" applyProtection="0">
      <alignment horizontal="left" vertical="top" indent="1"/>
    </xf>
    <xf numFmtId="0" fontId="13" fillId="39" borderId="79" applyNumberFormat="0" applyProtection="0">
      <alignment horizontal="left" vertical="top" indent="1"/>
    </xf>
    <xf numFmtId="0" fontId="13" fillId="38" borderId="79" applyNumberFormat="0" applyProtection="0">
      <alignment horizontal="left" vertical="top" indent="1"/>
    </xf>
    <xf numFmtId="0" fontId="13" fillId="35" borderId="79" applyNumberFormat="0" applyProtection="0">
      <alignment horizontal="left" vertical="top" indent="1"/>
    </xf>
    <xf numFmtId="4" fontId="9" fillId="36" borderId="79" applyNumberFormat="0" applyProtection="0">
      <alignment horizontal="right" vertical="center"/>
    </xf>
    <xf numFmtId="4" fontId="9" fillId="32" borderId="79" applyNumberFormat="0" applyProtection="0">
      <alignment horizontal="right" vertical="center"/>
    </xf>
    <xf numFmtId="4" fontId="9" fillId="31" borderId="79" applyNumberFormat="0" applyProtection="0">
      <alignment horizontal="right" vertical="center"/>
    </xf>
    <xf numFmtId="4" fontId="9" fillId="30" borderId="79" applyNumberFormat="0" applyProtection="0">
      <alignment horizontal="right" vertical="center"/>
    </xf>
    <xf numFmtId="4" fontId="9" fillId="29" borderId="79" applyNumberFormat="0" applyProtection="0">
      <alignment horizontal="right" vertical="center"/>
    </xf>
    <xf numFmtId="4" fontId="9" fillId="28" borderId="79" applyNumberFormat="0" applyProtection="0">
      <alignment horizontal="right" vertical="center"/>
    </xf>
    <xf numFmtId="4" fontId="9" fillId="27" borderId="79" applyNumberFormat="0" applyProtection="0">
      <alignment horizontal="right" vertical="center"/>
    </xf>
    <xf numFmtId="4" fontId="9" fillId="26" borderId="79" applyNumberFormat="0" applyProtection="0">
      <alignment horizontal="right" vertical="center"/>
    </xf>
    <xf numFmtId="4" fontId="9" fillId="25" borderId="79" applyNumberFormat="0" applyProtection="0">
      <alignment horizontal="right" vertical="center"/>
    </xf>
    <xf numFmtId="4" fontId="9" fillId="24" borderId="79" applyNumberFormat="0" applyProtection="0">
      <alignment horizontal="right" vertical="center"/>
    </xf>
    <xf numFmtId="0" fontId="10" fillId="19" borderId="79" applyNumberFormat="0" applyProtection="0">
      <alignment horizontal="left" vertical="top" indent="1"/>
    </xf>
    <xf numFmtId="4" fontId="25" fillId="19" borderId="79" applyNumberFormat="0" applyProtection="0">
      <alignment vertical="center"/>
    </xf>
    <xf numFmtId="4" fontId="16" fillId="0" borderId="78" applyNumberFormat="0" applyProtection="0">
      <alignment horizontal="left" vertical="center" indent="1"/>
    </xf>
    <xf numFmtId="0" fontId="2" fillId="0" borderId="0"/>
    <xf numFmtId="0" fontId="2" fillId="0" borderId="0"/>
    <xf numFmtId="4" fontId="16" fillId="0" borderId="78"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4" fontId="25" fillId="19" borderId="79" applyNumberFormat="0" applyProtection="0">
      <alignment vertical="center"/>
    </xf>
    <xf numFmtId="4" fontId="24" fillId="18" borderId="78" applyNumberFormat="0" applyProtection="0">
      <alignment horizontal="left" vertical="center" indent="1"/>
    </xf>
    <xf numFmtId="0" fontId="10" fillId="19" borderId="79" applyNumberFormat="0" applyProtection="0">
      <alignment horizontal="left" vertical="top" indent="1"/>
    </xf>
    <xf numFmtId="4" fontId="18" fillId="22" borderId="78" applyNumberFormat="0" applyProtection="0">
      <alignment horizontal="left" vertical="center"/>
    </xf>
    <xf numFmtId="4" fontId="9" fillId="24" borderId="79" applyNumberFormat="0" applyProtection="0">
      <alignment horizontal="right" vertical="center"/>
    </xf>
    <xf numFmtId="4" fontId="9" fillId="25" borderId="79" applyNumberFormat="0" applyProtection="0">
      <alignment horizontal="right" vertical="center"/>
    </xf>
    <xf numFmtId="4" fontId="9" fillId="26" borderId="79" applyNumberFormat="0" applyProtection="0">
      <alignment horizontal="right" vertical="center"/>
    </xf>
    <xf numFmtId="4" fontId="9" fillId="27" borderId="79" applyNumberFormat="0" applyProtection="0">
      <alignment horizontal="right" vertical="center"/>
    </xf>
    <xf numFmtId="4" fontId="9" fillId="28" borderId="79" applyNumberFormat="0" applyProtection="0">
      <alignment horizontal="right" vertical="center"/>
    </xf>
    <xf numFmtId="4" fontId="9" fillId="29" borderId="79" applyNumberFormat="0" applyProtection="0">
      <alignment horizontal="right" vertical="center"/>
    </xf>
    <xf numFmtId="4" fontId="9" fillId="30" borderId="79" applyNumberFormat="0" applyProtection="0">
      <alignment horizontal="right" vertical="center"/>
    </xf>
    <xf numFmtId="4" fontId="9" fillId="31" borderId="79" applyNumberFormat="0" applyProtection="0">
      <alignment horizontal="right" vertical="center"/>
    </xf>
    <xf numFmtId="4" fontId="9" fillId="32" borderId="79" applyNumberFormat="0" applyProtection="0">
      <alignment horizontal="right" vertical="center"/>
    </xf>
    <xf numFmtId="4" fontId="10" fillId="33" borderId="78" applyNumberFormat="0" applyProtection="0">
      <alignment horizontal="left" vertical="center" indent="1"/>
    </xf>
    <xf numFmtId="4" fontId="9" fillId="34" borderId="78" applyNumberFormat="0" applyProtection="0">
      <alignment horizontal="left" vertical="center" indent="1"/>
    </xf>
    <xf numFmtId="4" fontId="9" fillId="36" borderId="79" applyNumberFormat="0" applyProtection="0">
      <alignment horizontal="right" vertical="center"/>
    </xf>
    <xf numFmtId="0" fontId="17" fillId="0" borderId="78" applyNumberFormat="0" applyProtection="0">
      <alignment horizontal="left" vertical="center" indent="2"/>
    </xf>
    <xf numFmtId="0" fontId="13" fillId="35" borderId="79" applyNumberFormat="0" applyProtection="0">
      <alignment horizontal="left" vertical="top" indent="1"/>
    </xf>
    <xf numFmtId="0" fontId="17" fillId="0" borderId="78" applyNumberFormat="0" applyProtection="0">
      <alignment horizontal="left" vertical="center" indent="2"/>
    </xf>
    <xf numFmtId="0" fontId="13" fillId="38" borderId="79" applyNumberFormat="0" applyProtection="0">
      <alignment horizontal="left" vertical="top" indent="1"/>
    </xf>
    <xf numFmtId="0" fontId="17" fillId="0" borderId="78" applyNumberFormat="0" applyProtection="0">
      <alignment horizontal="left" vertical="center" indent="2"/>
    </xf>
    <xf numFmtId="0" fontId="13" fillId="39" borderId="79" applyNumberFormat="0" applyProtection="0">
      <alignment horizontal="left" vertical="top" indent="1"/>
    </xf>
    <xf numFmtId="0" fontId="17" fillId="0" borderId="78" applyNumberFormat="0" applyProtection="0">
      <alignment horizontal="left" vertical="center" indent="2"/>
    </xf>
    <xf numFmtId="0" fontId="13" fillId="3" borderId="79" applyNumberFormat="0" applyProtection="0">
      <alignment horizontal="left" vertical="top" indent="1"/>
    </xf>
    <xf numFmtId="4" fontId="9" fillId="40" borderId="79" applyNumberFormat="0" applyProtection="0">
      <alignment vertical="center"/>
    </xf>
    <xf numFmtId="4" fontId="30" fillId="40" borderId="79" applyNumberFormat="0" applyProtection="0">
      <alignment vertical="center"/>
    </xf>
    <xf numFmtId="0" fontId="9" fillId="40" borderId="79" applyNumberFormat="0" applyProtection="0">
      <alignment horizontal="left" vertical="top" indent="1"/>
    </xf>
    <xf numFmtId="4" fontId="16" fillId="0" borderId="78" applyNumberFormat="0" applyProtection="0">
      <alignment horizontal="right" vertical="center" wrapText="1"/>
    </xf>
    <xf numFmtId="4" fontId="30" fillId="41" borderId="79" applyNumberFormat="0" applyProtection="0">
      <alignment horizontal="right" vertical="center"/>
    </xf>
    <xf numFmtId="0" fontId="18" fillId="43" borderId="78" applyNumberFormat="0" applyProtection="0">
      <alignment horizontal="center" vertical="center" wrapText="1"/>
    </xf>
    <xf numFmtId="0" fontId="18" fillId="44" borderId="78" applyNumberFormat="0" applyProtection="0">
      <alignment horizontal="center" vertical="top" wrapText="1"/>
    </xf>
    <xf numFmtId="4" fontId="39" fillId="41" borderId="79" applyNumberFormat="0" applyProtection="0">
      <alignment horizontal="right" vertical="center"/>
    </xf>
    <xf numFmtId="4" fontId="39" fillId="41" borderId="79" applyNumberFormat="0" applyProtection="0">
      <alignment horizontal="right" vertical="center"/>
    </xf>
    <xf numFmtId="4" fontId="30" fillId="41" borderId="79" applyNumberFormat="0" applyProtection="0">
      <alignment horizontal="right" vertical="center"/>
    </xf>
    <xf numFmtId="0" fontId="9" fillId="40" borderId="79" applyNumberFormat="0" applyProtection="0">
      <alignment horizontal="left" vertical="top" indent="1"/>
    </xf>
    <xf numFmtId="4" fontId="30" fillId="40" borderId="79" applyNumberFormat="0" applyProtection="0">
      <alignment vertical="center"/>
    </xf>
    <xf numFmtId="4" fontId="9" fillId="40" borderId="79" applyNumberFormat="0" applyProtection="0">
      <alignment vertical="center"/>
    </xf>
    <xf numFmtId="0" fontId="13" fillId="3" borderId="79" applyNumberFormat="0" applyProtection="0">
      <alignment horizontal="left" vertical="top" indent="1"/>
    </xf>
    <xf numFmtId="0" fontId="13" fillId="39" borderId="79" applyNumberFormat="0" applyProtection="0">
      <alignment horizontal="left" vertical="top" indent="1"/>
    </xf>
    <xf numFmtId="0" fontId="13" fillId="38" borderId="79" applyNumberFormat="0" applyProtection="0">
      <alignment horizontal="left" vertical="top" indent="1"/>
    </xf>
    <xf numFmtId="0" fontId="13" fillId="35" borderId="79" applyNumberFormat="0" applyProtection="0">
      <alignment horizontal="left" vertical="top" indent="1"/>
    </xf>
    <xf numFmtId="4" fontId="9" fillId="36" borderId="79" applyNumberFormat="0" applyProtection="0">
      <alignment horizontal="right" vertical="center"/>
    </xf>
    <xf numFmtId="4" fontId="9" fillId="32" borderId="79" applyNumberFormat="0" applyProtection="0">
      <alignment horizontal="right" vertical="center"/>
    </xf>
    <xf numFmtId="4" fontId="9" fillId="31" borderId="79" applyNumberFormat="0" applyProtection="0">
      <alignment horizontal="right" vertical="center"/>
    </xf>
    <xf numFmtId="4" fontId="9" fillId="30" borderId="79" applyNumberFormat="0" applyProtection="0">
      <alignment horizontal="right" vertical="center"/>
    </xf>
    <xf numFmtId="4" fontId="9" fillId="29" borderId="79" applyNumberFormat="0" applyProtection="0">
      <alignment horizontal="right" vertical="center"/>
    </xf>
    <xf numFmtId="4" fontId="9" fillId="28" borderId="79" applyNumberFormat="0" applyProtection="0">
      <alignment horizontal="right" vertical="center"/>
    </xf>
    <xf numFmtId="4" fontId="9" fillId="27" borderId="79" applyNumberFormat="0" applyProtection="0">
      <alignment horizontal="right" vertical="center"/>
    </xf>
    <xf numFmtId="4" fontId="9" fillId="26" borderId="79" applyNumberFormat="0" applyProtection="0">
      <alignment horizontal="right" vertical="center"/>
    </xf>
    <xf numFmtId="4" fontId="9" fillId="25" borderId="79" applyNumberFormat="0" applyProtection="0">
      <alignment horizontal="right" vertical="center"/>
    </xf>
    <xf numFmtId="4" fontId="9" fillId="24" borderId="79" applyNumberFormat="0" applyProtection="0">
      <alignment horizontal="right" vertical="center"/>
    </xf>
    <xf numFmtId="0" fontId="10" fillId="19" borderId="79" applyNumberFormat="0" applyProtection="0">
      <alignment horizontal="left" vertical="top" indent="1"/>
    </xf>
    <xf numFmtId="4" fontId="25" fillId="19" borderId="79" applyNumberFormat="0" applyProtection="0">
      <alignment vertical="center"/>
    </xf>
    <xf numFmtId="0" fontId="13" fillId="84" borderId="78" applyNumberFormat="0">
      <protection locked="0"/>
    </xf>
    <xf numFmtId="4" fontId="16" fillId="0" borderId="78" applyNumberFormat="0" applyProtection="0">
      <alignment horizontal="left" vertical="center" indent="1"/>
    </xf>
    <xf numFmtId="4" fontId="16" fillId="0" borderId="78" applyNumberFormat="0" applyProtection="0">
      <alignment horizontal="left" vertical="center" indent="1"/>
    </xf>
    <xf numFmtId="4" fontId="9" fillId="24" borderId="79" applyNumberFormat="0" applyProtection="0">
      <alignment horizontal="right" vertical="center"/>
    </xf>
    <xf numFmtId="4" fontId="25" fillId="19" borderId="79" applyNumberFormat="0" applyProtection="0">
      <alignment vertical="center"/>
    </xf>
    <xf numFmtId="4" fontId="9" fillId="36" borderId="79" applyNumberFormat="0" applyProtection="0">
      <alignment horizontal="right" vertical="center"/>
    </xf>
    <xf numFmtId="0" fontId="13" fillId="35" borderId="79" applyNumberFormat="0" applyProtection="0">
      <alignment horizontal="left" vertical="top" indent="1"/>
    </xf>
    <xf numFmtId="0" fontId="13" fillId="38" borderId="79" applyNumberFormat="0" applyProtection="0">
      <alignment horizontal="left" vertical="top" indent="1"/>
    </xf>
    <xf numFmtId="0" fontId="13" fillId="39" borderId="79" applyNumberFormat="0" applyProtection="0">
      <alignment horizontal="left" vertical="top" indent="1"/>
    </xf>
    <xf numFmtId="0" fontId="13" fillId="3" borderId="79" applyNumberFormat="0" applyProtection="0">
      <alignment horizontal="left" vertical="top" indent="1"/>
    </xf>
    <xf numFmtId="4" fontId="9" fillId="40" borderId="79" applyNumberFormat="0" applyProtection="0">
      <alignment vertical="center"/>
    </xf>
    <xf numFmtId="4" fontId="30" fillId="40" borderId="79" applyNumberFormat="0" applyProtection="0">
      <alignment vertical="center"/>
    </xf>
    <xf numFmtId="0" fontId="9" fillId="40" borderId="79" applyNumberFormat="0" applyProtection="0">
      <alignment horizontal="left" vertical="top" indent="1"/>
    </xf>
    <xf numFmtId="4" fontId="30" fillId="41" borderId="79" applyNumberFormat="0" applyProtection="0">
      <alignment horizontal="right" vertical="center"/>
    </xf>
    <xf numFmtId="4" fontId="39" fillId="41" borderId="79" applyNumberFormat="0" applyProtection="0">
      <alignment horizontal="right" vertical="center"/>
    </xf>
    <xf numFmtId="4" fontId="9" fillId="30" borderId="79" applyNumberFormat="0" applyProtection="0">
      <alignment horizontal="right" vertical="center"/>
    </xf>
    <xf numFmtId="4" fontId="9" fillId="32" borderId="79" applyNumberFormat="0" applyProtection="0">
      <alignment horizontal="right" vertical="center"/>
    </xf>
    <xf numFmtId="4" fontId="9" fillId="29" borderId="79" applyNumberFormat="0" applyProtection="0">
      <alignment horizontal="right" vertical="center"/>
    </xf>
    <xf numFmtId="4" fontId="9" fillId="25" borderId="79" applyNumberFormat="0" applyProtection="0">
      <alignment horizontal="right" vertical="center"/>
    </xf>
    <xf numFmtId="4" fontId="9" fillId="27" borderId="79" applyNumberFormat="0" applyProtection="0">
      <alignment horizontal="right" vertical="center"/>
    </xf>
    <xf numFmtId="0" fontId="10" fillId="19" borderId="79" applyNumberFormat="0" applyProtection="0">
      <alignment horizontal="left" vertical="top" indent="1"/>
    </xf>
    <xf numFmtId="4" fontId="9" fillId="28" borderId="79" applyNumberFormat="0" applyProtection="0">
      <alignment horizontal="right" vertical="center"/>
    </xf>
    <xf numFmtId="4" fontId="9" fillId="31" borderId="79" applyNumberFormat="0" applyProtection="0">
      <alignment horizontal="right" vertical="center"/>
    </xf>
    <xf numFmtId="4" fontId="9" fillId="26" borderId="79" applyNumberFormat="0" applyProtection="0">
      <alignment horizontal="right" vertical="center"/>
    </xf>
    <xf numFmtId="4" fontId="25" fillId="19" borderId="92" applyNumberFormat="0" applyProtection="0">
      <alignment vertical="center"/>
    </xf>
    <xf numFmtId="0" fontId="10" fillId="19" borderId="92" applyNumberFormat="0" applyProtection="0">
      <alignment horizontal="left" vertical="top" indent="1"/>
    </xf>
    <xf numFmtId="4" fontId="9" fillId="24" borderId="92" applyNumberFormat="0" applyProtection="0">
      <alignment horizontal="right" vertical="center"/>
    </xf>
    <xf numFmtId="4" fontId="9" fillId="25" borderId="92" applyNumberFormat="0" applyProtection="0">
      <alignment horizontal="right" vertical="center"/>
    </xf>
    <xf numFmtId="4" fontId="9" fillId="26" borderId="92" applyNumberFormat="0" applyProtection="0">
      <alignment horizontal="right" vertical="center"/>
    </xf>
    <xf numFmtId="4" fontId="9" fillId="27" borderId="92" applyNumberFormat="0" applyProtection="0">
      <alignment horizontal="right" vertical="center"/>
    </xf>
    <xf numFmtId="4" fontId="9" fillId="28" borderId="92" applyNumberFormat="0" applyProtection="0">
      <alignment horizontal="right" vertical="center"/>
    </xf>
    <xf numFmtId="4" fontId="9" fillId="29" borderId="92" applyNumberFormat="0" applyProtection="0">
      <alignment horizontal="right" vertical="center"/>
    </xf>
    <xf numFmtId="4" fontId="9" fillId="30" borderId="92" applyNumberFormat="0" applyProtection="0">
      <alignment horizontal="right" vertical="center"/>
    </xf>
    <xf numFmtId="4" fontId="9" fillId="31" borderId="92" applyNumberFormat="0" applyProtection="0">
      <alignment horizontal="right" vertical="center"/>
    </xf>
    <xf numFmtId="4" fontId="9" fillId="32" borderId="92" applyNumberFormat="0" applyProtection="0">
      <alignment horizontal="right" vertical="center"/>
    </xf>
    <xf numFmtId="4" fontId="9" fillId="36" borderId="92" applyNumberFormat="0" applyProtection="0">
      <alignment horizontal="right" vertical="center"/>
    </xf>
    <xf numFmtId="0" fontId="13" fillId="35" borderId="92" applyNumberFormat="0" applyProtection="0">
      <alignment horizontal="left" vertical="top" indent="1"/>
    </xf>
    <xf numFmtId="0" fontId="13" fillId="38" borderId="92" applyNumberFormat="0" applyProtection="0">
      <alignment horizontal="left" vertical="top" indent="1"/>
    </xf>
    <xf numFmtId="0" fontId="13" fillId="39" borderId="92" applyNumberFormat="0" applyProtection="0">
      <alignment horizontal="left" vertical="top" indent="1"/>
    </xf>
    <xf numFmtId="0" fontId="13" fillId="3" borderId="92" applyNumberFormat="0" applyProtection="0">
      <alignment horizontal="left" vertical="top" indent="1"/>
    </xf>
    <xf numFmtId="4" fontId="9" fillId="40" borderId="92" applyNumberFormat="0" applyProtection="0">
      <alignment vertical="center"/>
    </xf>
    <xf numFmtId="4" fontId="30" fillId="40" borderId="92" applyNumberFormat="0" applyProtection="0">
      <alignment vertical="center"/>
    </xf>
    <xf numFmtId="0" fontId="9" fillId="40" borderId="92" applyNumberFormat="0" applyProtection="0">
      <alignment horizontal="left" vertical="top" indent="1"/>
    </xf>
    <xf numFmtId="4" fontId="30" fillId="41" borderId="92" applyNumberFormat="0" applyProtection="0">
      <alignment horizontal="right" vertical="center"/>
    </xf>
    <xf numFmtId="4" fontId="39" fillId="41" borderId="92" applyNumberFormat="0" applyProtection="0">
      <alignment horizontal="right" vertical="center"/>
    </xf>
    <xf numFmtId="4" fontId="39" fillId="41" borderId="92" applyNumberFormat="0" applyProtection="0">
      <alignment horizontal="right" vertical="center"/>
    </xf>
    <xf numFmtId="4" fontId="30" fillId="41" borderId="92" applyNumberFormat="0" applyProtection="0">
      <alignment horizontal="right" vertical="center"/>
    </xf>
    <xf numFmtId="0" fontId="9" fillId="40" borderId="92" applyNumberFormat="0" applyProtection="0">
      <alignment horizontal="left" vertical="top" indent="1"/>
    </xf>
    <xf numFmtId="4" fontId="30" fillId="40" borderId="92" applyNumberFormat="0" applyProtection="0">
      <alignment vertical="center"/>
    </xf>
    <xf numFmtId="4" fontId="9" fillId="40" borderId="92" applyNumberFormat="0" applyProtection="0">
      <alignment vertical="center"/>
    </xf>
    <xf numFmtId="0" fontId="13" fillId="3" borderId="92" applyNumberFormat="0" applyProtection="0">
      <alignment horizontal="left" vertical="top" indent="1"/>
    </xf>
    <xf numFmtId="0" fontId="13" fillId="39" borderId="92" applyNumberFormat="0" applyProtection="0">
      <alignment horizontal="left" vertical="top" indent="1"/>
    </xf>
    <xf numFmtId="0" fontId="13" fillId="38" borderId="92" applyNumberFormat="0" applyProtection="0">
      <alignment horizontal="left" vertical="top" indent="1"/>
    </xf>
    <xf numFmtId="0" fontId="13" fillId="35" borderId="92" applyNumberFormat="0" applyProtection="0">
      <alignment horizontal="left" vertical="top" indent="1"/>
    </xf>
    <xf numFmtId="4" fontId="9" fillId="36" borderId="92" applyNumberFormat="0" applyProtection="0">
      <alignment horizontal="right" vertical="center"/>
    </xf>
    <xf numFmtId="4" fontId="9" fillId="32" borderId="92" applyNumberFormat="0" applyProtection="0">
      <alignment horizontal="right" vertical="center"/>
    </xf>
    <xf numFmtId="4" fontId="9" fillId="31" borderId="92" applyNumberFormat="0" applyProtection="0">
      <alignment horizontal="right" vertical="center"/>
    </xf>
    <xf numFmtId="4" fontId="9" fillId="30" borderId="92" applyNumberFormat="0" applyProtection="0">
      <alignment horizontal="right" vertical="center"/>
    </xf>
    <xf numFmtId="4" fontId="9" fillId="29" borderId="92" applyNumberFormat="0" applyProtection="0">
      <alignment horizontal="right" vertical="center"/>
    </xf>
    <xf numFmtId="4" fontId="9" fillId="28" borderId="92" applyNumberFormat="0" applyProtection="0">
      <alignment horizontal="right" vertical="center"/>
    </xf>
    <xf numFmtId="4" fontId="9" fillId="27" borderId="92" applyNumberFormat="0" applyProtection="0">
      <alignment horizontal="right" vertical="center"/>
    </xf>
    <xf numFmtId="4" fontId="9" fillId="26" borderId="92" applyNumberFormat="0" applyProtection="0">
      <alignment horizontal="right" vertical="center"/>
    </xf>
    <xf numFmtId="4" fontId="9" fillId="25" borderId="92" applyNumberFormat="0" applyProtection="0">
      <alignment horizontal="right" vertical="center"/>
    </xf>
    <xf numFmtId="4" fontId="9" fillId="24" borderId="92" applyNumberFormat="0" applyProtection="0">
      <alignment horizontal="right" vertical="center"/>
    </xf>
    <xf numFmtId="0" fontId="10" fillId="19" borderId="92" applyNumberFormat="0" applyProtection="0">
      <alignment horizontal="left" vertical="top" indent="1"/>
    </xf>
    <xf numFmtId="4" fontId="25" fillId="19" borderId="92" applyNumberFormat="0" applyProtection="0">
      <alignment vertical="center"/>
    </xf>
    <xf numFmtId="4" fontId="16" fillId="0" borderId="93" applyNumberFormat="0" applyProtection="0">
      <alignment horizontal="left" vertical="center" indent="1"/>
    </xf>
    <xf numFmtId="4" fontId="16" fillId="0" borderId="93" applyNumberFormat="0" applyProtection="0">
      <alignment horizontal="left" vertical="center" indent="1"/>
    </xf>
    <xf numFmtId="4" fontId="9" fillId="24" borderId="92" applyNumberFormat="0" applyProtection="0">
      <alignment horizontal="right" vertical="center"/>
    </xf>
    <xf numFmtId="4" fontId="25" fillId="19" borderId="92" applyNumberFormat="0" applyProtection="0">
      <alignment vertical="center"/>
    </xf>
    <xf numFmtId="4" fontId="9" fillId="36" borderId="92" applyNumberFormat="0" applyProtection="0">
      <alignment horizontal="right" vertical="center"/>
    </xf>
    <xf numFmtId="0" fontId="13" fillId="35" borderId="92" applyNumberFormat="0" applyProtection="0">
      <alignment horizontal="left" vertical="top" indent="1"/>
    </xf>
    <xf numFmtId="0" fontId="13" fillId="38" borderId="92" applyNumberFormat="0" applyProtection="0">
      <alignment horizontal="left" vertical="top" indent="1"/>
    </xf>
    <xf numFmtId="0" fontId="13" fillId="39" borderId="92" applyNumberFormat="0" applyProtection="0">
      <alignment horizontal="left" vertical="top" indent="1"/>
    </xf>
    <xf numFmtId="0" fontId="13" fillId="3" borderId="92" applyNumberFormat="0" applyProtection="0">
      <alignment horizontal="left" vertical="top" indent="1"/>
    </xf>
    <xf numFmtId="4" fontId="9" fillId="40" borderId="92" applyNumberFormat="0" applyProtection="0">
      <alignment vertical="center"/>
    </xf>
    <xf numFmtId="4" fontId="30" fillId="40" borderId="92" applyNumberFormat="0" applyProtection="0">
      <alignment vertical="center"/>
    </xf>
    <xf numFmtId="0" fontId="9" fillId="40" borderId="92" applyNumberFormat="0" applyProtection="0">
      <alignment horizontal="left" vertical="top" indent="1"/>
    </xf>
    <xf numFmtId="4" fontId="30" fillId="41" borderId="92" applyNumberFormat="0" applyProtection="0">
      <alignment horizontal="right" vertical="center"/>
    </xf>
    <xf numFmtId="4" fontId="39" fillId="41" borderId="92" applyNumberFormat="0" applyProtection="0">
      <alignment horizontal="right" vertical="center"/>
    </xf>
    <xf numFmtId="4" fontId="9" fillId="30" borderId="92" applyNumberFormat="0" applyProtection="0">
      <alignment horizontal="right" vertical="center"/>
    </xf>
    <xf numFmtId="4" fontId="9" fillId="32" borderId="92" applyNumberFormat="0" applyProtection="0">
      <alignment horizontal="right" vertical="center"/>
    </xf>
    <xf numFmtId="4" fontId="9" fillId="29" borderId="92" applyNumberFormat="0" applyProtection="0">
      <alignment horizontal="right" vertical="center"/>
    </xf>
    <xf numFmtId="4" fontId="9" fillId="25" borderId="92" applyNumberFormat="0" applyProtection="0">
      <alignment horizontal="right" vertical="center"/>
    </xf>
    <xf numFmtId="4" fontId="9" fillId="27" borderId="92" applyNumberFormat="0" applyProtection="0">
      <alignment horizontal="right" vertical="center"/>
    </xf>
    <xf numFmtId="0" fontId="10" fillId="19" borderId="92" applyNumberFormat="0" applyProtection="0">
      <alignment horizontal="left" vertical="top" indent="1"/>
    </xf>
    <xf numFmtId="4" fontId="9" fillId="28" borderId="92" applyNumberFormat="0" applyProtection="0">
      <alignment horizontal="right" vertical="center"/>
    </xf>
    <xf numFmtId="4" fontId="9" fillId="31" borderId="92" applyNumberFormat="0" applyProtection="0">
      <alignment horizontal="right" vertical="center"/>
    </xf>
    <xf numFmtId="4" fontId="9" fillId="26" borderId="92" applyNumberFormat="0" applyProtection="0">
      <alignment horizontal="right" vertical="center"/>
    </xf>
    <xf numFmtId="0" fontId="17" fillId="0" borderId="93" applyNumberFormat="0" applyProtection="0">
      <alignment horizontal="left" vertical="center" indent="2"/>
    </xf>
    <xf numFmtId="0" fontId="13" fillId="3" borderId="92" applyNumberFormat="0" applyProtection="0">
      <alignment horizontal="left" vertical="top" indent="1"/>
    </xf>
    <xf numFmtId="4" fontId="9" fillId="40" borderId="92" applyNumberFormat="0" applyProtection="0">
      <alignment vertical="center"/>
    </xf>
    <xf numFmtId="4" fontId="30" fillId="40" borderId="92" applyNumberFormat="0" applyProtection="0">
      <alignment vertical="center"/>
    </xf>
    <xf numFmtId="0" fontId="9" fillId="40" borderId="92" applyNumberFormat="0" applyProtection="0">
      <alignment horizontal="left" vertical="top" indent="1"/>
    </xf>
    <xf numFmtId="4" fontId="16" fillId="0" borderId="93" applyNumberFormat="0" applyProtection="0">
      <alignment horizontal="right" vertical="center" wrapText="1"/>
    </xf>
    <xf numFmtId="4" fontId="30" fillId="41" borderId="92" applyNumberFormat="0" applyProtection="0">
      <alignment horizontal="right" vertical="center"/>
    </xf>
    <xf numFmtId="0" fontId="18" fillId="43" borderId="93" applyNumberFormat="0" applyProtection="0">
      <alignment horizontal="center" vertical="center" wrapText="1"/>
    </xf>
    <xf numFmtId="0" fontId="18" fillId="44" borderId="93" applyNumberFormat="0" applyProtection="0">
      <alignment horizontal="center" vertical="top" wrapText="1"/>
    </xf>
    <xf numFmtId="4" fontId="39" fillId="41" borderId="92" applyNumberFormat="0" applyProtection="0">
      <alignment horizontal="right" vertical="center"/>
    </xf>
    <xf numFmtId="4" fontId="39" fillId="41" borderId="92" applyNumberFormat="0" applyProtection="0">
      <alignment horizontal="right" vertical="center"/>
    </xf>
    <xf numFmtId="4" fontId="30" fillId="41" borderId="92" applyNumberFormat="0" applyProtection="0">
      <alignment horizontal="right" vertical="center"/>
    </xf>
    <xf numFmtId="0" fontId="9" fillId="40" borderId="92" applyNumberFormat="0" applyProtection="0">
      <alignment horizontal="left" vertical="top" indent="1"/>
    </xf>
    <xf numFmtId="4" fontId="30" fillId="40" borderId="92" applyNumberFormat="0" applyProtection="0">
      <alignment vertical="center"/>
    </xf>
    <xf numFmtId="4" fontId="9" fillId="40" borderId="92" applyNumberFormat="0" applyProtection="0">
      <alignment vertical="center"/>
    </xf>
    <xf numFmtId="0" fontId="13" fillId="3" borderId="92" applyNumberFormat="0" applyProtection="0">
      <alignment horizontal="left" vertical="top" indent="1"/>
    </xf>
    <xf numFmtId="0" fontId="13" fillId="39" borderId="92" applyNumberFormat="0" applyProtection="0">
      <alignment horizontal="left" vertical="top" indent="1"/>
    </xf>
    <xf numFmtId="0" fontId="13" fillId="38" borderId="92" applyNumberFormat="0" applyProtection="0">
      <alignment horizontal="left" vertical="top" indent="1"/>
    </xf>
    <xf numFmtId="0" fontId="13" fillId="35" borderId="92" applyNumberFormat="0" applyProtection="0">
      <alignment horizontal="left" vertical="top" indent="1"/>
    </xf>
    <xf numFmtId="4" fontId="9" fillId="36" borderId="92" applyNumberFormat="0" applyProtection="0">
      <alignment horizontal="right" vertical="center"/>
    </xf>
    <xf numFmtId="4" fontId="9" fillId="32" borderId="92" applyNumberFormat="0" applyProtection="0">
      <alignment horizontal="right" vertical="center"/>
    </xf>
    <xf numFmtId="4" fontId="9" fillId="31" borderId="92" applyNumberFormat="0" applyProtection="0">
      <alignment horizontal="right" vertical="center"/>
    </xf>
    <xf numFmtId="4" fontId="9" fillId="30" borderId="92" applyNumberFormat="0" applyProtection="0">
      <alignment horizontal="right" vertical="center"/>
    </xf>
    <xf numFmtId="4" fontId="9" fillId="29" borderId="92" applyNumberFormat="0" applyProtection="0">
      <alignment horizontal="right" vertical="center"/>
    </xf>
    <xf numFmtId="4" fontId="9" fillId="28" borderId="92" applyNumberFormat="0" applyProtection="0">
      <alignment horizontal="right" vertical="center"/>
    </xf>
    <xf numFmtId="4" fontId="9" fillId="27" borderId="92" applyNumberFormat="0" applyProtection="0">
      <alignment horizontal="right" vertical="center"/>
    </xf>
    <xf numFmtId="4" fontId="9" fillId="26" borderId="92" applyNumberFormat="0" applyProtection="0">
      <alignment horizontal="right" vertical="center"/>
    </xf>
    <xf numFmtId="4" fontId="9" fillId="25" borderId="92" applyNumberFormat="0" applyProtection="0">
      <alignment horizontal="right" vertical="center"/>
    </xf>
    <xf numFmtId="4" fontId="9" fillId="24" borderId="92" applyNumberFormat="0" applyProtection="0">
      <alignment horizontal="right" vertical="center"/>
    </xf>
    <xf numFmtId="0" fontId="10" fillId="19" borderId="92" applyNumberFormat="0" applyProtection="0">
      <alignment horizontal="left" vertical="top" indent="1"/>
    </xf>
    <xf numFmtId="4" fontId="25" fillId="19" borderId="92" applyNumberFormat="0" applyProtection="0">
      <alignment vertical="center"/>
    </xf>
    <xf numFmtId="0" fontId="13" fillId="84" borderId="93" applyNumberFormat="0">
      <protection locked="0"/>
    </xf>
    <xf numFmtId="4" fontId="16" fillId="0" borderId="93" applyNumberFormat="0" applyProtection="0">
      <alignment horizontal="left" vertical="center" indent="1"/>
    </xf>
    <xf numFmtId="4" fontId="16" fillId="0" borderId="93" applyNumberFormat="0" applyProtection="0">
      <alignment horizontal="left" vertical="center" indent="1"/>
    </xf>
    <xf numFmtId="4" fontId="9" fillId="24" borderId="92" applyNumberFormat="0" applyProtection="0">
      <alignment horizontal="right" vertical="center"/>
    </xf>
    <xf numFmtId="4" fontId="25" fillId="19" borderId="92" applyNumberFormat="0" applyProtection="0">
      <alignment vertical="center"/>
    </xf>
    <xf numFmtId="4" fontId="9" fillId="36" borderId="92" applyNumberFormat="0" applyProtection="0">
      <alignment horizontal="right" vertical="center"/>
    </xf>
    <xf numFmtId="0" fontId="13" fillId="35" borderId="92" applyNumberFormat="0" applyProtection="0">
      <alignment horizontal="left" vertical="top" indent="1"/>
    </xf>
    <xf numFmtId="0" fontId="13" fillId="38" borderId="92" applyNumberFormat="0" applyProtection="0">
      <alignment horizontal="left" vertical="top" indent="1"/>
    </xf>
    <xf numFmtId="0" fontId="13" fillId="39" borderId="92" applyNumberFormat="0" applyProtection="0">
      <alignment horizontal="left" vertical="top" indent="1"/>
    </xf>
    <xf numFmtId="0" fontId="13" fillId="3" borderId="92" applyNumberFormat="0" applyProtection="0">
      <alignment horizontal="left" vertical="top" indent="1"/>
    </xf>
    <xf numFmtId="4" fontId="9" fillId="40" borderId="92" applyNumberFormat="0" applyProtection="0">
      <alignment vertical="center"/>
    </xf>
    <xf numFmtId="4" fontId="30" fillId="40" borderId="92" applyNumberFormat="0" applyProtection="0">
      <alignment vertical="center"/>
    </xf>
    <xf numFmtId="0" fontId="9" fillId="40" borderId="92" applyNumberFormat="0" applyProtection="0">
      <alignment horizontal="left" vertical="top" indent="1"/>
    </xf>
    <xf numFmtId="4" fontId="30" fillId="41" borderId="92" applyNumberFormat="0" applyProtection="0">
      <alignment horizontal="right" vertical="center"/>
    </xf>
    <xf numFmtId="4" fontId="39" fillId="41" borderId="92" applyNumberFormat="0" applyProtection="0">
      <alignment horizontal="right" vertical="center"/>
    </xf>
    <xf numFmtId="4" fontId="9" fillId="30" borderId="92" applyNumberFormat="0" applyProtection="0">
      <alignment horizontal="right" vertical="center"/>
    </xf>
    <xf numFmtId="4" fontId="9" fillId="32" borderId="92" applyNumberFormat="0" applyProtection="0">
      <alignment horizontal="right" vertical="center"/>
    </xf>
    <xf numFmtId="4" fontId="9" fillId="29" borderId="92" applyNumberFormat="0" applyProtection="0">
      <alignment horizontal="right" vertical="center"/>
    </xf>
    <xf numFmtId="4" fontId="9" fillId="25" borderId="92" applyNumberFormat="0" applyProtection="0">
      <alignment horizontal="right" vertical="center"/>
    </xf>
    <xf numFmtId="4" fontId="9" fillId="27" borderId="92" applyNumberFormat="0" applyProtection="0">
      <alignment horizontal="right" vertical="center"/>
    </xf>
    <xf numFmtId="0" fontId="10" fillId="19" borderId="92" applyNumberFormat="0" applyProtection="0">
      <alignment horizontal="left" vertical="top" indent="1"/>
    </xf>
    <xf numFmtId="4" fontId="9" fillId="28" borderId="92" applyNumberFormat="0" applyProtection="0">
      <alignment horizontal="right" vertical="center"/>
    </xf>
    <xf numFmtId="4" fontId="9" fillId="31" borderId="92" applyNumberFormat="0" applyProtection="0">
      <alignment horizontal="right" vertical="center"/>
    </xf>
    <xf numFmtId="4" fontId="9" fillId="26" borderId="92" applyNumberFormat="0" applyProtection="0">
      <alignment horizontal="right" vertical="center"/>
    </xf>
    <xf numFmtId="0" fontId="2" fillId="0" borderId="0"/>
    <xf numFmtId="4" fontId="16" fillId="0" borderId="78" applyNumberFormat="0" applyProtection="0">
      <alignment horizontal="left" vertical="center" indent="1"/>
    </xf>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5" borderId="24" applyNumberFormat="0" applyFont="0" applyAlignment="0" applyProtection="0"/>
    <xf numFmtId="9" fontId="2" fillId="0" borderId="0" applyFont="0" applyFill="0" applyBorder="0" applyAlignment="0" applyProtection="0"/>
    <xf numFmtId="4" fontId="16" fillId="0" borderId="4" applyNumberFormat="0" applyProtection="0">
      <alignment horizontal="left" vertical="center" indent="1"/>
    </xf>
    <xf numFmtId="4" fontId="16" fillId="0" borderId="4" applyNumberFormat="0" applyProtection="0">
      <alignment horizontal="left" vertical="center" indent="1"/>
    </xf>
    <xf numFmtId="0" fontId="13" fillId="0" borderId="0"/>
    <xf numFmtId="0" fontId="13" fillId="0" borderId="0"/>
    <xf numFmtId="0" fontId="123" fillId="0" borderId="0" applyNumberFormat="0" applyFill="0" applyBorder="0" applyAlignment="0" applyProtection="0">
      <alignment vertical="top"/>
    </xf>
    <xf numFmtId="0" fontId="124" fillId="0" borderId="0" applyNumberFormat="0" applyFill="0" applyBorder="0" applyAlignment="0" applyProtection="0">
      <alignment vertical="top"/>
    </xf>
    <xf numFmtId="0" fontId="13" fillId="0" borderId="0" applyNumberFormat="0" applyFill="0" applyBorder="0" applyAlignment="0" applyProtection="0"/>
    <xf numFmtId="0" fontId="125" fillId="0" borderId="0" applyNumberFormat="0" applyFill="0" applyBorder="0" applyAlignment="0" applyProtection="0">
      <alignment vertical="top"/>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180" fontId="13" fillId="0" borderId="0" applyFont="0" applyFill="0" applyBorder="0" applyAlignment="0" applyProtection="0"/>
    <xf numFmtId="0" fontId="126" fillId="0" borderId="0" applyNumberFormat="0" applyFill="0" applyBorder="0" applyAlignment="0" applyProtection="0">
      <alignment vertical="top"/>
      <protection locked="0"/>
    </xf>
    <xf numFmtId="0" fontId="1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28" fillId="0" borderId="0"/>
    <xf numFmtId="0" fontId="128" fillId="0" borderId="0"/>
    <xf numFmtId="0" fontId="128" fillId="0" borderId="0"/>
    <xf numFmtId="0" fontId="13" fillId="0" borderId="0"/>
    <xf numFmtId="0" fontId="13" fillId="0" borderId="0"/>
    <xf numFmtId="0" fontId="13" fillId="0" borderId="0"/>
    <xf numFmtId="0" fontId="13" fillId="0" borderId="0"/>
    <xf numFmtId="0" fontId="13" fillId="0" borderId="0"/>
    <xf numFmtId="0" fontId="128"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1" fontId="13" fillId="0" borderId="0" applyBorder="0"/>
    <xf numFmtId="0" fontId="13" fillId="0" borderId="0" applyFont="0" applyFill="0" applyBorder="0" applyProtection="0"/>
    <xf numFmtId="0" fontId="13" fillId="0" borderId="0" applyFont="0" applyFill="0" applyBorder="0" applyProtection="0"/>
    <xf numFmtId="0" fontId="13" fillId="0" borderId="0" applyFont="0" applyFill="0" applyBorder="0" applyProtection="0"/>
    <xf numFmtId="0" fontId="13" fillId="0" borderId="0" applyFont="0" applyFill="0" applyBorder="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63" fillId="89"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63" fillId="89"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63" fillId="89"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63" fillId="89"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63" fillId="89"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63" fillId="89"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63" fillId="89"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1"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63" fillId="89" borderId="0" applyNumberFormat="0" applyBorder="0" applyAlignment="0" applyProtection="0"/>
    <xf numFmtId="0" fontId="23" fillId="6"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63" fillId="24"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63" fillId="24"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63" fillId="25"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63" fillId="25"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63" fillId="25"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63" fillId="25"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63" fillId="25"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1"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63" fillId="24" borderId="0" applyNumberFormat="0" applyBorder="0" applyAlignment="0" applyProtection="0"/>
    <xf numFmtId="0" fontId="23" fillId="8"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63" fillId="9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63" fillId="9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63" fillId="9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63" fillId="9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63" fillId="9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63" fillId="9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63" fillId="91"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1"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63" fillId="90" borderId="0" applyNumberFormat="0" applyBorder="0" applyAlignment="0" applyProtection="0"/>
    <xf numFmtId="0" fontId="23" fillId="10"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63" fillId="9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63" fillId="9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63" fillId="93"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63" fillId="93"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63" fillId="93"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63" fillId="93"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63" fillId="93"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1"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63" fillId="92" borderId="0" applyNumberFormat="0" applyBorder="0" applyAlignment="0" applyProtection="0"/>
    <xf numFmtId="0" fontId="23" fillId="1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63" fillId="9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63" fillId="9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63" fillId="8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63" fillId="8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63" fillId="8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63" fillId="8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63" fillId="89"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1"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63" fillId="94" borderId="0" applyNumberFormat="0" applyBorder="0" applyAlignment="0" applyProtection="0"/>
    <xf numFmtId="0" fontId="23" fillId="1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63" fillId="9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63" fillId="9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6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6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6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6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6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1"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63" fillId="95" borderId="0" applyNumberFormat="0" applyBorder="0" applyAlignment="0" applyProtection="0"/>
    <xf numFmtId="0" fontId="23" fillId="16" borderId="0" applyNumberFormat="0" applyBorder="0" applyAlignment="0" applyProtection="0"/>
    <xf numFmtId="39" fontId="129" fillId="0" borderId="0" applyFont="0" applyFill="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63" fillId="9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63" fillId="96"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63" fillId="9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63" fillId="9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63" fillId="9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63" fillId="9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63" fillId="9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1"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63" fillId="96"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63" fillId="25"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63" fillId="25"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63" fillId="25"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63" fillId="25"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63" fillId="25"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63" fillId="25"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63" fillId="25"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1"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63" fillId="25" borderId="0" applyNumberFormat="0" applyBorder="0" applyAlignment="0" applyProtection="0"/>
    <xf numFmtId="0" fontId="23" fillId="9"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63" fillId="32"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63" fillId="32"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6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6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6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6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6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1"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63" fillId="32"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63" fillId="9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63" fillId="9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63" fillId="34"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63" fillId="34"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63" fillId="34"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63" fillId="34"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63" fillId="34"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1"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63" fillId="92" borderId="0" applyNumberFormat="0" applyBorder="0" applyAlignment="0" applyProtection="0"/>
    <xf numFmtId="0" fontId="23" fillId="13"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63" fillId="96"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63" fillId="96"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63" fillId="97"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63" fillId="97"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63" fillId="97"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63" fillId="97"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63" fillId="97"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1"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63" fillId="96" borderId="0" applyNumberFormat="0" applyBorder="0" applyAlignment="0" applyProtection="0"/>
    <xf numFmtId="0" fontId="23" fillId="15"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63" fillId="2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63" fillId="2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63" fillId="95"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63" fillId="95"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63" fillId="95"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63" fillId="95"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63" fillId="95"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1"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63" fillId="27" borderId="0" applyNumberFormat="0" applyBorder="0" applyAlignment="0" applyProtection="0"/>
    <xf numFmtId="0" fontId="23" fillId="17" borderId="0" applyNumberFormat="0" applyBorder="0" applyAlignment="0" applyProtection="0"/>
    <xf numFmtId="0" fontId="13" fillId="0" borderId="0" applyFont="0" applyFill="0" applyBorder="0" applyProtection="0"/>
    <xf numFmtId="0" fontId="13" fillId="0" borderId="0" applyFont="0" applyFill="0" applyBorder="0" applyProtection="0"/>
    <xf numFmtId="0" fontId="13" fillId="0" borderId="0" applyFont="0" applyFill="0" applyBorder="0" applyProtection="0"/>
    <xf numFmtId="0" fontId="13" fillId="0" borderId="0" applyFont="0" applyFill="0" applyBorder="0" applyProtection="0"/>
    <xf numFmtId="0" fontId="62" fillId="59" borderId="0" applyNumberFormat="0" applyBorder="0" applyAlignment="0" applyProtection="0"/>
    <xf numFmtId="0" fontId="64" fillId="98" borderId="0" applyNumberFormat="0" applyBorder="0" applyAlignment="0" applyProtection="0"/>
    <xf numFmtId="0" fontId="85" fillId="59" borderId="0" applyNumberFormat="0" applyBorder="0" applyAlignment="0" applyProtection="0"/>
    <xf numFmtId="0" fontId="64" fillId="97" borderId="0" applyNumberFormat="0" applyBorder="0" applyAlignment="0" applyProtection="0"/>
    <xf numFmtId="0" fontId="92" fillId="59" borderId="0" applyNumberFormat="0" applyBorder="0" applyAlignment="0" applyProtection="0"/>
    <xf numFmtId="0" fontId="64" fillId="97" borderId="0" applyNumberFormat="0" applyBorder="0" applyAlignment="0" applyProtection="0"/>
    <xf numFmtId="0" fontId="64" fillId="98" borderId="0" applyNumberFormat="0" applyBorder="0" applyAlignment="0" applyProtection="0"/>
    <xf numFmtId="0" fontId="64" fillId="97" borderId="0" applyNumberFormat="0" applyBorder="0" applyAlignment="0" applyProtection="0"/>
    <xf numFmtId="0" fontId="64" fillId="97" borderId="0" applyNumberFormat="0" applyBorder="0" applyAlignment="0" applyProtection="0"/>
    <xf numFmtId="0" fontId="64" fillId="97" borderId="0" applyNumberFormat="0" applyBorder="0" applyAlignment="0" applyProtection="0"/>
    <xf numFmtId="0" fontId="92" fillId="59" borderId="0" applyNumberFormat="0" applyBorder="0" applyAlignment="0" applyProtection="0"/>
    <xf numFmtId="0" fontId="62" fillId="61" borderId="0" applyNumberFormat="0" applyBorder="0" applyAlignment="0" applyProtection="0"/>
    <xf numFmtId="0" fontId="85" fillId="61" borderId="0" applyNumberFormat="0" applyBorder="0" applyAlignment="0" applyProtection="0"/>
    <xf numFmtId="0" fontId="64" fillId="25" borderId="0" applyNumberFormat="0" applyBorder="0" applyAlignment="0" applyProtection="0"/>
    <xf numFmtId="0" fontId="92" fillId="6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92" fillId="61" borderId="0" applyNumberFormat="0" applyBorder="0" applyAlignment="0" applyProtection="0"/>
    <xf numFmtId="0" fontId="62" fillId="63" borderId="0" applyNumberFormat="0" applyBorder="0" applyAlignment="0" applyProtection="0"/>
    <xf numFmtId="0" fontId="85" fillId="63" borderId="0" applyNumberFormat="0" applyBorder="0" applyAlignment="0" applyProtection="0"/>
    <xf numFmtId="0" fontId="64" fillId="30" borderId="0" applyNumberFormat="0" applyBorder="0" applyAlignment="0" applyProtection="0"/>
    <xf numFmtId="0" fontId="92" fillId="63" borderId="0" applyNumberFormat="0" applyBorder="0" applyAlignment="0" applyProtection="0"/>
    <xf numFmtId="0" fontId="64" fillId="30" borderId="0" applyNumberFormat="0" applyBorder="0" applyAlignment="0" applyProtection="0"/>
    <xf numFmtId="0" fontId="64" fillId="32"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92" fillId="63" borderId="0" applyNumberFormat="0" applyBorder="0" applyAlignment="0" applyProtection="0"/>
    <xf numFmtId="0" fontId="62" fillId="65" borderId="0" applyNumberFormat="0" applyBorder="0" applyAlignment="0" applyProtection="0"/>
    <xf numFmtId="0" fontId="85" fillId="65" borderId="0" applyNumberFormat="0" applyBorder="0" applyAlignment="0" applyProtection="0"/>
    <xf numFmtId="0" fontId="64" fillId="34" borderId="0" applyNumberFormat="0" applyBorder="0" applyAlignment="0" applyProtection="0"/>
    <xf numFmtId="0" fontId="92" fillId="65" borderId="0" applyNumberFormat="0" applyBorder="0" applyAlignment="0" applyProtection="0"/>
    <xf numFmtId="0" fontId="64" fillId="34" borderId="0" applyNumberFormat="0" applyBorder="0" applyAlignment="0" applyProtection="0"/>
    <xf numFmtId="0" fontId="64" fillId="99"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92" fillId="65" borderId="0" applyNumberFormat="0" applyBorder="0" applyAlignment="0" applyProtection="0"/>
    <xf numFmtId="0" fontId="62" fillId="67" borderId="0" applyNumberFormat="0" applyBorder="0" applyAlignment="0" applyProtection="0"/>
    <xf numFmtId="0" fontId="85" fillId="67" borderId="0" applyNumberFormat="0" applyBorder="0" applyAlignment="0" applyProtection="0"/>
    <xf numFmtId="0" fontId="64" fillId="100" borderId="0" applyNumberFormat="0" applyBorder="0" applyAlignment="0" applyProtection="0"/>
    <xf numFmtId="0" fontId="92" fillId="67" borderId="0" applyNumberFormat="0" applyBorder="0" applyAlignment="0" applyProtection="0"/>
    <xf numFmtId="0" fontId="64" fillId="100" borderId="0" applyNumberFormat="0" applyBorder="0" applyAlignment="0" applyProtection="0"/>
    <xf numFmtId="0" fontId="64" fillId="100" borderId="0" applyNumberFormat="0" applyBorder="0" applyAlignment="0" applyProtection="0"/>
    <xf numFmtId="0" fontId="64" fillId="100" borderId="0" applyNumberFormat="0" applyBorder="0" applyAlignment="0" applyProtection="0"/>
    <xf numFmtId="0" fontId="64" fillId="100" borderId="0" applyNumberFormat="0" applyBorder="0" applyAlignment="0" applyProtection="0"/>
    <xf numFmtId="0" fontId="92" fillId="67" borderId="0" applyNumberFormat="0" applyBorder="0" applyAlignment="0" applyProtection="0"/>
    <xf numFmtId="0" fontId="62" fillId="69" borderId="0" applyNumberFormat="0" applyBorder="0" applyAlignment="0" applyProtection="0"/>
    <xf numFmtId="0" fontId="85" fillId="69" borderId="0" applyNumberFormat="0" applyBorder="0" applyAlignment="0" applyProtection="0"/>
    <xf numFmtId="0" fontId="64" fillId="95" borderId="0" applyNumberFormat="0" applyBorder="0" applyAlignment="0" applyProtection="0"/>
    <xf numFmtId="0" fontId="92" fillId="69" borderId="0" applyNumberFormat="0" applyBorder="0" applyAlignment="0" applyProtection="0"/>
    <xf numFmtId="0" fontId="64" fillId="95" borderId="0" applyNumberFormat="0" applyBorder="0" applyAlignment="0" applyProtection="0"/>
    <xf numFmtId="0" fontId="64" fillId="28" borderId="0" applyNumberFormat="0" applyBorder="0" applyAlignment="0" applyProtection="0"/>
    <xf numFmtId="0" fontId="64" fillId="95" borderId="0" applyNumberFormat="0" applyBorder="0" applyAlignment="0" applyProtection="0"/>
    <xf numFmtId="0" fontId="64" fillId="95" borderId="0" applyNumberFormat="0" applyBorder="0" applyAlignment="0" applyProtection="0"/>
    <xf numFmtId="0" fontId="64" fillId="95" borderId="0" applyNumberFormat="0" applyBorder="0" applyAlignment="0" applyProtection="0"/>
    <xf numFmtId="0" fontId="92" fillId="69" borderId="0" applyNumberFormat="0" applyBorder="0" applyAlignment="0" applyProtection="0"/>
    <xf numFmtId="0" fontId="62" fillId="58" borderId="0" applyNumberFormat="0" applyBorder="0" applyAlignment="0" applyProtection="0"/>
    <xf numFmtId="0" fontId="62" fillId="58" borderId="0" applyNumberFormat="0" applyBorder="0" applyAlignment="0" applyProtection="0"/>
    <xf numFmtId="0" fontId="64" fillId="100" borderId="0" applyNumberFormat="0" applyBorder="0" applyAlignment="0" applyProtection="0"/>
    <xf numFmtId="0" fontId="62" fillId="58" borderId="0" applyNumberFormat="0" applyBorder="0" applyAlignment="0" applyProtection="0"/>
    <xf numFmtId="0" fontId="64" fillId="100" borderId="0" applyNumberFormat="0" applyBorder="0" applyAlignment="0" applyProtection="0"/>
    <xf numFmtId="0" fontId="62" fillId="58" borderId="0" applyNumberFormat="0" applyBorder="0" applyAlignment="0" applyProtection="0"/>
    <xf numFmtId="0" fontId="64" fillId="100" borderId="0" applyNumberFormat="0" applyBorder="0" applyAlignment="0" applyProtection="0"/>
    <xf numFmtId="0" fontId="62" fillId="58" borderId="0" applyNumberFormat="0" applyBorder="0" applyAlignment="0" applyProtection="0"/>
    <xf numFmtId="0" fontId="64" fillId="100" borderId="0" applyNumberFormat="0" applyBorder="0" applyAlignment="0" applyProtection="0"/>
    <xf numFmtId="0" fontId="62" fillId="58" borderId="0" applyNumberFormat="0" applyBorder="0" applyAlignment="0" applyProtection="0"/>
    <xf numFmtId="0" fontId="64" fillId="100" borderId="0" applyNumberFormat="0" applyBorder="0" applyAlignment="0" applyProtection="0"/>
    <xf numFmtId="0" fontId="92" fillId="58" borderId="0" applyNumberFormat="0" applyBorder="0" applyAlignment="0" applyProtection="0"/>
    <xf numFmtId="0" fontId="62" fillId="60" borderId="0" applyNumberFormat="0" applyBorder="0" applyAlignment="0" applyProtection="0"/>
    <xf numFmtId="0" fontId="62" fillId="60" borderId="0" applyNumberFormat="0" applyBorder="0" applyAlignment="0" applyProtection="0"/>
    <xf numFmtId="0" fontId="64" fillId="26" borderId="0" applyNumberFormat="0" applyBorder="0" applyAlignment="0" applyProtection="0"/>
    <xf numFmtId="0" fontId="62" fillId="60" borderId="0" applyNumberFormat="0" applyBorder="0" applyAlignment="0" applyProtection="0"/>
    <xf numFmtId="0" fontId="64" fillId="26" borderId="0" applyNumberFormat="0" applyBorder="0" applyAlignment="0" applyProtection="0"/>
    <xf numFmtId="0" fontId="62" fillId="60" borderId="0" applyNumberFormat="0" applyBorder="0" applyAlignment="0" applyProtection="0"/>
    <xf numFmtId="0" fontId="64" fillId="26" borderId="0" applyNumberFormat="0" applyBorder="0" applyAlignment="0" applyProtection="0"/>
    <xf numFmtId="0" fontId="62" fillId="60" borderId="0" applyNumberFormat="0" applyBorder="0" applyAlignment="0" applyProtection="0"/>
    <xf numFmtId="0" fontId="64" fillId="26" borderId="0" applyNumberFormat="0" applyBorder="0" applyAlignment="0" applyProtection="0"/>
    <xf numFmtId="0" fontId="62" fillId="60" borderId="0" applyNumberFormat="0" applyBorder="0" applyAlignment="0" applyProtection="0"/>
    <xf numFmtId="0" fontId="92" fillId="60" borderId="0" applyNumberFormat="0" applyBorder="0" applyAlignment="0" applyProtection="0"/>
    <xf numFmtId="0" fontId="62" fillId="62" borderId="0" applyNumberFormat="0" applyBorder="0" applyAlignment="0" applyProtection="0"/>
    <xf numFmtId="0" fontId="62" fillId="62" borderId="0" applyNumberFormat="0" applyBorder="0" applyAlignment="0" applyProtection="0"/>
    <xf numFmtId="0" fontId="64" fillId="30" borderId="0" applyNumberFormat="0" applyBorder="0" applyAlignment="0" applyProtection="0"/>
    <xf numFmtId="0" fontId="62" fillId="62" borderId="0" applyNumberFormat="0" applyBorder="0" applyAlignment="0" applyProtection="0"/>
    <xf numFmtId="0" fontId="64" fillId="30" borderId="0" applyNumberFormat="0" applyBorder="0" applyAlignment="0" applyProtection="0"/>
    <xf numFmtId="0" fontId="62" fillId="62" borderId="0" applyNumberFormat="0" applyBorder="0" applyAlignment="0" applyProtection="0"/>
    <xf numFmtId="0" fontId="64" fillId="30" borderId="0" applyNumberFormat="0" applyBorder="0" applyAlignment="0" applyProtection="0"/>
    <xf numFmtId="0" fontId="62" fillId="62" borderId="0" applyNumberFormat="0" applyBorder="0" applyAlignment="0" applyProtection="0"/>
    <xf numFmtId="0" fontId="64" fillId="30" borderId="0" applyNumberFormat="0" applyBorder="0" applyAlignment="0" applyProtection="0"/>
    <xf numFmtId="0" fontId="62" fillId="62" borderId="0" applyNumberFormat="0" applyBorder="0" applyAlignment="0" applyProtection="0"/>
    <xf numFmtId="0" fontId="92" fillId="62" borderId="0" applyNumberFormat="0" applyBorder="0" applyAlignment="0" applyProtection="0"/>
    <xf numFmtId="0" fontId="62" fillId="64" borderId="0" applyNumberFormat="0" applyBorder="0" applyAlignment="0" applyProtection="0"/>
    <xf numFmtId="0" fontId="62" fillId="64" borderId="0" applyNumberFormat="0" applyBorder="0" applyAlignment="0" applyProtection="0"/>
    <xf numFmtId="0" fontId="64" fillId="101" borderId="0" applyNumberFormat="0" applyBorder="0" applyAlignment="0" applyProtection="0"/>
    <xf numFmtId="0" fontId="62" fillId="64" borderId="0" applyNumberFormat="0" applyBorder="0" applyAlignment="0" applyProtection="0"/>
    <xf numFmtId="0" fontId="64" fillId="101" borderId="0" applyNumberFormat="0" applyBorder="0" applyAlignment="0" applyProtection="0"/>
    <xf numFmtId="0" fontId="62" fillId="64" borderId="0" applyNumberFormat="0" applyBorder="0" applyAlignment="0" applyProtection="0"/>
    <xf numFmtId="0" fontId="64" fillId="101" borderId="0" applyNumberFormat="0" applyBorder="0" applyAlignment="0" applyProtection="0"/>
    <xf numFmtId="0" fontId="62" fillId="64" borderId="0" applyNumberFormat="0" applyBorder="0" applyAlignment="0" applyProtection="0"/>
    <xf numFmtId="0" fontId="64" fillId="101" borderId="0" applyNumberFormat="0" applyBorder="0" applyAlignment="0" applyProtection="0"/>
    <xf numFmtId="0" fontId="62" fillId="64" borderId="0" applyNumberFormat="0" applyBorder="0" applyAlignment="0" applyProtection="0"/>
    <xf numFmtId="0" fontId="64" fillId="101" borderId="0" applyNumberFormat="0" applyBorder="0" applyAlignment="0" applyProtection="0"/>
    <xf numFmtId="0" fontId="92" fillId="64" borderId="0" applyNumberFormat="0" applyBorder="0" applyAlignment="0" applyProtection="0"/>
    <xf numFmtId="0" fontId="62" fillId="66" borderId="0" applyNumberFormat="0" applyBorder="0" applyAlignment="0" applyProtection="0"/>
    <xf numFmtId="0" fontId="62" fillId="66" borderId="0" applyNumberFormat="0" applyBorder="0" applyAlignment="0" applyProtection="0"/>
    <xf numFmtId="0" fontId="64" fillId="100" borderId="0" applyNumberFormat="0" applyBorder="0" applyAlignment="0" applyProtection="0"/>
    <xf numFmtId="0" fontId="62" fillId="66" borderId="0" applyNumberFormat="0" applyBorder="0" applyAlignment="0" applyProtection="0"/>
    <xf numFmtId="0" fontId="64" fillId="100" borderId="0" applyNumberFormat="0" applyBorder="0" applyAlignment="0" applyProtection="0"/>
    <xf numFmtId="0" fontId="62" fillId="66" borderId="0" applyNumberFormat="0" applyBorder="0" applyAlignment="0" applyProtection="0"/>
    <xf numFmtId="0" fontId="64" fillId="100" borderId="0" applyNumberFormat="0" applyBorder="0" applyAlignment="0" applyProtection="0"/>
    <xf numFmtId="0" fontId="62" fillId="66" borderId="0" applyNumberFormat="0" applyBorder="0" applyAlignment="0" applyProtection="0"/>
    <xf numFmtId="0" fontId="64" fillId="100" borderId="0" applyNumberFormat="0" applyBorder="0" applyAlignment="0" applyProtection="0"/>
    <xf numFmtId="0" fontId="62" fillId="66" borderId="0" applyNumberFormat="0" applyBorder="0" applyAlignment="0" applyProtection="0"/>
    <xf numFmtId="0" fontId="92" fillId="66" borderId="0" applyNumberFormat="0" applyBorder="0" applyAlignment="0" applyProtection="0"/>
    <xf numFmtId="0" fontId="62" fillId="68" borderId="0" applyNumberFormat="0" applyBorder="0" applyAlignment="0" applyProtection="0"/>
    <xf numFmtId="0" fontId="62" fillId="68" borderId="0" applyNumberFormat="0" applyBorder="0" applyAlignment="0" applyProtection="0"/>
    <xf numFmtId="0" fontId="64" fillId="27" borderId="0" applyNumberFormat="0" applyBorder="0" applyAlignment="0" applyProtection="0"/>
    <xf numFmtId="0" fontId="62" fillId="68" borderId="0" applyNumberFormat="0" applyBorder="0" applyAlignment="0" applyProtection="0"/>
    <xf numFmtId="0" fontId="64" fillId="27" borderId="0" applyNumberFormat="0" applyBorder="0" applyAlignment="0" applyProtection="0"/>
    <xf numFmtId="0" fontId="62" fillId="68" borderId="0" applyNumberFormat="0" applyBorder="0" applyAlignment="0" applyProtection="0"/>
    <xf numFmtId="0" fontId="64" fillId="27" borderId="0" applyNumberFormat="0" applyBorder="0" applyAlignment="0" applyProtection="0"/>
    <xf numFmtId="0" fontId="62" fillId="68" borderId="0" applyNumberFormat="0" applyBorder="0" applyAlignment="0" applyProtection="0"/>
    <xf numFmtId="0" fontId="64" fillId="27" borderId="0" applyNumberFormat="0" applyBorder="0" applyAlignment="0" applyProtection="0"/>
    <xf numFmtId="0" fontId="62" fillId="68" borderId="0" applyNumberFormat="0" applyBorder="0" applyAlignment="0" applyProtection="0"/>
    <xf numFmtId="0" fontId="64" fillId="27" borderId="0" applyNumberFormat="0" applyBorder="0" applyAlignment="0" applyProtection="0"/>
    <xf numFmtId="0" fontId="92" fillId="68" borderId="0" applyNumberFormat="0" applyBorder="0" applyAlignment="0" applyProtection="0"/>
    <xf numFmtId="182" fontId="14" fillId="39" borderId="99">
      <alignment horizontal="center" vertical="center"/>
    </xf>
    <xf numFmtId="183" fontId="13" fillId="39" borderId="99">
      <alignment horizontal="center" vertical="center"/>
    </xf>
    <xf numFmtId="183" fontId="13" fillId="39" borderId="99">
      <alignment horizontal="center" vertical="center"/>
    </xf>
    <xf numFmtId="183" fontId="13" fillId="39" borderId="99">
      <alignment horizontal="center" vertical="center"/>
    </xf>
    <xf numFmtId="183" fontId="13" fillId="39" borderId="99">
      <alignment horizontal="center" vertical="center"/>
    </xf>
    <xf numFmtId="184" fontId="130" fillId="39" borderId="99">
      <alignment horizontal="center" vertical="center"/>
    </xf>
    <xf numFmtId="183" fontId="13" fillId="39" borderId="99">
      <alignment horizontal="center" vertical="center"/>
    </xf>
    <xf numFmtId="0" fontId="130" fillId="34" borderId="9" applyNumberFormat="0" applyFont="0" applyBorder="0" applyAlignment="0" applyProtection="0">
      <protection hidden="1"/>
    </xf>
    <xf numFmtId="0" fontId="65" fillId="53" borderId="0" applyNumberFormat="0" applyBorder="0" applyAlignment="0" applyProtection="0"/>
    <xf numFmtId="0" fontId="131" fillId="53" borderId="0" applyNumberFormat="0" applyBorder="0" applyAlignment="0" applyProtection="0"/>
    <xf numFmtId="0" fontId="132" fillId="92" borderId="0" applyNumberFormat="0" applyBorder="0" applyAlignment="0" applyProtection="0"/>
    <xf numFmtId="0" fontId="133" fillId="53" borderId="0" applyNumberFormat="0" applyBorder="0" applyAlignment="0" applyProtection="0"/>
    <xf numFmtId="0" fontId="132" fillId="92" borderId="0" applyNumberFormat="0" applyBorder="0" applyAlignment="0" applyProtection="0"/>
    <xf numFmtId="0" fontId="133" fillId="53" borderId="0" applyNumberFormat="0" applyBorder="0" applyAlignment="0" applyProtection="0"/>
    <xf numFmtId="0" fontId="132" fillId="92" borderId="0" applyNumberFormat="0" applyBorder="0" applyAlignment="0" applyProtection="0"/>
    <xf numFmtId="0" fontId="132" fillId="24" borderId="0" applyNumberFormat="0" applyBorder="0" applyAlignment="0" applyProtection="0"/>
    <xf numFmtId="0" fontId="132" fillId="92" borderId="0" applyNumberFormat="0" applyBorder="0" applyAlignment="0" applyProtection="0"/>
    <xf numFmtId="0" fontId="132" fillId="92" borderId="0" applyNumberFormat="0" applyBorder="0" applyAlignment="0" applyProtection="0"/>
    <xf numFmtId="0" fontId="107" fillId="53" borderId="0" applyNumberFormat="0" applyBorder="0" applyAlignment="0" applyProtection="0"/>
    <xf numFmtId="0" fontId="133" fillId="53" borderId="0" applyNumberFormat="0" applyBorder="0" applyAlignment="0" applyProtection="0"/>
    <xf numFmtId="3" fontId="134" fillId="0" borderId="0" applyFill="0" applyBorder="0" applyProtection="0">
      <alignment horizontal="right"/>
    </xf>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0" fontId="14" fillId="0" borderId="0" applyNumberFormat="0" applyFont="0" applyAlignment="0"/>
    <xf numFmtId="186" fontId="9" fillId="0" borderId="0" applyFill="0" applyBorder="0" applyAlignment="0"/>
    <xf numFmtId="0" fontId="66" fillId="56" borderId="46" applyNumberFormat="0" applyAlignment="0" applyProtection="0"/>
    <xf numFmtId="0" fontId="135" fillId="34" borderId="100" applyNumberFormat="0" applyAlignment="0" applyProtection="0"/>
    <xf numFmtId="0" fontId="136" fillId="56" borderId="46" applyNumberFormat="0" applyAlignment="0" applyProtection="0"/>
    <xf numFmtId="0" fontId="137" fillId="93" borderId="100" applyNumberFormat="0" applyAlignment="0" applyProtection="0"/>
    <xf numFmtId="0" fontId="138" fillId="56" borderId="46" applyNumberFormat="0" applyAlignment="0" applyProtection="0"/>
    <xf numFmtId="0" fontId="137" fillId="93" borderId="100" applyNumberFormat="0" applyAlignment="0" applyProtection="0"/>
    <xf numFmtId="0" fontId="135" fillId="34" borderId="100" applyNumberFormat="0" applyAlignment="0" applyProtection="0"/>
    <xf numFmtId="0" fontId="137" fillId="93" borderId="100" applyNumberFormat="0" applyAlignment="0" applyProtection="0"/>
    <xf numFmtId="0" fontId="137" fillId="93" borderId="100" applyNumberFormat="0" applyAlignment="0" applyProtection="0"/>
    <xf numFmtId="0" fontId="137" fillId="93" borderId="100" applyNumberFormat="0" applyAlignment="0" applyProtection="0"/>
    <xf numFmtId="0" fontId="137" fillId="93" borderId="100" applyNumberFormat="0" applyAlignment="0" applyProtection="0"/>
    <xf numFmtId="0" fontId="137" fillId="93" borderId="100" applyNumberFormat="0" applyAlignment="0" applyProtection="0"/>
    <xf numFmtId="0" fontId="138" fillId="56" borderId="46" applyNumberFormat="0" applyAlignment="0" applyProtection="0"/>
    <xf numFmtId="0" fontId="139" fillId="102" borderId="0" applyNumberFormat="0" applyFont="0" applyBorder="0" applyAlignment="0" applyProtection="0">
      <alignment vertical="center"/>
    </xf>
    <xf numFmtId="0" fontId="67" fillId="57" borderId="49" applyNumberFormat="0" applyAlignment="0" applyProtection="0"/>
    <xf numFmtId="0" fontId="84" fillId="57" borderId="49" applyNumberFormat="0" applyAlignment="0" applyProtection="0"/>
    <xf numFmtId="0" fontId="140" fillId="103" borderId="101" applyNumberFormat="0" applyAlignment="0" applyProtection="0"/>
    <xf numFmtId="0" fontId="91" fillId="57" borderId="49" applyNumberFormat="0" applyAlignment="0" applyProtection="0"/>
    <xf numFmtId="0" fontId="140" fillId="103" borderId="101" applyNumberFormat="0" applyAlignment="0" applyProtection="0"/>
    <xf numFmtId="0" fontId="140" fillId="97" borderId="101" applyNumberFormat="0" applyAlignment="0" applyProtection="0"/>
    <xf numFmtId="0" fontId="140" fillId="103" borderId="101" applyNumberFormat="0" applyAlignment="0" applyProtection="0"/>
    <xf numFmtId="0" fontId="140" fillId="103" borderId="101" applyNumberFormat="0" applyAlignment="0" applyProtection="0"/>
    <xf numFmtId="0" fontId="140" fillId="103" borderId="101" applyNumberFormat="0" applyAlignment="0" applyProtection="0"/>
    <xf numFmtId="0" fontId="91" fillId="57" borderId="49" applyNumberFormat="0" applyAlignment="0" applyProtection="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187" fontId="13" fillId="0" borderId="0"/>
    <xf numFmtId="41" fontId="129"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9"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2" fillId="0" borderId="0" applyFont="0" applyFill="0" applyBorder="0" applyAlignment="0" applyProtection="0"/>
    <xf numFmtId="43" fontId="139" fillId="0" borderId="0" applyFont="0" applyFill="0" applyBorder="0" applyAlignment="0" applyProtection="0"/>
    <xf numFmtId="43" fontId="10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0" fontId="143" fillId="0" borderId="0" applyNumberFormat="0" applyAlignment="0">
      <alignment horizontal="left"/>
    </xf>
    <xf numFmtId="188" fontId="13" fillId="0" borderId="0" applyFont="0" applyFill="0" applyBorder="0" applyAlignment="0" applyProtection="0"/>
    <xf numFmtId="189" fontId="144" fillId="0" borderId="0" applyFont="0" applyFill="0" applyBorder="0" applyAlignment="0" applyProtection="0"/>
    <xf numFmtId="44" fontId="63" fillId="0" borderId="0" applyFont="0" applyFill="0" applyBorder="0" applyAlignment="0" applyProtection="0"/>
    <xf numFmtId="44" fontId="129"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42" fillId="0" borderId="0" applyFont="0" applyFill="0" applyBorder="0" applyAlignment="0" applyProtection="0"/>
    <xf numFmtId="44" fontId="63" fillId="0" borderId="0" applyFont="0" applyFill="0" applyBorder="0" applyAlignment="0" applyProtection="0"/>
    <xf numFmtId="44" fontId="145" fillId="0" borderId="0" applyFont="0" applyFill="0" applyBorder="0" applyAlignment="0" applyProtection="0"/>
    <xf numFmtId="44" fontId="129" fillId="0" borderId="0" applyFont="0" applyFill="0" applyBorder="0" applyAlignment="0" applyProtection="0"/>
    <xf numFmtId="44" fontId="17" fillId="0" borderId="0" applyFont="0" applyFill="0" applyBorder="0" applyAlignment="0" applyProtection="0"/>
    <xf numFmtId="44" fontId="129" fillId="0" borderId="0" applyFont="0" applyFill="0" applyBorder="0" applyAlignment="0" applyProtection="0"/>
    <xf numFmtId="44" fontId="17" fillId="0" borderId="0" applyFont="0" applyFill="0" applyBorder="0" applyAlignment="0" applyProtection="0"/>
    <xf numFmtId="190" fontId="1" fillId="0" borderId="0" applyFont="0" applyFill="0" applyBorder="0" applyProtection="0">
      <alignment horizontal="right" vertical="center"/>
    </xf>
    <xf numFmtId="44" fontId="13" fillId="0" borderId="0" applyFont="0" applyFill="0" applyBorder="0" applyAlignment="0" applyProtection="0"/>
    <xf numFmtId="44" fontId="2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63" fillId="0" borderId="0" applyFont="0" applyFill="0" applyBorder="0" applyAlignment="0" applyProtection="0"/>
    <xf numFmtId="44" fontId="13"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44" fontId="9" fillId="0" borderId="0" applyFont="0" applyFill="0" applyBorder="0" applyAlignment="0" applyProtection="0"/>
    <xf numFmtId="44" fontId="1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1" fontId="13" fillId="0" borderId="0" applyFont="0" applyFill="0" applyBorder="0" applyAlignment="0" applyProtection="0"/>
    <xf numFmtId="5" fontId="146" fillId="0" borderId="0" applyFont="0" applyFill="0" applyBorder="0" applyAlignment="0" applyProtection="0"/>
    <xf numFmtId="192" fontId="129" fillId="0" borderId="0" applyFont="0" applyFill="0" applyBorder="0" applyAlignment="0" applyProtection="0"/>
    <xf numFmtId="6" fontId="147" fillId="0" borderId="0">
      <protection locked="0"/>
    </xf>
    <xf numFmtId="193" fontId="13" fillId="0" borderId="0" applyFont="0" applyFill="0" applyBorder="0" applyAlignment="0" applyProtection="0"/>
    <xf numFmtId="194" fontId="148" fillId="0" borderId="0">
      <alignment horizontal="right"/>
      <protection locked="0"/>
    </xf>
    <xf numFmtId="0" fontId="149" fillId="0" borderId="0" applyNumberFormat="0" applyAlignment="0">
      <alignment horizontal="left"/>
    </xf>
    <xf numFmtId="195"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6" fontId="13" fillId="0" borderId="0" applyFont="0" applyFill="0" applyBorder="0" applyAlignment="0" applyProtection="0"/>
    <xf numFmtId="0" fontId="69"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200" fontId="13" fillId="0" borderId="0">
      <protection locked="0"/>
    </xf>
    <xf numFmtId="200" fontId="13" fillId="0" borderId="0">
      <protection locked="0"/>
    </xf>
    <xf numFmtId="200" fontId="13" fillId="0" borderId="0">
      <protection locked="0"/>
    </xf>
    <xf numFmtId="200" fontId="13" fillId="0" borderId="0">
      <protection locked="0"/>
    </xf>
    <xf numFmtId="200" fontId="13" fillId="0" borderId="0">
      <protection locked="0"/>
    </xf>
    <xf numFmtId="200" fontId="13" fillId="0" borderId="0">
      <protection locked="0"/>
    </xf>
    <xf numFmtId="2" fontId="13" fillId="0" borderId="0" applyFont="0" applyFill="0" applyBorder="0" applyAlignment="0" applyProtection="0"/>
    <xf numFmtId="200" fontId="13" fillId="0" borderId="0">
      <protection locked="0"/>
    </xf>
    <xf numFmtId="38" fontId="15" fillId="0" borderId="102">
      <alignment horizontal="right"/>
    </xf>
    <xf numFmtId="167" fontId="144" fillId="0" borderId="0" applyFont="0" applyFill="0" applyBorder="0" applyAlignment="0" applyProtection="0"/>
    <xf numFmtId="201" fontId="13" fillId="0" borderId="0" applyFont="0" applyFill="0" applyBorder="0" applyAlignment="0" applyProtection="0">
      <alignment horizontal="center"/>
    </xf>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2" fontId="13" fillId="0" borderId="0" applyFont="0" applyFill="0" applyBorder="0" applyAlignment="0" applyProtection="0"/>
    <xf numFmtId="203" fontId="15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4" fontId="13" fillId="0" borderId="0" applyFont="0" applyFill="0" applyBorder="0" applyAlignment="0" applyProtection="0"/>
    <xf numFmtId="205" fontId="153" fillId="0" borderId="0" applyFont="0" applyFill="0" applyBorder="0" applyAlignment="0" applyProtection="0"/>
    <xf numFmtId="0" fontId="13" fillId="0" borderId="0" applyFont="0" applyFill="0" applyBorder="0"/>
    <xf numFmtId="0" fontId="13" fillId="0" borderId="0" applyFont="0" applyFill="0" applyBorder="0"/>
    <xf numFmtId="0" fontId="13" fillId="0" borderId="0" applyFont="0" applyFill="0" applyBorder="0"/>
    <xf numFmtId="0" fontId="13" fillId="0" borderId="0" applyFont="0" applyFill="0" applyBorder="0"/>
    <xf numFmtId="0" fontId="70" fillId="52" borderId="0" applyNumberFormat="0" applyBorder="0" applyAlignment="0" applyProtection="0"/>
    <xf numFmtId="0" fontId="154" fillId="52" borderId="0" applyNumberFormat="0" applyBorder="0" applyAlignment="0" applyProtection="0"/>
    <xf numFmtId="0" fontId="155" fillId="31" borderId="0" applyNumberFormat="0" applyBorder="0" applyAlignment="0" applyProtection="0"/>
    <xf numFmtId="0" fontId="156" fillId="52" borderId="0" applyNumberFormat="0" applyBorder="0" applyAlignment="0" applyProtection="0"/>
    <xf numFmtId="0" fontId="155" fillId="31" borderId="0" applyNumberFormat="0" applyBorder="0" applyAlignment="0" applyProtection="0"/>
    <xf numFmtId="0" fontId="155" fillId="90"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155" fillId="31" borderId="0" applyNumberFormat="0" applyBorder="0" applyAlignment="0" applyProtection="0"/>
    <xf numFmtId="0" fontId="156" fillId="52" borderId="0" applyNumberFormat="0" applyBorder="0" applyAlignment="0" applyProtection="0"/>
    <xf numFmtId="38" fontId="15" fillId="104" borderId="0" applyNumberFormat="0" applyBorder="0" applyAlignment="0" applyProtection="0"/>
    <xf numFmtId="38" fontId="15" fillId="104" borderId="0" applyNumberFormat="0" applyBorder="0" applyAlignment="0" applyProtection="0"/>
    <xf numFmtId="38" fontId="15" fillId="104" borderId="0" applyNumberFormat="0" applyBorder="0" applyAlignment="0" applyProtection="0"/>
    <xf numFmtId="0" fontId="157" fillId="0" borderId="0" applyNumberFormat="0" applyFill="0" applyBorder="0" applyAlignment="0" applyProtection="0"/>
    <xf numFmtId="0" fontId="158" fillId="0" borderId="19" applyNumberFormat="0" applyAlignment="0" applyProtection="0">
      <alignment horizontal="left" vertical="center"/>
    </xf>
    <xf numFmtId="0" fontId="158" fillId="0" borderId="95">
      <alignment horizontal="left" vertical="center"/>
    </xf>
    <xf numFmtId="0" fontId="158" fillId="0" borderId="95">
      <alignment horizontal="left" vertical="center"/>
    </xf>
    <xf numFmtId="0" fontId="158" fillId="0" borderId="95">
      <alignment horizontal="left" vertical="center"/>
    </xf>
    <xf numFmtId="0" fontId="158" fillId="0" borderId="95">
      <alignment horizontal="left" vertical="center"/>
    </xf>
    <xf numFmtId="0" fontId="158" fillId="0" borderId="95">
      <alignment horizontal="left" vertical="center"/>
    </xf>
    <xf numFmtId="0" fontId="158" fillId="0" borderId="95">
      <alignment horizontal="left" vertical="center"/>
    </xf>
    <xf numFmtId="0" fontId="159" fillId="0" borderId="0" applyNumberFormat="0" applyFont="0" applyFill="0" applyAlignment="0" applyProtection="0"/>
    <xf numFmtId="0" fontId="159" fillId="0" borderId="0" applyNumberFormat="0" applyFont="0" applyFill="0" applyAlignment="0" applyProtection="0"/>
    <xf numFmtId="0" fontId="159" fillId="0" borderId="0" applyNumberFormat="0" applyFont="0" applyFill="0" applyAlignment="0" applyProtection="0"/>
    <xf numFmtId="0" fontId="159" fillId="0" borderId="0" applyNumberFormat="0" applyFont="0" applyFill="0" applyAlignment="0" applyProtection="0"/>
    <xf numFmtId="0" fontId="159" fillId="0" borderId="0" applyNumberFormat="0" applyFont="0" applyFill="0" applyAlignment="0" applyProtection="0"/>
    <xf numFmtId="0" fontId="71" fillId="0" borderId="43" applyNumberFormat="0" applyFill="0" applyAlignment="0" applyProtection="0"/>
    <xf numFmtId="0" fontId="159" fillId="0" borderId="0" applyNumberFormat="0" applyFont="0" applyFill="0" applyAlignment="0" applyProtection="0"/>
    <xf numFmtId="0" fontId="160" fillId="0" borderId="43" applyNumberFormat="0" applyFill="0" applyAlignment="0" applyProtection="0"/>
    <xf numFmtId="0" fontId="159" fillId="0" borderId="0" applyNumberFormat="0" applyFont="0" applyFill="0" applyAlignment="0" applyProtection="0"/>
    <xf numFmtId="0" fontId="161" fillId="0" borderId="103" applyNumberFormat="0" applyFill="0" applyAlignment="0" applyProtection="0"/>
    <xf numFmtId="0" fontId="162" fillId="0" borderId="104" applyNumberFormat="0" applyFill="0" applyAlignment="0" applyProtection="0"/>
    <xf numFmtId="0" fontId="159" fillId="0" borderId="0" applyNumberFormat="0" applyFont="0" applyFill="0" applyAlignment="0" applyProtection="0"/>
    <xf numFmtId="0" fontId="161" fillId="0" borderId="103" applyNumberFormat="0" applyFill="0" applyAlignment="0" applyProtection="0"/>
    <xf numFmtId="0" fontId="161" fillId="0" borderId="103" applyNumberFormat="0" applyFill="0" applyAlignment="0" applyProtection="0"/>
    <xf numFmtId="0" fontId="159" fillId="0" borderId="0" applyNumberFormat="0" applyFont="0" applyFill="0" applyAlignment="0" applyProtection="0"/>
    <xf numFmtId="0" fontId="161" fillId="0" borderId="103" applyNumberFormat="0" applyFill="0" applyAlignment="0" applyProtection="0"/>
    <xf numFmtId="0" fontId="159" fillId="0" borderId="0" applyNumberFormat="0" applyFont="0" applyFill="0" applyAlignment="0" applyProtection="0"/>
    <xf numFmtId="0" fontId="161" fillId="0" borderId="103" applyNumberFormat="0" applyFill="0" applyAlignment="0" applyProtection="0"/>
    <xf numFmtId="0" fontId="159" fillId="0" borderId="0" applyNumberFormat="0" applyFont="0" applyFill="0" applyAlignment="0" applyProtection="0"/>
    <xf numFmtId="0" fontId="159" fillId="0" borderId="0" applyNumberFormat="0" applyFont="0" applyFill="0" applyAlignment="0" applyProtection="0"/>
    <xf numFmtId="0" fontId="160" fillId="0" borderId="43" applyNumberFormat="0" applyFill="0" applyAlignment="0" applyProtection="0"/>
    <xf numFmtId="0" fontId="159"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72" fillId="0" borderId="44" applyNumberFormat="0" applyFill="0" applyAlignment="0" applyProtection="0"/>
    <xf numFmtId="0" fontId="158" fillId="0" borderId="0" applyNumberFormat="0" applyFont="0" applyFill="0" applyAlignment="0" applyProtection="0"/>
    <xf numFmtId="0" fontId="163" fillId="0" borderId="44" applyNumberFormat="0" applyFill="0" applyAlignment="0" applyProtection="0"/>
    <xf numFmtId="0" fontId="158" fillId="0" borderId="0" applyNumberFormat="0" applyFont="0" applyFill="0" applyAlignment="0" applyProtection="0"/>
    <xf numFmtId="0" fontId="164" fillId="0" borderId="105" applyNumberFormat="0" applyFill="0" applyAlignment="0" applyProtection="0"/>
    <xf numFmtId="0" fontId="165" fillId="0" borderId="26" applyNumberFormat="0" applyFill="0" applyAlignment="0" applyProtection="0"/>
    <xf numFmtId="0" fontId="158" fillId="0" borderId="0" applyNumberFormat="0" applyFont="0" applyFill="0" applyAlignment="0" applyProtection="0"/>
    <xf numFmtId="0" fontId="164" fillId="0" borderId="105" applyNumberFormat="0" applyFill="0" applyAlignment="0" applyProtection="0"/>
    <xf numFmtId="0" fontId="164" fillId="0" borderId="105" applyNumberFormat="0" applyFill="0" applyAlignment="0" applyProtection="0"/>
    <xf numFmtId="0" fontId="158" fillId="0" borderId="0" applyNumberFormat="0" applyFont="0" applyFill="0" applyAlignment="0" applyProtection="0"/>
    <xf numFmtId="0" fontId="164" fillId="0" borderId="105" applyNumberFormat="0" applyFill="0" applyAlignment="0" applyProtection="0"/>
    <xf numFmtId="0" fontId="158" fillId="0" borderId="0" applyNumberFormat="0" applyFont="0" applyFill="0" applyAlignment="0" applyProtection="0"/>
    <xf numFmtId="0" fontId="164" fillId="0" borderId="105" applyNumberFormat="0" applyFill="0" applyAlignment="0" applyProtection="0"/>
    <xf numFmtId="0" fontId="158" fillId="0" borderId="0" applyNumberFormat="0" applyFont="0" applyFill="0" applyAlignment="0" applyProtection="0"/>
    <xf numFmtId="0" fontId="158" fillId="0" borderId="0" applyNumberFormat="0" applyFont="0" applyFill="0" applyAlignment="0" applyProtection="0"/>
    <xf numFmtId="0" fontId="163" fillId="0" borderId="44" applyNumberFormat="0" applyFill="0" applyAlignment="0" applyProtection="0"/>
    <xf numFmtId="0" fontId="158" fillId="0" borderId="0" applyNumberFormat="0" applyFont="0" applyFill="0" applyAlignment="0" applyProtection="0"/>
    <xf numFmtId="0" fontId="73" fillId="0" borderId="45" applyNumberFormat="0" applyFill="0" applyAlignment="0" applyProtection="0"/>
    <xf numFmtId="0" fontId="166" fillId="0" borderId="45" applyNumberFormat="0" applyFill="0" applyAlignment="0" applyProtection="0"/>
    <xf numFmtId="0" fontId="167" fillId="0" borderId="106" applyNumberFormat="0" applyFill="0" applyAlignment="0" applyProtection="0"/>
    <xf numFmtId="0" fontId="168" fillId="0" borderId="107" applyNumberFormat="0" applyFill="0" applyAlignment="0" applyProtection="0"/>
    <xf numFmtId="0" fontId="167" fillId="0" borderId="106" applyNumberFormat="0" applyFill="0" applyAlignment="0" applyProtection="0"/>
    <xf numFmtId="0" fontId="167" fillId="0" borderId="106" applyNumberFormat="0" applyFill="0" applyAlignment="0" applyProtection="0"/>
    <xf numFmtId="0" fontId="167" fillId="0" borderId="106" applyNumberFormat="0" applyFill="0" applyAlignment="0" applyProtection="0"/>
    <xf numFmtId="0" fontId="167" fillId="0" borderId="106" applyNumberFormat="0" applyFill="0" applyAlignment="0" applyProtection="0"/>
    <xf numFmtId="0" fontId="166" fillId="0" borderId="45" applyNumberFormat="0" applyFill="0" applyAlignment="0" applyProtection="0"/>
    <xf numFmtId="0" fontId="73" fillId="0" borderId="0" applyNumberFormat="0" applyFill="0" applyBorder="0" applyAlignment="0" applyProtection="0"/>
    <xf numFmtId="0" fontId="166"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6" fillId="0" borderId="0" applyNumberFormat="0" applyFill="0" applyBorder="0" applyAlignment="0" applyProtection="0"/>
    <xf numFmtId="206" fontId="13" fillId="0" borderId="0">
      <protection locked="0"/>
    </xf>
    <xf numFmtId="206" fontId="13" fillId="0" borderId="0">
      <protection locked="0"/>
    </xf>
    <xf numFmtId="206" fontId="13" fillId="0" borderId="0">
      <protection locked="0"/>
    </xf>
    <xf numFmtId="206" fontId="13" fillId="0" borderId="0">
      <protection locked="0"/>
    </xf>
    <xf numFmtId="206" fontId="13" fillId="0" borderId="0">
      <protection locked="0"/>
    </xf>
    <xf numFmtId="206" fontId="13" fillId="0" borderId="0">
      <protection locked="0"/>
    </xf>
    <xf numFmtId="206" fontId="13" fillId="0" borderId="0">
      <protection locked="0"/>
    </xf>
    <xf numFmtId="206" fontId="13" fillId="0" borderId="0">
      <protection locked="0"/>
    </xf>
    <xf numFmtId="206" fontId="13" fillId="0" borderId="0">
      <protection locked="0"/>
    </xf>
    <xf numFmtId="206" fontId="13" fillId="0" borderId="0">
      <protection locked="0"/>
    </xf>
    <xf numFmtId="206" fontId="13" fillId="0" borderId="0">
      <protection locked="0"/>
    </xf>
    <xf numFmtId="206" fontId="13" fillId="0" borderId="0">
      <protection locked="0"/>
    </xf>
    <xf numFmtId="206" fontId="13" fillId="0" borderId="0">
      <protection locked="0"/>
    </xf>
    <xf numFmtId="206" fontId="13" fillId="0" borderId="0">
      <protection locked="0"/>
    </xf>
    <xf numFmtId="207" fontId="13" fillId="0" borderId="0" applyFont="0" applyFill="0" applyBorder="0" applyAlignment="0" applyProtection="0">
      <alignment horizontal="center"/>
    </xf>
    <xf numFmtId="207" fontId="13" fillId="0" borderId="0" applyFont="0" applyFill="0" applyBorder="0" applyAlignment="0" applyProtection="0">
      <alignment horizontal="center"/>
    </xf>
    <xf numFmtId="0" fontId="169" fillId="0" borderId="108" applyNumberFormat="0" applyFill="0" applyAlignment="0" applyProtection="0"/>
    <xf numFmtId="39" fontId="170" fillId="0" borderId="0">
      <protection locked="0"/>
    </xf>
    <xf numFmtId="208" fontId="170" fillId="0" borderId="0"/>
    <xf numFmtId="0" fontId="171" fillId="0" borderId="0" applyNumberFormat="0" applyFill="0" applyBorder="0" applyAlignment="0" applyProtection="0"/>
    <xf numFmtId="10" fontId="15" fillId="40" borderId="4" applyNumberFormat="0" applyBorder="0" applyAlignment="0" applyProtection="0"/>
    <xf numFmtId="10" fontId="15" fillId="40" borderId="4" applyNumberFormat="0" applyBorder="0" applyAlignment="0" applyProtection="0"/>
    <xf numFmtId="10" fontId="15" fillId="40" borderId="4" applyNumberFormat="0" applyBorder="0" applyAlignment="0" applyProtection="0"/>
    <xf numFmtId="10" fontId="15" fillId="40" borderId="4" applyNumberFormat="0" applyBorder="0" applyAlignment="0" applyProtection="0"/>
    <xf numFmtId="10" fontId="15" fillId="40" borderId="4" applyNumberFormat="0" applyBorder="0" applyAlignment="0" applyProtection="0"/>
    <xf numFmtId="10" fontId="15" fillId="40" borderId="4" applyNumberFormat="0" applyBorder="0" applyAlignment="0" applyProtection="0"/>
    <xf numFmtId="10" fontId="15" fillId="40" borderId="4" applyNumberFormat="0" applyBorder="0" applyAlignment="0" applyProtection="0"/>
    <xf numFmtId="10" fontId="15" fillId="40" borderId="4" applyNumberFormat="0" applyBorder="0" applyAlignment="0" applyProtection="0"/>
    <xf numFmtId="10" fontId="15" fillId="40" borderId="4" applyNumberFormat="0" applyBorder="0" applyAlignment="0" applyProtection="0"/>
    <xf numFmtId="0" fontId="74" fillId="55" borderId="46" applyNumberFormat="0" applyAlignment="0" applyProtection="0"/>
    <xf numFmtId="0" fontId="172" fillId="95" borderId="100" applyNumberFormat="0" applyAlignment="0" applyProtection="0"/>
    <xf numFmtId="0" fontId="173" fillId="55" borderId="46" applyNumberFormat="0" applyAlignment="0" applyProtection="0"/>
    <xf numFmtId="0" fontId="172" fillId="95" borderId="100" applyNumberFormat="0" applyAlignment="0" applyProtection="0"/>
    <xf numFmtId="0" fontId="174" fillId="55" borderId="46" applyNumberFormat="0" applyAlignment="0" applyProtection="0"/>
    <xf numFmtId="0" fontId="172" fillId="95" borderId="100" applyNumberFormat="0" applyAlignment="0" applyProtection="0"/>
    <xf numFmtId="0" fontId="174" fillId="55" borderId="46" applyNumberFormat="0" applyAlignment="0" applyProtection="0"/>
    <xf numFmtId="0" fontId="172" fillId="95" borderId="100" applyNumberFormat="0" applyAlignment="0" applyProtection="0"/>
    <xf numFmtId="0" fontId="174" fillId="55" borderId="46" applyNumberFormat="0" applyAlignment="0" applyProtection="0"/>
    <xf numFmtId="0" fontId="172" fillId="95" borderId="100" applyNumberFormat="0" applyAlignment="0" applyProtection="0"/>
    <xf numFmtId="0" fontId="172" fillId="95" borderId="100" applyNumberFormat="0" applyAlignment="0" applyProtection="0"/>
    <xf numFmtId="0" fontId="172" fillId="95" borderId="100" applyNumberFormat="0" applyAlignment="0" applyProtection="0"/>
    <xf numFmtId="0" fontId="174" fillId="55" borderId="46" applyNumberFormat="0" applyAlignment="0" applyProtection="0"/>
    <xf numFmtId="209" fontId="129" fillId="0" borderId="0" applyFont="0" applyFill="0" applyBorder="0" applyAlignment="0" applyProtection="0">
      <alignment horizontal="left" indent="1"/>
    </xf>
    <xf numFmtId="0" fontId="75" fillId="0" borderId="48" applyNumberFormat="0" applyFill="0" applyAlignment="0" applyProtection="0"/>
    <xf numFmtId="0" fontId="175" fillId="0" borderId="109" applyNumberFormat="0" applyFill="0" applyAlignment="0" applyProtection="0"/>
    <xf numFmtId="0" fontId="176" fillId="0" borderId="48" applyNumberFormat="0" applyFill="0" applyAlignment="0" applyProtection="0"/>
    <xf numFmtId="0" fontId="177" fillId="0" borderId="110" applyNumberFormat="0" applyFill="0" applyAlignment="0" applyProtection="0"/>
    <xf numFmtId="0" fontId="178" fillId="0" borderId="48" applyNumberFormat="0" applyFill="0" applyAlignment="0" applyProtection="0"/>
    <xf numFmtId="0" fontId="177" fillId="0" borderId="110" applyNumberFormat="0" applyFill="0" applyAlignment="0" applyProtection="0"/>
    <xf numFmtId="0" fontId="175" fillId="0" borderId="109" applyNumberFormat="0" applyFill="0" applyAlignment="0" applyProtection="0"/>
    <xf numFmtId="0" fontId="177" fillId="0" borderId="110" applyNumberFormat="0" applyFill="0" applyAlignment="0" applyProtection="0"/>
    <xf numFmtId="0" fontId="177" fillId="0" borderId="110" applyNumberFormat="0" applyFill="0" applyAlignment="0" applyProtection="0"/>
    <xf numFmtId="0" fontId="177" fillId="0" borderId="110" applyNumberFormat="0" applyFill="0" applyAlignment="0" applyProtection="0"/>
    <xf numFmtId="0" fontId="178" fillId="0" borderId="48" applyNumberFormat="0" applyFill="0" applyAlignment="0" applyProtection="0"/>
    <xf numFmtId="210" fontId="13" fillId="0" borderId="0" applyFont="0" applyFill="0" applyBorder="0" applyAlignment="0" applyProtection="0"/>
    <xf numFmtId="211"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58" fillId="0" borderId="0"/>
    <xf numFmtId="0" fontId="158" fillId="0" borderId="0"/>
    <xf numFmtId="0" fontId="76" fillId="54" borderId="0" applyNumberFormat="0" applyBorder="0" applyAlignment="0" applyProtection="0"/>
    <xf numFmtId="0" fontId="179" fillId="54" borderId="0" applyNumberFormat="0" applyBorder="0" applyAlignment="0" applyProtection="0"/>
    <xf numFmtId="0" fontId="180" fillId="105" borderId="0" applyNumberFormat="0" applyBorder="0" applyAlignment="0" applyProtection="0"/>
    <xf numFmtId="0" fontId="181" fillId="54" borderId="0" applyNumberFormat="0" applyBorder="0" applyAlignment="0" applyProtection="0"/>
    <xf numFmtId="0" fontId="180" fillId="105" borderId="0" applyNumberFormat="0" applyBorder="0" applyAlignment="0" applyProtection="0"/>
    <xf numFmtId="0" fontId="180" fillId="105" borderId="0" applyNumberFormat="0" applyBorder="0" applyAlignment="0" applyProtection="0"/>
    <xf numFmtId="0" fontId="180" fillId="105" borderId="0" applyNumberFormat="0" applyBorder="0" applyAlignment="0" applyProtection="0"/>
    <xf numFmtId="0" fontId="180" fillId="105" borderId="0" applyNumberFormat="0" applyBorder="0" applyAlignment="0" applyProtection="0"/>
    <xf numFmtId="0" fontId="181" fillId="54" borderId="0" applyNumberFormat="0" applyBorder="0" applyAlignment="0" applyProtection="0"/>
    <xf numFmtId="37" fontId="182" fillId="0" borderId="0"/>
    <xf numFmtId="213" fontId="183" fillId="0" borderId="0"/>
    <xf numFmtId="214" fontId="13" fillId="0" borderId="0"/>
    <xf numFmtId="214" fontId="13" fillId="0" borderId="0"/>
    <xf numFmtId="214" fontId="13" fillId="0" borderId="0"/>
    <xf numFmtId="214" fontId="13" fillId="0" borderId="0"/>
    <xf numFmtId="0" fontId="183" fillId="0" borderId="0"/>
    <xf numFmtId="214" fontId="13" fillId="0" borderId="0"/>
    <xf numFmtId="208" fontId="184" fillId="0" borderId="0"/>
    <xf numFmtId="208" fontId="184" fillId="0" borderId="0"/>
    <xf numFmtId="208" fontId="184" fillId="0" borderId="0"/>
    <xf numFmtId="208" fontId="184" fillId="0" borderId="0"/>
    <xf numFmtId="208" fontId="184" fillId="0" borderId="0"/>
    <xf numFmtId="208" fontId="184" fillId="0" borderId="0"/>
    <xf numFmtId="208" fontId="184" fillId="0" borderId="0"/>
    <xf numFmtId="0" fontId="17" fillId="0" borderId="0"/>
    <xf numFmtId="0" fontId="1" fillId="0" borderId="0"/>
    <xf numFmtId="215" fontId="13" fillId="0" borderId="0">
      <alignment horizontal="left" wrapText="1"/>
    </xf>
    <xf numFmtId="0" fontId="17" fillId="0" borderId="0"/>
    <xf numFmtId="0" fontId="23" fillId="0" borderId="0"/>
    <xf numFmtId="0" fontId="1" fillId="0" borderId="0"/>
    <xf numFmtId="0" fontId="17" fillId="0" borderId="0"/>
    <xf numFmtId="0" fontId="1" fillId="0" borderId="0"/>
    <xf numFmtId="0" fontId="13" fillId="0" borderId="0"/>
    <xf numFmtId="0" fontId="1" fillId="0" borderId="0"/>
    <xf numFmtId="0" fontId="23" fillId="0" borderId="0"/>
    <xf numFmtId="0" fontId="129" fillId="0" borderId="0"/>
    <xf numFmtId="0" fontId="1" fillId="0" borderId="0"/>
    <xf numFmtId="0" fontId="13" fillId="0" borderId="0"/>
    <xf numFmtId="0" fontId="1" fillId="0" borderId="0"/>
    <xf numFmtId="0" fontId="1" fillId="0" borderId="0"/>
    <xf numFmtId="0" fontId="1" fillId="0" borderId="0"/>
    <xf numFmtId="0" fontId="63" fillId="0" borderId="0"/>
    <xf numFmtId="0" fontId="63" fillId="0" borderId="0"/>
    <xf numFmtId="0" fontId="17" fillId="0" borderId="0"/>
    <xf numFmtId="0" fontId="1" fillId="0" borderId="0"/>
    <xf numFmtId="0" fontId="23" fillId="0" borderId="0"/>
    <xf numFmtId="0" fontId="1" fillId="0" borderId="0"/>
    <xf numFmtId="0" fontId="13" fillId="0" borderId="0"/>
    <xf numFmtId="0" fontId="1" fillId="0" borderId="0"/>
    <xf numFmtId="0" fontId="1" fillId="0" borderId="0"/>
    <xf numFmtId="0" fontId="1" fillId="0" borderId="0"/>
    <xf numFmtId="167" fontId="100" fillId="4" borderId="0"/>
    <xf numFmtId="0" fontId="1" fillId="0" borderId="0"/>
    <xf numFmtId="0" fontId="63" fillId="0" borderId="0"/>
    <xf numFmtId="0" fontId="1" fillId="0" borderId="0"/>
    <xf numFmtId="0" fontId="1" fillId="0" borderId="0"/>
    <xf numFmtId="0" fontId="63" fillId="0" borderId="0"/>
    <xf numFmtId="0" fontId="1" fillId="0" borderId="0"/>
    <xf numFmtId="0" fontId="1" fillId="0" borderId="0"/>
    <xf numFmtId="0" fontId="13" fillId="0" borderId="0"/>
    <xf numFmtId="0" fontId="13" fillId="0" borderId="0"/>
    <xf numFmtId="0" fontId="1" fillId="0" borderId="0"/>
    <xf numFmtId="0" fontId="63" fillId="0" borderId="0"/>
    <xf numFmtId="0" fontId="13"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3" fillId="0" borderId="0"/>
    <xf numFmtId="0" fontId="129" fillId="0" borderId="0"/>
    <xf numFmtId="0" fontId="129"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42"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9"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2"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7" fillId="0" borderId="0"/>
    <xf numFmtId="0" fontId="13" fillId="0" borderId="0"/>
    <xf numFmtId="0" fontId="17" fillId="0" borderId="0"/>
    <xf numFmtId="0" fontId="17" fillId="0" borderId="0"/>
    <xf numFmtId="0" fontId="1" fillId="0" borderId="0"/>
    <xf numFmtId="0" fontId="17" fillId="0" borderId="0"/>
    <xf numFmtId="0" fontId="17" fillId="0" borderId="0"/>
    <xf numFmtId="0" fontId="1" fillId="0" borderId="0"/>
    <xf numFmtId="0" fontId="17" fillId="0" borderId="0"/>
    <xf numFmtId="0" fontId="17" fillId="0" borderId="0"/>
    <xf numFmtId="0" fontId="13" fillId="0" borderId="0"/>
    <xf numFmtId="0" fontId="1" fillId="0" borderId="0"/>
    <xf numFmtId="0" fontId="63" fillId="0" borderId="0"/>
    <xf numFmtId="0" fontId="23"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7" fillId="0" borderId="0" applyNumberFormat="0" applyProtection="0">
      <alignment horizontal="center" vertical="top"/>
    </xf>
    <xf numFmtId="0" fontId="1" fillId="0" borderId="0"/>
    <xf numFmtId="0" fontId="17" fillId="0" borderId="0" applyNumberFormat="0" applyProtection="0">
      <alignment horizontal="center"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23" fillId="0" borderId="0"/>
    <xf numFmtId="0" fontId="23" fillId="0" borderId="0"/>
    <xf numFmtId="174" fontId="13" fillId="0" borderId="0"/>
    <xf numFmtId="0" fontId="23" fillId="0" borderId="0"/>
    <xf numFmtId="174" fontId="13" fillId="0" borderId="0"/>
    <xf numFmtId="0" fontId="2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23" fillId="0" borderId="0"/>
    <xf numFmtId="0" fontId="13" fillId="0" borderId="0"/>
    <xf numFmtId="0" fontId="13" fillId="0" borderId="0"/>
    <xf numFmtId="0" fontId="139"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7" fillId="0" borderId="0"/>
    <xf numFmtId="0" fontId="23" fillId="0" borderId="0"/>
    <xf numFmtId="0" fontId="17" fillId="0" borderId="0"/>
    <xf numFmtId="0" fontId="23" fillId="0" borderId="0"/>
    <xf numFmtId="0" fontId="1" fillId="0" borderId="0"/>
    <xf numFmtId="0" fontId="17" fillId="0" borderId="0"/>
    <xf numFmtId="0" fontId="17" fillId="0" borderId="0"/>
    <xf numFmtId="0" fontId="145" fillId="0" borderId="0"/>
    <xf numFmtId="0" fontId="17" fillId="0" borderId="0" applyNumberFormat="0" applyProtection="0">
      <alignment horizontal="center" vertical="top"/>
    </xf>
    <xf numFmtId="0" fontId="17" fillId="0" borderId="0"/>
    <xf numFmtId="0" fontId="145" fillId="0" borderId="0"/>
    <xf numFmtId="0" fontId="17" fillId="0" borderId="0"/>
    <xf numFmtId="0" fontId="145" fillId="0" borderId="0"/>
    <xf numFmtId="0" fontId="17" fillId="0" borderId="0"/>
    <xf numFmtId="0" fontId="145" fillId="0" borderId="0"/>
    <xf numFmtId="0" fontId="17" fillId="0" borderId="0" applyNumberFormat="0" applyProtection="0">
      <alignment horizontal="center" vertical="top"/>
    </xf>
    <xf numFmtId="0" fontId="139" fillId="0" borderId="0">
      <alignment vertical="center"/>
    </xf>
    <xf numFmtId="0" fontId="145" fillId="0" borderId="0"/>
    <xf numFmtId="0" fontId="17" fillId="0" borderId="0" applyNumberFormat="0" applyProtection="0">
      <alignment horizontal="center" vertical="top"/>
    </xf>
    <xf numFmtId="0" fontId="17" fillId="0" borderId="0"/>
    <xf numFmtId="0" fontId="17" fillId="0" borderId="0" applyNumberFormat="0" applyProtection="0">
      <alignment horizontal="center" vertical="top"/>
    </xf>
    <xf numFmtId="0" fontId="17" fillId="0" borderId="0"/>
    <xf numFmtId="0" fontId="17" fillId="0" borderId="0" applyNumberFormat="0" applyProtection="0">
      <alignment horizontal="center" vertical="top"/>
    </xf>
    <xf numFmtId="0" fontId="1" fillId="0" borderId="0"/>
    <xf numFmtId="0" fontId="141" fillId="0" borderId="0"/>
    <xf numFmtId="0" fontId="141" fillId="0" borderId="0"/>
    <xf numFmtId="0" fontId="141" fillId="0" borderId="0"/>
    <xf numFmtId="0" fontId="141" fillId="0" borderId="0"/>
    <xf numFmtId="0" fontId="17" fillId="0" borderId="0" applyNumberFormat="0" applyProtection="0">
      <alignment horizontal="center" vertical="top"/>
    </xf>
    <xf numFmtId="0" fontId="13" fillId="0" borderId="0"/>
    <xf numFmtId="0" fontId="23" fillId="0" borderId="0"/>
    <xf numFmtId="0" fontId="13" fillId="0" borderId="0"/>
    <xf numFmtId="0" fontId="1" fillId="0" borderId="0"/>
    <xf numFmtId="0" fontId="17" fillId="0" borderId="0"/>
    <xf numFmtId="0" fontId="17" fillId="0" borderId="0" applyNumberFormat="0" applyProtection="0">
      <alignment horizontal="center" vertical="top"/>
    </xf>
    <xf numFmtId="0" fontId="17" fillId="0" borderId="0" applyNumberFormat="0" applyProtection="0">
      <alignment horizontal="center" vertical="top"/>
    </xf>
    <xf numFmtId="0" fontId="1" fillId="0" borderId="0"/>
    <xf numFmtId="0" fontId="17" fillId="0" borderId="0"/>
    <xf numFmtId="0" fontId="17" fillId="0" borderId="0" applyNumberFormat="0" applyProtection="0">
      <alignment horizontal="center" vertical="top"/>
    </xf>
    <xf numFmtId="0" fontId="17" fillId="0" borderId="0" applyNumberFormat="0" applyProtection="0">
      <alignment horizontal="center" vertical="top"/>
    </xf>
    <xf numFmtId="0" fontId="23" fillId="0" borderId="0"/>
    <xf numFmtId="0" fontId="17" fillId="0" borderId="0"/>
    <xf numFmtId="0" fontId="1" fillId="0" borderId="0"/>
    <xf numFmtId="0" fontId="17" fillId="0" borderId="0" applyNumberFormat="0" applyProtection="0">
      <alignment horizontal="center" vertical="top"/>
    </xf>
    <xf numFmtId="0" fontId="1" fillId="0" borderId="0"/>
    <xf numFmtId="0" fontId="129" fillId="0" borderId="0"/>
    <xf numFmtId="0" fontId="129" fillId="0" borderId="0"/>
    <xf numFmtId="0" fontId="1" fillId="0" borderId="0"/>
    <xf numFmtId="0" fontId="17" fillId="0" borderId="0"/>
    <xf numFmtId="0" fontId="17" fillId="0" borderId="0"/>
    <xf numFmtId="0" fontId="1" fillId="0" borderId="0"/>
    <xf numFmtId="0" fontId="17" fillId="0" borderId="0" applyNumberFormat="0" applyProtection="0">
      <alignment horizontal="center" vertical="top"/>
    </xf>
    <xf numFmtId="0" fontId="17" fillId="0" borderId="0" applyNumberFormat="0" applyProtection="0">
      <alignment horizontal="center" vertical="top"/>
    </xf>
    <xf numFmtId="0" fontId="63" fillId="0" borderId="0"/>
    <xf numFmtId="0" fontId="1" fillId="0" borderId="0"/>
    <xf numFmtId="167" fontId="100" fillId="4" borderId="0"/>
    <xf numFmtId="0" fontId="17" fillId="0" borderId="0" applyNumberFormat="0" applyProtection="0">
      <alignment horizontal="center" vertical="top"/>
    </xf>
    <xf numFmtId="0" fontId="17" fillId="0" borderId="0" applyNumberFormat="0" applyProtection="0">
      <alignment horizontal="center" vertical="top"/>
    </xf>
    <xf numFmtId="167" fontId="100" fillId="4" borderId="0"/>
    <xf numFmtId="0" fontId="1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 fillId="0" borderId="0"/>
    <xf numFmtId="174"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63" fillId="0" borderId="0"/>
    <xf numFmtId="0" fontId="17" fillId="0" borderId="0"/>
    <xf numFmtId="0" fontId="17" fillId="0" borderId="0" applyNumberFormat="0" applyProtection="0">
      <alignment horizontal="center" vertical="top"/>
    </xf>
    <xf numFmtId="0" fontId="63" fillId="0" borderId="0"/>
    <xf numFmtId="0" fontId="17" fillId="0" borderId="0"/>
    <xf numFmtId="0" fontId="17" fillId="0" borderId="0"/>
    <xf numFmtId="0" fontId="63" fillId="0" borderId="0"/>
    <xf numFmtId="0" fontId="17" fillId="0" borderId="0" applyNumberFormat="0" applyProtection="0">
      <alignment horizontal="center" vertical="top"/>
    </xf>
    <xf numFmtId="0" fontId="17" fillId="0" borderId="0" applyNumberFormat="0" applyProtection="0">
      <alignment horizontal="center" vertical="top"/>
    </xf>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63" fillId="0" borderId="0"/>
    <xf numFmtId="0" fontId="1" fillId="0" borderId="0"/>
    <xf numFmtId="0" fontId="23" fillId="0" borderId="0"/>
    <xf numFmtId="0" fontId="63" fillId="0" borderId="0"/>
    <xf numFmtId="0" fontId="1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6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63"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 fillId="0" borderId="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13" fillId="91" borderId="111"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13" fillId="91" borderId="100"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13" fillId="91" borderId="100"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13" fillId="91" borderId="100"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13" fillId="91" borderId="100"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13" fillId="91" borderId="100"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1"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23" fillId="5" borderId="24" applyNumberFormat="0" applyFont="0" applyAlignment="0" applyProtection="0"/>
    <xf numFmtId="0" fontId="9" fillId="5" borderId="24" applyNumberFormat="0" applyFont="0" applyAlignment="0" applyProtection="0"/>
    <xf numFmtId="0" fontId="1"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9" fillId="5" borderId="24" applyNumberFormat="0" applyFont="0" applyAlignment="0" applyProtection="0"/>
    <xf numFmtId="0" fontId="63" fillId="91" borderId="111" applyNumberFormat="0" applyFont="0" applyAlignment="0" applyProtection="0"/>
    <xf numFmtId="0" fontId="23" fillId="5" borderId="24" applyNumberFormat="0" applyFont="0" applyAlignment="0" applyProtection="0"/>
    <xf numFmtId="3" fontId="13" fillId="0" borderId="0"/>
    <xf numFmtId="3" fontId="13" fillId="0" borderId="0"/>
    <xf numFmtId="3" fontId="13" fillId="0" borderId="0"/>
    <xf numFmtId="3" fontId="13" fillId="0" borderId="0"/>
    <xf numFmtId="3" fontId="13" fillId="0" borderId="0"/>
    <xf numFmtId="0" fontId="77" fillId="56" borderId="47" applyNumberFormat="0" applyAlignment="0" applyProtection="0"/>
    <xf numFmtId="0" fontId="185" fillId="34" borderId="112" applyNumberFormat="0" applyAlignment="0" applyProtection="0"/>
    <xf numFmtId="0" fontId="186" fillId="56" borderId="47" applyNumberFormat="0" applyAlignment="0" applyProtection="0"/>
    <xf numFmtId="0" fontId="185" fillId="93" borderId="112" applyNumberFormat="0" applyAlignment="0" applyProtection="0"/>
    <xf numFmtId="0" fontId="187" fillId="56" borderId="47" applyNumberFormat="0" applyAlignment="0" applyProtection="0"/>
    <xf numFmtId="0" fontId="185" fillId="93" borderId="112" applyNumberFormat="0" applyAlignment="0" applyProtection="0"/>
    <xf numFmtId="0" fontId="185" fillId="34" borderId="112" applyNumberFormat="0" applyAlignment="0" applyProtection="0"/>
    <xf numFmtId="0" fontId="185" fillId="93" borderId="112" applyNumberFormat="0" applyAlignment="0" applyProtection="0"/>
    <xf numFmtId="0" fontId="185" fillId="93" borderId="112" applyNumberFormat="0" applyAlignment="0" applyProtection="0"/>
    <xf numFmtId="0" fontId="185" fillId="93" borderId="112" applyNumberFormat="0" applyAlignment="0" applyProtection="0"/>
    <xf numFmtId="0" fontId="185" fillId="93" borderId="112" applyNumberFormat="0" applyAlignment="0" applyProtection="0"/>
    <xf numFmtId="0" fontId="185" fillId="93" borderId="112" applyNumberFormat="0" applyAlignment="0" applyProtection="0"/>
    <xf numFmtId="0" fontId="187" fillId="56" borderId="47" applyNumberFormat="0" applyAlignment="0" applyProtection="0"/>
    <xf numFmtId="0" fontId="13" fillId="0" borderId="0">
      <alignment horizontal="left" wrapText="1"/>
    </xf>
    <xf numFmtId="208" fontId="188" fillId="0" borderId="1">
      <alignment vertical="center"/>
    </xf>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6" fontId="139"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216" fontId="139"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217" fontId="33" fillId="0" borderId="0" applyProtection="0"/>
    <xf numFmtId="0" fontId="189" fillId="0" borderId="9" applyNumberFormat="0" applyFill="0" applyBorder="0" applyAlignment="0" applyProtection="0">
      <protection hidden="1"/>
    </xf>
    <xf numFmtId="0" fontId="190" fillId="0" borderId="0" applyNumberFormat="0" applyFill="0" applyBorder="0" applyAlignment="0"/>
    <xf numFmtId="172" fontId="134" fillId="0" borderId="0" applyFill="0" applyBorder="0" applyProtection="0">
      <alignment horizontal="right"/>
    </xf>
    <xf numFmtId="14" fontId="191" fillId="0" borderId="0" applyNumberFormat="0" applyFill="0" applyBorder="0" applyAlignment="0" applyProtection="0">
      <alignment horizontal="left"/>
    </xf>
    <xf numFmtId="0" fontId="13" fillId="0" borderId="0"/>
    <xf numFmtId="0" fontId="13" fillId="0" borderId="0"/>
    <xf numFmtId="4" fontId="50" fillId="106" borderId="4" applyNumberFormat="0" applyProtection="0">
      <alignment horizontal="right" vertical="center" wrapText="1"/>
    </xf>
    <xf numFmtId="4" fontId="50" fillId="106" borderId="4" applyNumberFormat="0" applyProtection="0">
      <alignment horizontal="right" vertical="center" wrapText="1"/>
    </xf>
    <xf numFmtId="4" fontId="9" fillId="0" borderId="112" applyNumberFormat="0" applyProtection="0">
      <alignment vertical="center"/>
    </xf>
    <xf numFmtId="4" fontId="9" fillId="0" borderId="112" applyNumberFormat="0" applyProtection="0">
      <alignment vertical="center"/>
    </xf>
    <xf numFmtId="4" fontId="50" fillId="107" borderId="4" applyNumberFormat="0" applyProtection="0">
      <alignment horizontal="right" vertical="center" wrapText="1"/>
    </xf>
    <xf numFmtId="4" fontId="9" fillId="0" borderId="112" applyNumberFormat="0" applyProtection="0">
      <alignment horizontal="left" vertical="center" indent="1"/>
    </xf>
    <xf numFmtId="4" fontId="9" fillId="19" borderId="112" applyNumberFormat="0" applyProtection="0">
      <alignment horizontal="left" vertical="center" indent="1"/>
    </xf>
    <xf numFmtId="4" fontId="18" fillId="22" borderId="78" applyNumberFormat="0" applyProtection="0">
      <alignment horizontal="left" vertical="center"/>
    </xf>
    <xf numFmtId="0" fontId="13" fillId="0" borderId="112" applyNumberFormat="0" applyProtection="0">
      <alignment horizontal="left" vertical="center" indent="1"/>
    </xf>
    <xf numFmtId="4" fontId="18" fillId="22" borderId="78" applyNumberFormat="0" applyProtection="0">
      <alignment horizontal="left" vertical="center"/>
    </xf>
    <xf numFmtId="4" fontId="9" fillId="2" borderId="112" applyNumberFormat="0" applyProtection="0">
      <alignment horizontal="right" vertical="center"/>
    </xf>
    <xf numFmtId="4" fontId="9" fillId="108" borderId="112" applyNumberFormat="0" applyProtection="0">
      <alignment horizontal="right" vertical="center"/>
    </xf>
    <xf numFmtId="4" fontId="9" fillId="42" borderId="112" applyNumberFormat="0" applyProtection="0">
      <alignment horizontal="right" vertical="center"/>
    </xf>
    <xf numFmtId="4" fontId="9" fillId="109" borderId="112" applyNumberFormat="0" applyProtection="0">
      <alignment horizontal="right" vertical="center"/>
    </xf>
    <xf numFmtId="4" fontId="9" fillId="110" borderId="112" applyNumberFormat="0" applyProtection="0">
      <alignment horizontal="right" vertical="center"/>
    </xf>
    <xf numFmtId="4" fontId="9" fillId="111" borderId="112" applyNumberFormat="0" applyProtection="0">
      <alignment horizontal="right" vertical="center"/>
    </xf>
    <xf numFmtId="4" fontId="9" fillId="112" borderId="112" applyNumberFormat="0" applyProtection="0">
      <alignment horizontal="right" vertical="center"/>
    </xf>
    <xf numFmtId="4" fontId="9" fillId="113" borderId="112" applyNumberFormat="0" applyProtection="0">
      <alignment horizontal="right" vertical="center"/>
    </xf>
    <xf numFmtId="4" fontId="9" fillId="114" borderId="112" applyNumberFormat="0" applyProtection="0">
      <alignment horizontal="right" vertical="center"/>
    </xf>
    <xf numFmtId="4" fontId="9" fillId="0" borderId="0" applyNumberFormat="0" applyProtection="0">
      <alignment horizontal="left" vertical="center" indent="1"/>
    </xf>
    <xf numFmtId="4" fontId="28" fillId="35" borderId="0" applyNumberFormat="0" applyProtection="0">
      <alignment horizontal="left" vertical="center" indent="1"/>
    </xf>
    <xf numFmtId="4" fontId="28" fillId="35" borderId="0" applyNumberFormat="0" applyProtection="0">
      <alignment horizontal="left" vertical="center" indent="1"/>
    </xf>
    <xf numFmtId="4" fontId="28" fillId="35" borderId="0" applyNumberFormat="0" applyProtection="0">
      <alignment horizontal="left" vertical="center" indent="1"/>
    </xf>
    <xf numFmtId="4" fontId="28" fillId="35" borderId="0" applyNumberFormat="0" applyProtection="0">
      <alignment horizontal="left" vertical="center" indent="1"/>
    </xf>
    <xf numFmtId="4" fontId="28" fillId="35" borderId="0" applyNumberFormat="0" applyProtection="0">
      <alignment horizontal="left" vertical="center" indent="1"/>
    </xf>
    <xf numFmtId="4" fontId="28" fillId="35" borderId="0" applyNumberFormat="0" applyProtection="0">
      <alignment horizontal="left" vertical="center" indent="1"/>
    </xf>
    <xf numFmtId="4" fontId="28" fillId="35" borderId="0" applyNumberFormat="0" applyProtection="0">
      <alignment horizontal="left" vertical="center" indent="1"/>
    </xf>
    <xf numFmtId="4" fontId="28" fillId="35" borderId="0" applyNumberFormat="0" applyProtection="0">
      <alignment horizontal="left" vertical="center" indent="1"/>
    </xf>
    <xf numFmtId="4" fontId="28" fillId="35" borderId="0" applyNumberFormat="0" applyProtection="0">
      <alignment horizontal="left" vertical="center" indent="1"/>
    </xf>
    <xf numFmtId="4" fontId="28" fillId="35" borderId="0" applyNumberFormat="0" applyProtection="0">
      <alignment horizontal="left" vertical="center" indent="1"/>
    </xf>
    <xf numFmtId="4" fontId="28" fillId="35" borderId="0" applyNumberFormat="0" applyProtection="0">
      <alignment horizontal="left" vertical="center" indent="1"/>
    </xf>
    <xf numFmtId="0" fontId="13" fillId="115" borderId="112" applyNumberFormat="0" applyProtection="0">
      <alignment horizontal="left" vertical="center" indent="1"/>
    </xf>
    <xf numFmtId="4" fontId="18" fillId="0" borderId="0" applyNumberFormat="0" applyProtection="0">
      <alignment horizontal="left" vertical="center" indent="1"/>
    </xf>
    <xf numFmtId="4" fontId="17" fillId="0" borderId="0" applyNumberFormat="0" applyProtection="0">
      <alignment horizontal="left" vertical="center" indent="1"/>
    </xf>
    <xf numFmtId="4" fontId="18" fillId="0" borderId="0" applyNumberFormat="0" applyProtection="0">
      <alignment horizontal="left" vertical="center" indent="1"/>
    </xf>
    <xf numFmtId="4" fontId="9"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9"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4" fontId="18" fillId="0" borderId="0" applyNumberFormat="0" applyProtection="0">
      <alignment horizontal="left" vertical="center" indent="1"/>
    </xf>
    <xf numFmtId="0" fontId="17" fillId="116" borderId="78" applyNumberFormat="0" applyProtection="0">
      <alignment horizontal="left" vertical="center" indent="2"/>
    </xf>
    <xf numFmtId="0" fontId="17" fillId="116" borderId="78" applyNumberFormat="0" applyProtection="0">
      <alignment horizontal="left" vertical="center" indent="2"/>
    </xf>
    <xf numFmtId="0" fontId="18" fillId="117" borderId="78" applyNumberFormat="0" applyProtection="0">
      <alignment horizontal="left" vertical="center" indent="2"/>
    </xf>
    <xf numFmtId="0" fontId="18" fillId="117" borderId="78" applyNumberFormat="0" applyProtection="0">
      <alignment horizontal="left" vertical="center" indent="2"/>
    </xf>
    <xf numFmtId="0" fontId="17" fillId="116" borderId="78" applyNumberFormat="0" applyProtection="0">
      <alignment horizontal="left" vertical="center" indent="2"/>
    </xf>
    <xf numFmtId="0" fontId="18" fillId="117" borderId="78" applyNumberFormat="0" applyProtection="0">
      <alignment horizontal="left" vertical="center" indent="2"/>
    </xf>
    <xf numFmtId="0" fontId="17" fillId="0" borderId="78" applyNumberFormat="0" applyProtection="0">
      <alignment horizontal="left" vertical="center" indent="2"/>
    </xf>
    <xf numFmtId="0" fontId="13" fillId="49" borderId="112" applyNumberFormat="0" applyProtection="0">
      <alignment horizontal="left" vertical="center" indent="1"/>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116" borderId="78" applyNumberFormat="0" applyProtection="0">
      <alignment horizontal="left" vertical="center" indent="2"/>
    </xf>
    <xf numFmtId="0" fontId="18" fillId="117" borderId="78" applyNumberFormat="0" applyProtection="0">
      <alignment horizontal="left" vertical="center" indent="2"/>
    </xf>
    <xf numFmtId="0" fontId="17" fillId="116" borderId="78" applyNumberFormat="0" applyProtection="0">
      <alignment horizontal="left" vertical="center" indent="2"/>
    </xf>
    <xf numFmtId="0" fontId="17" fillId="116" borderId="78" applyNumberFormat="0" applyProtection="0">
      <alignment horizontal="left" vertical="center" indent="2"/>
    </xf>
    <xf numFmtId="0" fontId="18" fillId="117" borderId="78" applyNumberFormat="0" applyProtection="0">
      <alignment horizontal="left" vertical="center" indent="2"/>
    </xf>
    <xf numFmtId="0" fontId="18" fillId="117" borderId="78" applyNumberFormat="0" applyProtection="0">
      <alignment horizontal="left" vertical="center" indent="2"/>
    </xf>
    <xf numFmtId="0" fontId="18" fillId="117" borderId="78" applyNumberFormat="0" applyProtection="0">
      <alignment horizontal="left" vertical="center" indent="2"/>
    </xf>
    <xf numFmtId="0" fontId="18" fillId="117" borderId="78" applyNumberFormat="0" applyProtection="0">
      <alignment horizontal="left" vertical="center" indent="2"/>
    </xf>
    <xf numFmtId="0" fontId="13" fillId="35" borderId="79" applyNumberFormat="0" applyProtection="0">
      <alignment horizontal="left" vertical="top" indent="1"/>
    </xf>
    <xf numFmtId="0" fontId="13" fillId="35" borderId="79" applyNumberFormat="0" applyProtection="0">
      <alignment horizontal="left" vertical="top" indent="1"/>
    </xf>
    <xf numFmtId="0" fontId="13" fillId="49" borderId="112" applyNumberFormat="0" applyProtection="0">
      <alignment horizontal="left" vertical="center" indent="1"/>
    </xf>
    <xf numFmtId="0" fontId="13" fillId="35" borderId="79" applyNumberFormat="0" applyProtection="0">
      <alignment horizontal="left" vertical="top" indent="1"/>
    </xf>
    <xf numFmtId="0" fontId="13" fillId="35" borderId="79" applyNumberFormat="0" applyProtection="0">
      <alignment horizontal="left" vertical="top" indent="1"/>
    </xf>
    <xf numFmtId="0" fontId="13" fillId="35" borderId="79" applyNumberFormat="0" applyProtection="0">
      <alignment horizontal="left" vertical="top" indent="1"/>
    </xf>
    <xf numFmtId="0" fontId="13" fillId="35" borderId="79" applyNumberFormat="0" applyProtection="0">
      <alignment horizontal="left" vertical="top" indent="1"/>
    </xf>
    <xf numFmtId="0" fontId="13" fillId="35" borderId="79" applyNumberFormat="0" applyProtection="0">
      <alignment horizontal="left" vertical="top" indent="1"/>
    </xf>
    <xf numFmtId="0" fontId="13" fillId="35" borderId="79" applyNumberFormat="0" applyProtection="0">
      <alignment horizontal="left" vertical="top" indent="1"/>
    </xf>
    <xf numFmtId="0" fontId="13" fillId="35" borderId="79" applyNumberFormat="0" applyProtection="0">
      <alignment horizontal="left" vertical="top" indent="1"/>
    </xf>
    <xf numFmtId="0" fontId="13" fillId="49" borderId="112" applyNumberFormat="0" applyProtection="0">
      <alignment horizontal="left" vertical="center" indent="1"/>
    </xf>
    <xf numFmtId="0" fontId="13" fillId="35" borderId="79" applyNumberFormat="0" applyProtection="0">
      <alignment horizontal="left" vertical="top" indent="1"/>
    </xf>
    <xf numFmtId="0" fontId="13" fillId="35" borderId="79" applyNumberFormat="0" applyProtection="0">
      <alignment horizontal="left" vertical="top" indent="1"/>
    </xf>
    <xf numFmtId="0" fontId="13" fillId="35" borderId="79" applyNumberFormat="0" applyProtection="0">
      <alignment horizontal="left" vertical="top" indent="1"/>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118"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3" fillId="23" borderId="112" applyNumberFormat="0" applyProtection="0">
      <alignment horizontal="left" vertical="center" indent="1"/>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118" borderId="78" applyNumberFormat="0" applyProtection="0">
      <alignment horizontal="left" vertical="center" indent="2"/>
    </xf>
    <xf numFmtId="0" fontId="17" fillId="118"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118" borderId="78" applyNumberFormat="0" applyProtection="0">
      <alignment horizontal="left" vertical="center" indent="2"/>
    </xf>
    <xf numFmtId="0" fontId="17" fillId="118" borderId="78" applyNumberFormat="0" applyProtection="0">
      <alignment horizontal="left" vertical="center" indent="2"/>
    </xf>
    <xf numFmtId="0" fontId="17" fillId="118" borderId="78" applyNumberFormat="0" applyProtection="0">
      <alignment horizontal="left" vertical="center" indent="2"/>
    </xf>
    <xf numFmtId="0" fontId="13" fillId="38" borderId="79" applyNumberFormat="0" applyProtection="0">
      <alignment horizontal="left" vertical="top" indent="1"/>
    </xf>
    <xf numFmtId="0" fontId="13" fillId="38" borderId="79" applyNumberFormat="0" applyProtection="0">
      <alignment horizontal="left" vertical="top" indent="1"/>
    </xf>
    <xf numFmtId="0" fontId="13" fillId="23" borderId="112" applyNumberFormat="0" applyProtection="0">
      <alignment horizontal="left" vertical="center" indent="1"/>
    </xf>
    <xf numFmtId="0" fontId="13" fillId="38" borderId="79" applyNumberFormat="0" applyProtection="0">
      <alignment horizontal="left" vertical="top" indent="1"/>
    </xf>
    <xf numFmtId="0" fontId="13" fillId="38" borderId="79" applyNumberFormat="0" applyProtection="0">
      <alignment horizontal="left" vertical="top" indent="1"/>
    </xf>
    <xf numFmtId="0" fontId="13" fillId="38" borderId="79" applyNumberFormat="0" applyProtection="0">
      <alignment horizontal="left" vertical="top" indent="1"/>
    </xf>
    <xf numFmtId="0" fontId="13" fillId="38" borderId="79" applyNumberFormat="0" applyProtection="0">
      <alignment horizontal="left" vertical="top" indent="1"/>
    </xf>
    <xf numFmtId="0" fontId="13" fillId="38" borderId="79" applyNumberFormat="0" applyProtection="0">
      <alignment horizontal="left" vertical="top" indent="1"/>
    </xf>
    <xf numFmtId="0" fontId="13" fillId="38" borderId="79" applyNumberFormat="0" applyProtection="0">
      <alignment horizontal="left" vertical="top" indent="1"/>
    </xf>
    <xf numFmtId="0" fontId="13" fillId="38" borderId="79" applyNumberFormat="0" applyProtection="0">
      <alignment horizontal="left" vertical="top" indent="1"/>
    </xf>
    <xf numFmtId="0" fontId="13" fillId="23" borderId="112" applyNumberFormat="0" applyProtection="0">
      <alignment horizontal="left" vertical="center" indent="1"/>
    </xf>
    <xf numFmtId="0" fontId="13" fillId="38" borderId="79" applyNumberFormat="0" applyProtection="0">
      <alignment horizontal="left" vertical="top" indent="1"/>
    </xf>
    <xf numFmtId="0" fontId="13" fillId="38" borderId="79" applyNumberFormat="0" applyProtection="0">
      <alignment horizontal="left" vertical="top" indent="1"/>
    </xf>
    <xf numFmtId="0" fontId="13" fillId="38" borderId="79" applyNumberFormat="0" applyProtection="0">
      <alignment horizontal="left" vertical="top" indent="1"/>
    </xf>
    <xf numFmtId="0" fontId="13" fillId="104" borderId="112" applyNumberFormat="0" applyProtection="0">
      <alignment horizontal="left" vertical="center" indent="1"/>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3" fillId="39" borderId="79" applyNumberFormat="0" applyProtection="0">
      <alignment horizontal="left" vertical="top" indent="1"/>
    </xf>
    <xf numFmtId="0" fontId="13" fillId="39" borderId="79" applyNumberFormat="0" applyProtection="0">
      <alignment horizontal="left" vertical="top" indent="1"/>
    </xf>
    <xf numFmtId="0" fontId="13" fillId="104" borderId="112" applyNumberFormat="0" applyProtection="0">
      <alignment horizontal="left" vertical="center" indent="1"/>
    </xf>
    <xf numFmtId="0" fontId="13" fillId="39" borderId="79" applyNumberFormat="0" applyProtection="0">
      <alignment horizontal="left" vertical="top" indent="1"/>
    </xf>
    <xf numFmtId="0" fontId="13" fillId="39" borderId="79" applyNumberFormat="0" applyProtection="0">
      <alignment horizontal="left" vertical="top" indent="1"/>
    </xf>
    <xf numFmtId="0" fontId="13" fillId="39" borderId="79" applyNumberFormat="0" applyProtection="0">
      <alignment horizontal="left" vertical="top" indent="1"/>
    </xf>
    <xf numFmtId="0" fontId="13" fillId="39" borderId="79" applyNumberFormat="0" applyProtection="0">
      <alignment horizontal="left" vertical="top" indent="1"/>
    </xf>
    <xf numFmtId="0" fontId="13" fillId="39" borderId="79" applyNumberFormat="0" applyProtection="0">
      <alignment horizontal="left" vertical="top" indent="1"/>
    </xf>
    <xf numFmtId="0" fontId="13" fillId="39" borderId="79" applyNumberFormat="0" applyProtection="0">
      <alignment horizontal="left" vertical="top" indent="1"/>
    </xf>
    <xf numFmtId="0" fontId="13" fillId="39" borderId="79" applyNumberFormat="0" applyProtection="0">
      <alignment horizontal="left" vertical="top" indent="1"/>
    </xf>
    <xf numFmtId="0" fontId="13" fillId="104" borderId="112" applyNumberFormat="0" applyProtection="0">
      <alignment horizontal="left" vertical="center" indent="1"/>
    </xf>
    <xf numFmtId="0" fontId="13" fillId="39" borderId="79" applyNumberFormat="0" applyProtection="0">
      <alignment horizontal="left" vertical="top" indent="1"/>
    </xf>
    <xf numFmtId="0" fontId="13" fillId="39" borderId="79" applyNumberFormat="0" applyProtection="0">
      <alignment horizontal="left" vertical="top" indent="1"/>
    </xf>
    <xf numFmtId="0" fontId="13" fillId="39" borderId="79" applyNumberFormat="0" applyProtection="0">
      <alignment horizontal="left" vertical="top" indent="1"/>
    </xf>
    <xf numFmtId="0" fontId="13" fillId="115" borderId="112" applyNumberFormat="0" applyProtection="0">
      <alignment horizontal="left" vertical="center" indent="1"/>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7" fillId="0" borderId="78" applyNumberFormat="0" applyProtection="0">
      <alignment horizontal="left" vertical="center" indent="2"/>
    </xf>
    <xf numFmtId="0" fontId="13" fillId="3" borderId="79" applyNumberFormat="0" applyProtection="0">
      <alignment horizontal="left" vertical="top" indent="1"/>
    </xf>
    <xf numFmtId="0" fontId="13" fillId="3" borderId="79" applyNumberFormat="0" applyProtection="0">
      <alignment horizontal="left" vertical="top" indent="1"/>
    </xf>
    <xf numFmtId="0" fontId="13" fillId="115" borderId="112" applyNumberFormat="0" applyProtection="0">
      <alignment horizontal="left" vertical="center" indent="1"/>
    </xf>
    <xf numFmtId="0" fontId="13" fillId="3" borderId="79" applyNumberFormat="0" applyProtection="0">
      <alignment horizontal="left" vertical="top" indent="1"/>
    </xf>
    <xf numFmtId="0" fontId="13" fillId="3" borderId="79" applyNumberFormat="0" applyProtection="0">
      <alignment horizontal="left" vertical="top" indent="1"/>
    </xf>
    <xf numFmtId="0" fontId="13" fillId="3" borderId="79" applyNumberFormat="0" applyProtection="0">
      <alignment horizontal="left" vertical="top" indent="1"/>
    </xf>
    <xf numFmtId="0" fontId="13" fillId="3" borderId="79" applyNumberFormat="0" applyProtection="0">
      <alignment horizontal="left" vertical="top" indent="1"/>
    </xf>
    <xf numFmtId="0" fontId="13" fillId="3" borderId="79" applyNumberFormat="0" applyProtection="0">
      <alignment horizontal="left" vertical="top" indent="1"/>
    </xf>
    <xf numFmtId="0" fontId="13" fillId="3" borderId="79" applyNumberFormat="0" applyProtection="0">
      <alignment horizontal="left" vertical="top" indent="1"/>
    </xf>
    <xf numFmtId="0" fontId="13" fillId="3" borderId="79" applyNumberFormat="0" applyProtection="0">
      <alignment horizontal="left" vertical="top" indent="1"/>
    </xf>
    <xf numFmtId="0" fontId="13" fillId="115" borderId="112" applyNumberFormat="0" applyProtection="0">
      <alignment horizontal="left" vertical="center" indent="1"/>
    </xf>
    <xf numFmtId="0" fontId="13" fillId="3" borderId="79" applyNumberFormat="0" applyProtection="0">
      <alignment horizontal="left" vertical="top" indent="1"/>
    </xf>
    <xf numFmtId="0" fontId="13" fillId="3" borderId="79" applyNumberFormat="0" applyProtection="0">
      <alignment horizontal="left" vertical="top" indent="1"/>
    </xf>
    <xf numFmtId="0" fontId="13" fillId="3" borderId="79" applyNumberFormat="0" applyProtection="0">
      <alignment horizontal="left" vertical="top" indent="1"/>
    </xf>
    <xf numFmtId="0" fontId="13" fillId="84" borderId="78" applyNumberFormat="0">
      <protection locked="0"/>
    </xf>
    <xf numFmtId="0" fontId="13" fillId="84" borderId="78" applyNumberFormat="0">
      <protection locked="0"/>
    </xf>
    <xf numFmtId="0" fontId="13" fillId="84" borderId="78" applyNumberFormat="0">
      <protection locked="0"/>
    </xf>
    <xf numFmtId="0" fontId="13" fillId="84" borderId="78" applyNumberFormat="0">
      <protection locked="0"/>
    </xf>
    <xf numFmtId="0" fontId="13" fillId="84" borderId="78" applyNumberFormat="0">
      <protection locked="0"/>
    </xf>
    <xf numFmtId="4" fontId="9" fillId="40" borderId="112" applyNumberFormat="0" applyProtection="0">
      <alignment vertical="center"/>
    </xf>
    <xf numFmtId="4" fontId="33" fillId="0" borderId="78" applyNumberFormat="0" applyProtection="0">
      <alignment horizontal="left" vertical="center" indent="1"/>
    </xf>
    <xf numFmtId="4" fontId="9" fillId="40" borderId="112" applyNumberFormat="0" applyProtection="0">
      <alignment horizontal="left" vertical="center" indent="1"/>
    </xf>
    <xf numFmtId="4" fontId="33" fillId="0" borderId="78" applyNumberFormat="0" applyProtection="0">
      <alignment horizontal="left" vertical="center" indent="1"/>
    </xf>
    <xf numFmtId="4" fontId="33" fillId="0" borderId="0" applyNumberFormat="0" applyProtection="0">
      <alignment horizontal="left" vertical="center" indent="1"/>
    </xf>
    <xf numFmtId="4" fontId="9" fillId="40" borderId="112" applyNumberFormat="0" applyProtection="0">
      <alignment horizontal="left" vertical="center" indent="1"/>
    </xf>
    <xf numFmtId="4" fontId="9" fillId="40" borderId="112" applyNumberFormat="0" applyProtection="0">
      <alignment horizontal="left" vertical="center" indent="1"/>
    </xf>
    <xf numFmtId="4" fontId="33" fillId="0" borderId="0" applyNumberFormat="0" applyProtection="0">
      <alignment horizontal="right" vertical="center" wrapText="1"/>
    </xf>
    <xf numFmtId="4" fontId="16" fillId="0" borderId="78" applyNumberFormat="0" applyProtection="0">
      <alignment horizontal="right" vertical="center" wrapText="1"/>
    </xf>
    <xf numFmtId="4" fontId="16" fillId="0" borderId="113" applyNumberFormat="0" applyProtection="0">
      <alignment horizontal="right" vertical="center" wrapText="1"/>
    </xf>
    <xf numFmtId="4" fontId="16" fillId="0" borderId="78" applyNumberFormat="0" applyProtection="0">
      <alignment horizontal="right" vertical="center" wrapText="1"/>
    </xf>
    <xf numFmtId="4" fontId="17" fillId="0" borderId="78" applyNumberFormat="0" applyProtection="0">
      <alignment horizontal="right" vertical="center" wrapText="1"/>
    </xf>
    <xf numFmtId="4" fontId="9" fillId="0" borderId="112" applyNumberFormat="0" applyProtection="0">
      <alignment horizontal="right" vertical="center"/>
    </xf>
    <xf numFmtId="4" fontId="9" fillId="0" borderId="112" applyNumberFormat="0" applyProtection="0">
      <alignment horizontal="right" vertical="center"/>
    </xf>
    <xf numFmtId="4" fontId="33" fillId="0" borderId="0" applyNumberFormat="0" applyProtection="0">
      <alignment horizontal="right" vertical="center" wrapText="1"/>
    </xf>
    <xf numFmtId="4" fontId="16" fillId="0" borderId="78" applyNumberFormat="0" applyProtection="0">
      <alignment horizontal="left" vertical="center" indent="1"/>
    </xf>
    <xf numFmtId="4" fontId="16" fillId="0" borderId="78" applyNumberFormat="0" applyProtection="0">
      <alignment horizontal="left" vertical="center" indent="1"/>
    </xf>
    <xf numFmtId="4" fontId="16" fillId="0" borderId="78" applyNumberFormat="0" applyProtection="0">
      <alignment horizontal="left" vertical="center" indent="1"/>
    </xf>
    <xf numFmtId="4" fontId="16" fillId="0" borderId="78" applyNumberFormat="0" applyProtection="0">
      <alignment horizontal="left" vertical="center" indent="1"/>
    </xf>
    <xf numFmtId="0" fontId="13" fillId="0" borderId="112" applyNumberFormat="0" applyProtection="0">
      <alignment horizontal="left" vertical="center" indent="1"/>
    </xf>
    <xf numFmtId="0" fontId="13" fillId="0" borderId="112" applyNumberFormat="0" applyProtection="0">
      <alignment horizontal="left" vertical="center" indent="1"/>
    </xf>
    <xf numFmtId="4" fontId="33" fillId="0" borderId="0" applyNumberFormat="0" applyProtection="0">
      <alignment horizontal="left" vertical="center" indent="1"/>
    </xf>
    <xf numFmtId="0" fontId="18" fillId="43" borderId="78" applyNumberFormat="0" applyProtection="0">
      <alignment horizontal="center" vertical="center" wrapText="1"/>
    </xf>
    <xf numFmtId="0" fontId="13" fillId="0" borderId="112" applyNumberFormat="0" applyProtection="0">
      <alignment horizontal="left" vertical="center" indent="1"/>
    </xf>
    <xf numFmtId="0" fontId="13" fillId="0" borderId="112" applyNumberFormat="0" applyProtection="0">
      <alignment horizontal="left" vertical="center" indent="1"/>
    </xf>
    <xf numFmtId="0" fontId="18" fillId="44" borderId="4" applyNumberFormat="0" applyProtection="0">
      <alignment horizontal="center" vertical="top" wrapText="1"/>
    </xf>
    <xf numFmtId="4" fontId="36" fillId="37" borderId="28">
      <alignment vertical="center"/>
    </xf>
    <xf numFmtId="4" fontId="37" fillId="37" borderId="28">
      <alignment vertical="center"/>
    </xf>
    <xf numFmtId="4" fontId="26" fillId="20" borderId="28">
      <alignment vertical="center"/>
    </xf>
    <xf numFmtId="4" fontId="27" fillId="20" borderId="28">
      <alignment vertical="center"/>
    </xf>
    <xf numFmtId="4" fontId="38" fillId="40" borderId="28">
      <alignment horizontal="left" vertical="center" indent="1"/>
    </xf>
    <xf numFmtId="0" fontId="192" fillId="0" borderId="0"/>
    <xf numFmtId="4" fontId="11" fillId="0" borderId="0" applyNumberFormat="0" applyProtection="0">
      <alignment vertical="center"/>
    </xf>
    <xf numFmtId="4" fontId="39" fillId="119" borderId="112" applyNumberFormat="0" applyProtection="0">
      <alignment horizontal="right" vertical="center"/>
    </xf>
    <xf numFmtId="1" fontId="13" fillId="0" borderId="12" applyFill="0" applyBorder="0">
      <alignment horizontal="center"/>
    </xf>
    <xf numFmtId="1" fontId="13" fillId="0" borderId="12" applyFill="0" applyBorder="0">
      <alignment horizontal="center"/>
    </xf>
    <xf numFmtId="0" fontId="193" fillId="120" borderId="0"/>
    <xf numFmtId="49" fontId="194" fillId="120" borderId="0"/>
    <xf numFmtId="49" fontId="195" fillId="120" borderId="114"/>
    <xf numFmtId="49" fontId="195" fillId="120" borderId="0"/>
    <xf numFmtId="0" fontId="193" fillId="37" borderId="114">
      <protection locked="0"/>
    </xf>
    <xf numFmtId="0" fontId="193" fillId="120" borderId="0"/>
    <xf numFmtId="0" fontId="196" fillId="121" borderId="0"/>
    <xf numFmtId="0" fontId="196" fillId="114" borderId="0"/>
    <xf numFmtId="0" fontId="196" fillId="109" borderId="0"/>
    <xf numFmtId="208" fontId="197" fillId="0" borderId="83">
      <alignment horizontal="center"/>
    </xf>
    <xf numFmtId="208" fontId="197" fillId="0" borderId="83">
      <alignment horizontal="center"/>
    </xf>
    <xf numFmtId="208" fontId="197" fillId="0" borderId="83">
      <alignment horizontal="center"/>
    </xf>
    <xf numFmtId="208" fontId="197" fillId="0" borderId="83">
      <alignment horizontal="center"/>
    </xf>
    <xf numFmtId="208" fontId="197" fillId="0" borderId="83">
      <alignment horizontal="center"/>
    </xf>
    <xf numFmtId="208" fontId="197" fillId="0" borderId="83">
      <alignment horizontal="center"/>
    </xf>
    <xf numFmtId="0" fontId="13" fillId="0" borderId="0"/>
    <xf numFmtId="0" fontId="13" fillId="0" borderId="0"/>
    <xf numFmtId="0" fontId="198" fillId="0" borderId="0" applyNumberFormat="0" applyFont="0" applyFill="0" applyBorder="0" applyAlignment="0" applyProtection="0"/>
    <xf numFmtId="218" fontId="13" fillId="0" borderId="0" applyFill="0" applyBorder="0" applyAlignment="0" applyProtection="0">
      <alignment wrapText="1"/>
    </xf>
    <xf numFmtId="218" fontId="13" fillId="0" borderId="0" applyFill="0" applyBorder="0" applyAlignment="0" applyProtection="0">
      <alignment wrapText="1"/>
    </xf>
    <xf numFmtId="41" fontId="129" fillId="0" borderId="0" applyFont="0" applyFill="0" applyBorder="0" applyAlignment="0" applyProtection="0"/>
    <xf numFmtId="0" fontId="14" fillId="0" borderId="0" applyNumberFormat="0" applyFill="0" applyBorder="0">
      <alignment horizontal="center" wrapText="1"/>
    </xf>
    <xf numFmtId="0" fontId="14" fillId="0" borderId="0" applyNumberFormat="0" applyFill="0" applyBorder="0">
      <alignment horizontal="center" wrapText="1"/>
    </xf>
    <xf numFmtId="0" fontId="199" fillId="122" borderId="0" applyNumberFormat="0">
      <alignment vertical="center"/>
    </xf>
    <xf numFmtId="40" fontId="200" fillId="0" borderId="0" applyBorder="0">
      <alignment horizontal="right"/>
    </xf>
    <xf numFmtId="0" fontId="201" fillId="123" borderId="0" applyNumberFormat="0" applyFill="0" applyBorder="0" applyProtection="0">
      <alignment wrapText="1"/>
    </xf>
    <xf numFmtId="49" fontId="202" fillId="0" borderId="1">
      <alignment vertical="center"/>
    </xf>
    <xf numFmtId="49" fontId="158" fillId="0" borderId="0" applyFont="0" applyFill="0" applyBorder="0" applyAlignment="0" applyProtection="0"/>
    <xf numFmtId="49" fontId="158" fillId="0" borderId="0" applyFont="0" applyFill="0" applyBorder="0" applyAlignment="0" applyProtection="0"/>
    <xf numFmtId="219" fontId="158" fillId="0" borderId="0" applyFont="0" applyFill="0" applyBorder="0" applyAlignment="0" applyProtection="0"/>
    <xf numFmtId="219" fontId="158" fillId="0" borderId="0" applyFont="0" applyFill="0" applyBorder="0" applyAlignment="0" applyProtection="0"/>
    <xf numFmtId="220" fontId="129" fillId="0" borderId="0" applyFont="0" applyFill="0" applyBorder="0" applyAlignment="0" applyProtection="0"/>
    <xf numFmtId="0" fontId="203" fillId="124" borderId="0" applyNumberFormat="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8" fillId="0" borderId="0" applyNumberFormat="0" applyFill="0" applyBorder="0" applyAlignment="0" applyProtection="0"/>
    <xf numFmtId="0" fontId="204"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203" fillId="124" borderId="0" applyNumberFormat="0" applyBorder="0" applyAlignment="0" applyProtection="0"/>
    <xf numFmtId="0" fontId="139" fillId="125" borderId="0" applyNumberFormat="0" applyFont="0" applyBorder="0" applyAlignment="0" applyProtection="0">
      <alignment vertical="center"/>
    </xf>
    <xf numFmtId="0" fontId="13" fillId="0" borderId="115" applyNumberFormat="0" applyFont="0" applyBorder="0" applyAlignment="0" applyProtection="0"/>
    <xf numFmtId="0" fontId="13" fillId="0" borderId="115" applyNumberFormat="0" applyFont="0" applyBorder="0" applyAlignment="0" applyProtection="0"/>
    <xf numFmtId="0" fontId="13" fillId="0" borderId="115" applyNumberFormat="0" applyFont="0" applyBorder="0" applyAlignment="0" applyProtection="0"/>
    <xf numFmtId="0" fontId="13" fillId="0" borderId="115" applyNumberFormat="0" applyFont="0" applyBorder="0" applyAlignment="0" applyProtection="0"/>
    <xf numFmtId="0" fontId="13" fillId="0" borderId="115" applyNumberFormat="0" applyFont="0" applyBorder="0" applyAlignment="0" applyProtection="0"/>
    <xf numFmtId="206" fontId="13" fillId="0" borderId="51">
      <protection locked="0"/>
    </xf>
    <xf numFmtId="206" fontId="13" fillId="0" borderId="51">
      <protection locked="0"/>
    </xf>
    <xf numFmtId="206" fontId="13" fillId="0" borderId="51">
      <protection locked="0"/>
    </xf>
    <xf numFmtId="0" fontId="79" fillId="0" borderId="50" applyNumberFormat="0" applyFill="0" applyAlignment="0" applyProtection="0"/>
    <xf numFmtId="0" fontId="68" fillId="0" borderId="116" applyNumberFormat="0" applyFill="0" applyAlignment="0" applyProtection="0"/>
    <xf numFmtId="0" fontId="13" fillId="0" borderId="115" applyNumberFormat="0" applyFont="0" applyBorder="0" applyAlignment="0" applyProtection="0"/>
    <xf numFmtId="0" fontId="68" fillId="0" borderId="116" applyNumberFormat="0" applyFill="0" applyAlignment="0" applyProtection="0"/>
    <xf numFmtId="0" fontId="205" fillId="0" borderId="50" applyNumberFormat="0" applyFill="0" applyAlignment="0" applyProtection="0"/>
    <xf numFmtId="206" fontId="13" fillId="0" borderId="51">
      <protection locked="0"/>
    </xf>
    <xf numFmtId="206" fontId="13" fillId="0" borderId="51">
      <protection locked="0"/>
    </xf>
    <xf numFmtId="0" fontId="13" fillId="0" borderId="115" applyNumberFormat="0" applyFont="0" applyBorder="0" applyAlignment="0" applyProtection="0"/>
    <xf numFmtId="206" fontId="13" fillId="0" borderId="51">
      <protection locked="0"/>
    </xf>
    <xf numFmtId="0" fontId="102" fillId="0" borderId="50" applyNumberFormat="0" applyFill="0" applyAlignment="0" applyProtection="0"/>
    <xf numFmtId="206" fontId="13" fillId="0" borderId="51">
      <protection locked="0"/>
    </xf>
    <xf numFmtId="206" fontId="13" fillId="0" borderId="51">
      <protection locked="0"/>
    </xf>
    <xf numFmtId="0" fontId="13" fillId="0" borderId="115" applyNumberFormat="0" applyFont="0" applyBorder="0" applyAlignment="0" applyProtection="0"/>
    <xf numFmtId="206" fontId="13" fillId="0" borderId="51">
      <protection locked="0"/>
    </xf>
    <xf numFmtId="0" fontId="68" fillId="0" borderId="116" applyNumberFormat="0" applyFill="0" applyAlignment="0" applyProtection="0"/>
    <xf numFmtId="206" fontId="13" fillId="0" borderId="117">
      <protection locked="0"/>
    </xf>
    <xf numFmtId="206" fontId="13" fillId="0" borderId="117">
      <protection locked="0"/>
    </xf>
    <xf numFmtId="0" fontId="68" fillId="0" borderId="116" applyNumberFormat="0" applyFill="0" applyAlignment="0" applyProtection="0"/>
    <xf numFmtId="0" fontId="13" fillId="0" borderId="115" applyNumberFormat="0" applyFont="0" applyBorder="0" applyAlignment="0" applyProtection="0"/>
    <xf numFmtId="206" fontId="13" fillId="0" borderId="51">
      <protection locked="0"/>
    </xf>
    <xf numFmtId="206" fontId="13" fillId="0" borderId="51">
      <protection locked="0"/>
    </xf>
    <xf numFmtId="206" fontId="13" fillId="0" borderId="51">
      <protection locked="0"/>
    </xf>
    <xf numFmtId="206" fontId="13" fillId="0" borderId="51">
      <protection locked="0"/>
    </xf>
    <xf numFmtId="206" fontId="13" fillId="0" borderId="51">
      <protection locked="0"/>
    </xf>
    <xf numFmtId="0" fontId="13" fillId="0" borderId="115" applyNumberFormat="0" applyFont="0" applyBorder="0" applyAlignment="0" applyProtection="0"/>
    <xf numFmtId="206" fontId="13" fillId="0" borderId="51">
      <protection locked="0"/>
    </xf>
    <xf numFmtId="206" fontId="13" fillId="0" borderId="51">
      <protection locked="0"/>
    </xf>
    <xf numFmtId="206" fontId="13" fillId="0" borderId="51">
      <protection locked="0"/>
    </xf>
    <xf numFmtId="206" fontId="13" fillId="0" borderId="51">
      <protection locked="0"/>
    </xf>
    <xf numFmtId="206" fontId="13" fillId="0" borderId="51">
      <protection locked="0"/>
    </xf>
    <xf numFmtId="0" fontId="13" fillId="0" borderId="115" applyNumberFormat="0" applyFont="0" applyBorder="0" applyAlignment="0" applyProtection="0"/>
    <xf numFmtId="206" fontId="13" fillId="0" borderId="51">
      <protection locked="0"/>
    </xf>
    <xf numFmtId="0" fontId="13" fillId="0" borderId="115" applyNumberFormat="0" applyFont="0" applyBorder="0" applyAlignment="0" applyProtection="0"/>
    <xf numFmtId="0" fontId="102" fillId="0" borderId="50" applyNumberFormat="0" applyFill="0" applyAlignment="0" applyProtection="0"/>
    <xf numFmtId="0" fontId="13" fillId="0" borderId="115" applyNumberFormat="0" applyFont="0" applyBorder="0" applyAlignment="0" applyProtection="0"/>
    <xf numFmtId="7" fontId="206" fillId="125" borderId="0" applyNumberFormat="0" applyBorder="0" applyProtection="0">
      <alignment horizontal="right" vertical="center" indent="1"/>
    </xf>
    <xf numFmtId="37" fontId="15" fillId="19" borderId="0" applyNumberFormat="0" applyBorder="0" applyAlignment="0" applyProtection="0"/>
    <xf numFmtId="37" fontId="15" fillId="19" borderId="0" applyNumberFormat="0" applyBorder="0" applyAlignment="0" applyProtection="0"/>
    <xf numFmtId="37" fontId="15" fillId="0" borderId="0"/>
    <xf numFmtId="37" fontId="15" fillId="0" borderId="0"/>
    <xf numFmtId="37" fontId="15" fillId="19" borderId="0" applyNumberFormat="0" applyBorder="0" applyAlignment="0" applyProtection="0"/>
    <xf numFmtId="3" fontId="207" fillId="0" borderId="108" applyProtection="0"/>
    <xf numFmtId="221" fontId="208" fillId="0" borderId="0" applyFont="0" applyFill="0" applyBorder="0" applyAlignment="0" applyProtection="0"/>
    <xf numFmtId="222" fontId="153" fillId="0" borderId="0" applyFont="0" applyFill="0" applyBorder="0" applyAlignment="0" applyProtection="0"/>
    <xf numFmtId="223" fontId="153" fillId="0" borderId="0" applyFont="0" applyFill="0" applyBorder="0" applyAlignment="0" applyProtection="0"/>
    <xf numFmtId="224" fontId="153" fillId="0" borderId="0" applyFont="0" applyFill="0" applyBorder="0" applyAlignment="0" applyProtection="0"/>
    <xf numFmtId="0" fontId="30" fillId="0" borderId="0" applyFill="0" applyBorder="0" applyAlignment="0"/>
    <xf numFmtId="0" fontId="80" fillId="0" borderId="0" applyNumberFormat="0" applyFill="0" applyBorder="0" applyAlignment="0" applyProtection="0"/>
    <xf numFmtId="0" fontId="82" fillId="0" borderId="0" applyNumberFormat="0" applyFill="0" applyBorder="0" applyAlignment="0" applyProtection="0"/>
    <xf numFmtId="0" fontId="209" fillId="0" borderId="0" applyNumberFormat="0" applyFill="0" applyBorder="0" applyAlignment="0" applyProtection="0"/>
    <xf numFmtId="0" fontId="121"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121" fillId="0" borderId="0" applyNumberFormat="0" applyFill="0" applyBorder="0" applyAlignment="0" applyProtection="0"/>
    <xf numFmtId="1" fontId="13" fillId="0" borderId="0" applyFont="0" applyFill="0" applyBorder="0">
      <alignment horizontal="center"/>
    </xf>
    <xf numFmtId="1" fontId="13" fillId="0" borderId="0" applyFont="0" applyFill="0" applyBorder="0">
      <alignment horizontal="center"/>
    </xf>
    <xf numFmtId="1" fontId="13" fillId="0" borderId="0" applyFont="0" applyFill="0" applyBorder="0">
      <alignment horizontal="center"/>
    </xf>
    <xf numFmtId="1" fontId="13" fillId="0" borderId="0" applyFont="0" applyFill="0" applyBorder="0">
      <alignment horizontal="center"/>
    </xf>
    <xf numFmtId="0" fontId="210" fillId="0" borderId="0" applyFill="0" applyBorder="0" applyAlignment="0" applyProtection="0"/>
    <xf numFmtId="0" fontId="211" fillId="0" borderId="0"/>
    <xf numFmtId="9" fontId="23" fillId="0" borderId="0" applyFont="0" applyFill="0" applyBorder="0" applyAlignment="0" applyProtection="0"/>
    <xf numFmtId="44" fontId="17" fillId="0" borderId="0" applyFont="0" applyFill="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2"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cellStyleXfs>
  <cellXfs count="912">
    <xf numFmtId="0" fontId="0" fillId="0" borderId="0" xfId="0"/>
    <xf numFmtId="0" fontId="11" fillId="0" borderId="0" xfId="0" applyFont="1" applyFill="1" applyBorder="1" applyAlignment="1">
      <alignment horizontal="right"/>
    </xf>
    <xf numFmtId="0" fontId="14" fillId="0" borderId="2" xfId="0" applyFont="1" applyFill="1" applyBorder="1"/>
    <xf numFmtId="0" fontId="14" fillId="0" borderId="5" xfId="0" applyFont="1" applyFill="1" applyBorder="1"/>
    <xf numFmtId="0" fontId="17" fillId="0" borderId="0" xfId="0" applyFont="1" applyFill="1"/>
    <xf numFmtId="0" fontId="17" fillId="0" borderId="0" xfId="0" applyFont="1" applyFill="1" applyBorder="1" applyAlignment="1">
      <alignment vertical="center"/>
    </xf>
    <xf numFmtId="0" fontId="17" fillId="0" borderId="0" xfId="0" applyFont="1" applyFill="1" applyBorder="1"/>
    <xf numFmtId="0" fontId="18" fillId="0" borderId="5" xfId="0" applyFont="1" applyFill="1" applyBorder="1"/>
    <xf numFmtId="0" fontId="17" fillId="0" borderId="1" xfId="0" applyFont="1" applyFill="1" applyBorder="1"/>
    <xf numFmtId="0" fontId="17" fillId="0" borderId="8" xfId="0" applyFont="1" applyFill="1" applyBorder="1"/>
    <xf numFmtId="0" fontId="17" fillId="0" borderId="3" xfId="0" applyFont="1" applyFill="1" applyBorder="1"/>
    <xf numFmtId="0" fontId="18" fillId="0" borderId="13" xfId="0" applyFont="1" applyFill="1" applyBorder="1"/>
    <xf numFmtId="0" fontId="18" fillId="0" borderId="14" xfId="0" applyFont="1" applyFill="1" applyBorder="1" applyAlignment="1">
      <alignment horizontal="center"/>
    </xf>
    <xf numFmtId="0" fontId="18" fillId="0" borderId="15" xfId="0" applyFont="1" applyFill="1" applyBorder="1" applyAlignment="1">
      <alignment horizontal="center"/>
    </xf>
    <xf numFmtId="0" fontId="18" fillId="0" borderId="17" xfId="0" applyFont="1" applyFill="1" applyBorder="1" applyAlignment="1">
      <alignment horizontal="center" wrapText="1"/>
    </xf>
    <xf numFmtId="0" fontId="18" fillId="0" borderId="13" xfId="0" applyFont="1" applyFill="1" applyBorder="1" applyAlignment="1">
      <alignment wrapText="1"/>
    </xf>
    <xf numFmtId="6" fontId="17" fillId="0" borderId="0" xfId="0" applyNumberFormat="1" applyFont="1" applyFill="1" applyBorder="1"/>
    <xf numFmtId="0" fontId="17" fillId="0" borderId="13" xfId="0" applyFont="1" applyFill="1" applyBorder="1" applyAlignment="1">
      <alignment horizontal="left" indent="1"/>
    </xf>
    <xf numFmtId="6" fontId="17" fillId="0" borderId="9" xfId="0" applyNumberFormat="1" applyFont="1" applyFill="1" applyBorder="1" applyAlignment="1">
      <alignment horizontal="right"/>
    </xf>
    <xf numFmtId="0" fontId="17" fillId="0" borderId="13" xfId="0" applyFont="1" applyFill="1" applyBorder="1" applyAlignment="1">
      <alignment horizontal="left" wrapText="1" indent="1"/>
    </xf>
    <xf numFmtId="6" fontId="17" fillId="0" borderId="0" xfId="0" applyNumberFormat="1" applyFont="1" applyFill="1" applyBorder="1" applyAlignment="1"/>
    <xf numFmtId="6" fontId="17" fillId="0" borderId="9" xfId="0" applyNumberFormat="1" applyFont="1" applyFill="1" applyBorder="1" applyAlignment="1">
      <alignment horizontal="right" vertical="top"/>
    </xf>
    <xf numFmtId="0" fontId="17" fillId="0" borderId="13" xfId="0" applyFont="1" applyFill="1" applyBorder="1"/>
    <xf numFmtId="6" fontId="17" fillId="0" borderId="7" xfId="0" applyNumberFormat="1" applyFont="1" applyFill="1" applyBorder="1"/>
    <xf numFmtId="6" fontId="17" fillId="0" borderId="9" xfId="0" applyNumberFormat="1" applyFont="1" applyFill="1" applyBorder="1" applyAlignment="1">
      <alignment horizontal="right" vertical="center"/>
    </xf>
    <xf numFmtId="6" fontId="17" fillId="0" borderId="0" xfId="0" applyNumberFormat="1" applyFont="1" applyFill="1" applyBorder="1" applyAlignment="1">
      <alignment horizontal="right" vertical="center"/>
    </xf>
    <xf numFmtId="6" fontId="17" fillId="0" borderId="0" xfId="0" applyNumberFormat="1" applyFont="1" applyFill="1" applyBorder="1" applyAlignment="1">
      <alignment horizontal="right"/>
    </xf>
    <xf numFmtId="6" fontId="17" fillId="0" borderId="19" xfId="0" applyNumberFormat="1" applyFont="1" applyFill="1" applyBorder="1"/>
    <xf numFmtId="0" fontId="18" fillId="0" borderId="20" xfId="0" applyFont="1" applyFill="1" applyBorder="1" applyAlignment="1">
      <alignment wrapText="1"/>
    </xf>
    <xf numFmtId="0" fontId="14" fillId="0" borderId="14" xfId="0" applyFont="1" applyFill="1" applyBorder="1"/>
    <xf numFmtId="0" fontId="14" fillId="0" borderId="1" xfId="0" applyFont="1" applyFill="1" applyBorder="1" applyAlignment="1">
      <alignment horizontal="center"/>
    </xf>
    <xf numFmtId="0" fontId="13" fillId="0" borderId="0" xfId="0" applyFont="1" applyFill="1"/>
    <xf numFmtId="0" fontId="18" fillId="0" borderId="13" xfId="0" applyFont="1" applyFill="1" applyBorder="1" applyAlignment="1">
      <alignment horizontal="left" vertical="top" wrapText="1"/>
    </xf>
    <xf numFmtId="0" fontId="13" fillId="0" borderId="0" xfId="0" applyFont="1" applyFill="1" applyBorder="1"/>
    <xf numFmtId="0" fontId="13" fillId="0" borderId="15" xfId="0" applyFont="1" applyFill="1" applyBorder="1"/>
    <xf numFmtId="0" fontId="13" fillId="0" borderId="1" xfId="0" applyFont="1" applyFill="1" applyBorder="1"/>
    <xf numFmtId="6" fontId="13" fillId="0" borderId="0" xfId="0" applyNumberFormat="1" applyFont="1" applyFill="1"/>
    <xf numFmtId="171" fontId="13" fillId="0" borderId="0" xfId="0" applyNumberFormat="1" applyFont="1" applyFill="1" applyBorder="1"/>
    <xf numFmtId="171" fontId="13" fillId="0" borderId="22" xfId="0" applyNumberFormat="1" applyFont="1" applyFill="1" applyBorder="1"/>
    <xf numFmtId="6" fontId="13" fillId="0" borderId="19" xfId="0" applyNumberFormat="1" applyFont="1" applyFill="1" applyBorder="1"/>
    <xf numFmtId="0" fontId="18" fillId="0" borderId="0" xfId="0" applyFont="1" applyFill="1"/>
    <xf numFmtId="0" fontId="18" fillId="0" borderId="0" xfId="0" applyFont="1" applyFill="1" applyBorder="1"/>
    <xf numFmtId="38" fontId="17" fillId="0" borderId="0" xfId="0" applyNumberFormat="1" applyFont="1" applyFill="1" applyBorder="1" applyAlignment="1"/>
    <xf numFmtId="164" fontId="17" fillId="0" borderId="0" xfId="0" applyNumberFormat="1" applyFont="1" applyFill="1" applyBorder="1" applyAlignment="1"/>
    <xf numFmtId="0" fontId="22" fillId="0" borderId="0" xfId="0" applyFont="1" applyFill="1"/>
    <xf numFmtId="0" fontId="17" fillId="0" borderId="0" xfId="0" applyFont="1" applyFill="1" applyAlignment="1">
      <alignment horizontal="left" indent="1"/>
    </xf>
    <xf numFmtId="0" fontId="18" fillId="0" borderId="13" xfId="0" applyFont="1" applyFill="1" applyBorder="1" applyAlignment="1"/>
    <xf numFmtId="0" fontId="46" fillId="0" borderId="0" xfId="3" applyFont="1" applyFill="1"/>
    <xf numFmtId="0" fontId="46" fillId="0" borderId="0" xfId="3" applyFont="1" applyFill="1" applyBorder="1"/>
    <xf numFmtId="0" fontId="46" fillId="0" borderId="0" xfId="3" applyFont="1" applyBorder="1"/>
    <xf numFmtId="0" fontId="46" fillId="46" borderId="0" xfId="3" applyFont="1" applyFill="1" applyBorder="1"/>
    <xf numFmtId="0" fontId="46" fillId="0" borderId="1" xfId="3" applyFont="1" applyBorder="1"/>
    <xf numFmtId="6" fontId="46" fillId="0" borderId="1" xfId="3" applyNumberFormat="1" applyFont="1" applyFill="1" applyBorder="1"/>
    <xf numFmtId="0" fontId="45" fillId="0" borderId="7" xfId="3" applyFont="1" applyFill="1" applyBorder="1"/>
    <xf numFmtId="0" fontId="47" fillId="0" borderId="0" xfId="3" applyFont="1" applyFill="1" applyBorder="1"/>
    <xf numFmtId="173" fontId="46" fillId="0" borderId="0" xfId="135" applyNumberFormat="1" applyFont="1" applyFill="1" applyBorder="1"/>
    <xf numFmtId="173" fontId="46" fillId="0" borderId="0" xfId="135" applyNumberFormat="1" applyFont="1" applyBorder="1"/>
    <xf numFmtId="173" fontId="46" fillId="0" borderId="0" xfId="3" applyNumberFormat="1" applyFont="1" applyBorder="1"/>
    <xf numFmtId="173" fontId="46" fillId="0" borderId="0" xfId="3" applyNumberFormat="1" applyFont="1" applyFill="1" applyBorder="1"/>
    <xf numFmtId="0" fontId="46" fillId="0" borderId="7" xfId="3" applyFont="1" applyFill="1" applyBorder="1" applyAlignment="1">
      <alignment horizontal="left" indent="2"/>
    </xf>
    <xf numFmtId="44" fontId="46" fillId="0" borderId="0" xfId="135" applyFont="1" applyFill="1" applyBorder="1"/>
    <xf numFmtId="0" fontId="46" fillId="0" borderId="7" xfId="3" applyFont="1" applyBorder="1"/>
    <xf numFmtId="0" fontId="44" fillId="0" borderId="7" xfId="3" applyFont="1" applyBorder="1"/>
    <xf numFmtId="0" fontId="45" fillId="0" borderId="7" xfId="3" applyFont="1" applyBorder="1"/>
    <xf numFmtId="0" fontId="45" fillId="0" borderId="10" xfId="3" applyFont="1" applyFill="1" applyBorder="1" applyAlignment="1">
      <alignment wrapText="1"/>
    </xf>
    <xf numFmtId="0" fontId="46" fillId="0" borderId="7" xfId="3" applyFont="1" applyFill="1" applyBorder="1" applyAlignment="1">
      <alignment horizontal="left" wrapText="1" indent="2"/>
    </xf>
    <xf numFmtId="0" fontId="45" fillId="0" borderId="7" xfId="3" applyFont="1" applyFill="1" applyBorder="1" applyAlignment="1">
      <alignment wrapText="1"/>
    </xf>
    <xf numFmtId="6" fontId="46" fillId="48" borderId="8" xfId="3" applyNumberFormat="1" applyFont="1" applyFill="1" applyBorder="1"/>
    <xf numFmtId="0" fontId="44" fillId="0" borderId="10" xfId="3" applyFont="1" applyFill="1" applyBorder="1"/>
    <xf numFmtId="173" fontId="48" fillId="0" borderId="0" xfId="135" applyNumberFormat="1" applyFont="1" applyFill="1" applyBorder="1"/>
    <xf numFmtId="173" fontId="48" fillId="0" borderId="0" xfId="3" applyNumberFormat="1" applyFont="1" applyFill="1" applyBorder="1"/>
    <xf numFmtId="173" fontId="48" fillId="0" borderId="0" xfId="135" applyNumberFormat="1" applyFont="1" applyBorder="1"/>
    <xf numFmtId="173" fontId="48" fillId="0" borderId="0" xfId="3" applyNumberFormat="1" applyFont="1" applyBorder="1"/>
    <xf numFmtId="0" fontId="46" fillId="0" borderId="1" xfId="3" applyFont="1" applyFill="1" applyBorder="1"/>
    <xf numFmtId="0" fontId="10" fillId="0" borderId="0" xfId="137" applyFont="1"/>
    <xf numFmtId="0" fontId="9" fillId="0" borderId="0" xfId="137"/>
    <xf numFmtId="0" fontId="9" fillId="0" borderId="0" xfId="137" applyFill="1"/>
    <xf numFmtId="0" fontId="16" fillId="0" borderId="0" xfId="137" applyFont="1" applyAlignment="1">
      <alignment wrapText="1"/>
    </xf>
    <xf numFmtId="0" fontId="16" fillId="0" borderId="0" xfId="137" applyFont="1"/>
    <xf numFmtId="0" fontId="50" fillId="0" borderId="0" xfId="137" applyFont="1"/>
    <xf numFmtId="6" fontId="46" fillId="51" borderId="0" xfId="3" applyNumberFormat="1" applyFont="1" applyFill="1" applyBorder="1"/>
    <xf numFmtId="0" fontId="45" fillId="0" borderId="10" xfId="3" applyFont="1" applyFill="1" applyBorder="1" applyAlignment="1"/>
    <xf numFmtId="6" fontId="52" fillId="0" borderId="1" xfId="3" applyNumberFormat="1" applyFont="1" applyFill="1" applyBorder="1"/>
    <xf numFmtId="0" fontId="51" fillId="0" borderId="0" xfId="3" applyFont="1" applyFill="1"/>
    <xf numFmtId="0" fontId="14" fillId="0" borderId="30" xfId="0" applyFont="1" applyFill="1" applyBorder="1" applyAlignment="1">
      <alignment horizontal="center"/>
    </xf>
    <xf numFmtId="0" fontId="13" fillId="0" borderId="2" xfId="0" applyFont="1" applyFill="1" applyBorder="1"/>
    <xf numFmtId="0" fontId="14" fillId="0" borderId="31" xfId="0" applyFont="1" applyFill="1" applyBorder="1"/>
    <xf numFmtId="0" fontId="10" fillId="0" borderId="0" xfId="137" applyFont="1" applyAlignment="1">
      <alignment horizontal="center" vertical="center"/>
    </xf>
    <xf numFmtId="6" fontId="55" fillId="0" borderId="0" xfId="0" applyNumberFormat="1" applyFont="1" applyFill="1" applyBorder="1"/>
    <xf numFmtId="0" fontId="55" fillId="0" borderId="0" xfId="0" applyFont="1" applyFill="1" applyBorder="1"/>
    <xf numFmtId="0" fontId="13" fillId="0" borderId="0" xfId="0" applyFont="1" applyFill="1" applyAlignment="1">
      <alignment wrapText="1"/>
    </xf>
    <xf numFmtId="173" fontId="46" fillId="0" borderId="0" xfId="135" applyNumberFormat="1" applyFont="1" applyFill="1"/>
    <xf numFmtId="0" fontId="13" fillId="0" borderId="0" xfId="0" applyFont="1" applyFill="1" applyAlignment="1">
      <alignment vertical="center"/>
    </xf>
    <xf numFmtId="1" fontId="15" fillId="0" borderId="0" xfId="0" applyNumberFormat="1" applyFont="1" applyFill="1" applyBorder="1" applyAlignment="1">
      <alignment horizontal="center"/>
    </xf>
    <xf numFmtId="0" fontId="54" fillId="0" borderId="0" xfId="0" applyFont="1" applyFill="1" applyBorder="1" applyAlignment="1">
      <alignment horizontal="center"/>
    </xf>
    <xf numFmtId="0" fontId="13" fillId="0" borderId="0" xfId="0" applyFont="1" applyFill="1" applyProtection="1"/>
    <xf numFmtId="0" fontId="13" fillId="0" borderId="0" xfId="0" applyFont="1" applyFill="1" applyAlignment="1" applyProtection="1"/>
    <xf numFmtId="0" fontId="13" fillId="0" borderId="0" xfId="0" applyFont="1" applyFill="1" applyAlignment="1" applyProtection="1">
      <alignment horizontal="right"/>
    </xf>
    <xf numFmtId="0" fontId="13" fillId="0" borderId="0" xfId="0" applyFont="1" applyFill="1" applyAlignment="1" applyProtection="1">
      <alignment horizontal="center"/>
    </xf>
    <xf numFmtId="3" fontId="13" fillId="0" borderId="0" xfId="0" applyNumberFormat="1" applyFont="1" applyFill="1" applyBorder="1" applyAlignment="1" applyProtection="1"/>
    <xf numFmtId="0" fontId="13" fillId="0" borderId="12" xfId="0" applyFont="1" applyFill="1" applyBorder="1" applyProtection="1"/>
    <xf numFmtId="0" fontId="14" fillId="0" borderId="32" xfId="0" applyFont="1" applyFill="1" applyBorder="1" applyProtection="1"/>
    <xf numFmtId="164" fontId="13" fillId="0" borderId="0" xfId="0" applyNumberFormat="1" applyFont="1" applyFill="1" applyBorder="1" applyProtection="1"/>
    <xf numFmtId="0" fontId="14" fillId="0" borderId="39" xfId="0" applyFont="1" applyFill="1" applyBorder="1" applyProtection="1"/>
    <xf numFmtId="0" fontId="13" fillId="0" borderId="0" xfId="0" applyFont="1" applyFill="1" applyBorder="1" applyAlignment="1" applyProtection="1"/>
    <xf numFmtId="0" fontId="13" fillId="0" borderId="0" xfId="0" applyFont="1" applyFill="1" applyBorder="1" applyAlignment="1" applyProtection="1">
      <alignment horizontal="right"/>
    </xf>
    <xf numFmtId="0" fontId="13" fillId="0" borderId="0" xfId="0" applyFont="1" applyFill="1" applyBorder="1" applyProtection="1"/>
    <xf numFmtId="0" fontId="58" fillId="0" borderId="0" xfId="0" applyFont="1" applyFill="1" applyBorder="1" applyAlignment="1" applyProtection="1">
      <alignment vertical="top" wrapText="1"/>
    </xf>
    <xf numFmtId="0" fontId="18" fillId="0" borderId="12" xfId="0" applyFont="1" applyFill="1" applyBorder="1"/>
    <xf numFmtId="8" fontId="45" fillId="0" borderId="0" xfId="3" applyNumberFormat="1" applyFont="1" applyFill="1" applyBorder="1"/>
    <xf numFmtId="0" fontId="18" fillId="0" borderId="0" xfId="0" applyFont="1" applyFill="1" applyBorder="1" applyAlignment="1">
      <alignment wrapText="1"/>
    </xf>
    <xf numFmtId="0" fontId="13" fillId="0" borderId="0" xfId="0" applyFont="1" applyFill="1" applyAlignment="1">
      <alignment vertical="top"/>
    </xf>
    <xf numFmtId="0" fontId="14" fillId="0" borderId="0" xfId="0" applyFont="1" applyFill="1"/>
    <xf numFmtId="0" fontId="50" fillId="0" borderId="0" xfId="137" applyFont="1" applyAlignment="1">
      <alignment wrapText="1"/>
    </xf>
    <xf numFmtId="0" fontId="13" fillId="0" borderId="0" xfId="137" applyFont="1"/>
    <xf numFmtId="0" fontId="13" fillId="4" borderId="0" xfId="0" applyFont="1" applyFill="1" applyBorder="1" applyAlignment="1" applyProtection="1"/>
    <xf numFmtId="0" fontId="13" fillId="4" borderId="0" xfId="0" applyFont="1" applyFill="1" applyBorder="1" applyAlignment="1" applyProtection="1">
      <alignment horizontal="right"/>
    </xf>
    <xf numFmtId="171" fontId="13" fillId="4" borderId="0" xfId="0" applyNumberFormat="1" applyFont="1" applyFill="1" applyBorder="1"/>
    <xf numFmtId="171" fontId="13" fillId="4" borderId="22" xfId="0" applyNumberFormat="1" applyFont="1" applyFill="1" applyBorder="1"/>
    <xf numFmtId="0" fontId="15" fillId="0" borderId="0" xfId="0" applyFont="1" applyFill="1" applyBorder="1"/>
    <xf numFmtId="0" fontId="15" fillId="0" borderId="0" xfId="0" applyFont="1" applyFill="1" applyBorder="1" applyAlignment="1">
      <alignment horizontal="center"/>
    </xf>
    <xf numFmtId="0" fontId="59" fillId="0" borderId="0" xfId="0" applyFont="1" applyFill="1" applyBorder="1" applyAlignment="1">
      <alignment horizontal="center"/>
    </xf>
    <xf numFmtId="0" fontId="59" fillId="0" borderId="0" xfId="0" applyFont="1" applyFill="1" applyBorder="1" applyAlignment="1">
      <alignment horizontal="center" vertical="center"/>
    </xf>
    <xf numFmtId="0" fontId="14" fillId="0" borderId="1" xfId="0" applyFont="1" applyFill="1" applyBorder="1" applyAlignment="1" applyProtection="1">
      <alignment wrapText="1"/>
    </xf>
    <xf numFmtId="170" fontId="13" fillId="0" borderId="0" xfId="0" applyNumberFormat="1" applyFont="1" applyFill="1" applyBorder="1" applyAlignment="1">
      <alignment horizontal="left"/>
    </xf>
    <xf numFmtId="0" fontId="11" fillId="0" borderId="0" xfId="0" applyFont="1" applyFill="1" applyBorder="1" applyAlignment="1"/>
    <xf numFmtId="0" fontId="14" fillId="0" borderId="10" xfId="0" applyFont="1" applyFill="1" applyBorder="1" applyAlignment="1" applyProtection="1">
      <alignment horizontal="right" wrapText="1"/>
    </xf>
    <xf numFmtId="0" fontId="14" fillId="0" borderId="10" xfId="0" applyFont="1" applyFill="1" applyBorder="1" applyAlignment="1" applyProtection="1">
      <alignment wrapText="1"/>
    </xf>
    <xf numFmtId="0" fontId="14" fillId="0" borderId="52" xfId="0" applyFont="1" applyFill="1" applyBorder="1" applyProtection="1"/>
    <xf numFmtId="0" fontId="13" fillId="0" borderId="13" xfId="0" applyFont="1" applyFill="1" applyBorder="1" applyAlignment="1">
      <alignment horizontal="left" indent="1"/>
    </xf>
    <xf numFmtId="0" fontId="17" fillId="0" borderId="21" xfId="0" applyFont="1" applyFill="1" applyBorder="1" applyAlignment="1">
      <alignment vertical="center" wrapText="1"/>
    </xf>
    <xf numFmtId="0" fontId="17" fillId="0" borderId="0" xfId="0" applyFont="1" applyFill="1" applyAlignment="1">
      <alignment vertical="top"/>
    </xf>
    <xf numFmtId="0" fontId="13" fillId="0" borderId="13" xfId="0" applyFont="1" applyFill="1" applyBorder="1" applyAlignment="1">
      <alignment horizontal="left" vertical="top" wrapText="1" indent="1"/>
    </xf>
    <xf numFmtId="0" fontId="13" fillId="0" borderId="13" xfId="0" applyFont="1" applyFill="1" applyBorder="1" applyAlignment="1">
      <alignment horizontal="left" wrapText="1" indent="1"/>
    </xf>
    <xf numFmtId="0" fontId="13" fillId="0" borderId="5" xfId="0" applyFont="1" applyFill="1" applyBorder="1" applyAlignment="1">
      <alignment horizontal="left" indent="1"/>
    </xf>
    <xf numFmtId="173" fontId="46" fillId="0" borderId="1" xfId="135" applyNumberFormat="1" applyFont="1" applyFill="1" applyBorder="1"/>
    <xf numFmtId="6" fontId="46" fillId="46" borderId="7" xfId="3" applyNumberFormat="1" applyFont="1" applyFill="1" applyBorder="1"/>
    <xf numFmtId="0" fontId="46" fillId="0" borderId="9" xfId="3" applyFont="1" applyBorder="1"/>
    <xf numFmtId="0" fontId="14" fillId="0" borderId="21" xfId="0" applyFont="1" applyFill="1" applyBorder="1"/>
    <xf numFmtId="6" fontId="17" fillId="0" borderId="29" xfId="0" applyNumberFormat="1" applyFont="1" applyFill="1" applyBorder="1"/>
    <xf numFmtId="0" fontId="18" fillId="0" borderId="21" xfId="0" applyFont="1" applyFill="1" applyBorder="1" applyAlignment="1">
      <alignment wrapText="1"/>
    </xf>
    <xf numFmtId="0" fontId="13" fillId="0" borderId="0" xfId="137" applyFont="1" applyFill="1"/>
    <xf numFmtId="0" fontId="9" fillId="0" borderId="0" xfId="137" applyFill="1" applyAlignment="1">
      <alignment horizontal="left"/>
    </xf>
    <xf numFmtId="0" fontId="86" fillId="0" borderId="0" xfId="0" applyFont="1" applyFill="1"/>
    <xf numFmtId="0" fontId="81" fillId="0" borderId="0" xfId="0" applyFont="1" applyFill="1"/>
    <xf numFmtId="8" fontId="13" fillId="0" borderId="0" xfId="0" applyNumberFormat="1" applyFont="1" applyFill="1"/>
    <xf numFmtId="3" fontId="15" fillId="0" borderId="0" xfId="0" applyNumberFormat="1" applyFont="1" applyFill="1" applyBorder="1" applyAlignment="1">
      <alignment horizontal="center" wrapText="1"/>
    </xf>
    <xf numFmtId="0" fontId="15" fillId="0" borderId="0" xfId="0" applyFont="1" applyFill="1" applyBorder="1" applyAlignment="1">
      <alignment vertical="center"/>
    </xf>
    <xf numFmtId="0" fontId="56" fillId="0" borderId="0" xfId="0" applyFont="1" applyFill="1" applyBorder="1" applyAlignment="1">
      <alignment vertical="center"/>
    </xf>
    <xf numFmtId="0" fontId="59" fillId="0" borderId="0" xfId="0" applyFont="1" applyFill="1" applyBorder="1" applyAlignment="1">
      <alignment vertical="center"/>
    </xf>
    <xf numFmtId="0" fontId="45" fillId="0" borderId="1" xfId="3" quotePrefix="1" applyFont="1" applyFill="1" applyBorder="1" applyAlignment="1">
      <alignment horizontal="center"/>
    </xf>
    <xf numFmtId="165" fontId="84" fillId="0" borderId="12" xfId="0" applyNumberFormat="1" applyFont="1" applyFill="1" applyBorder="1"/>
    <xf numFmtId="0" fontId="9" fillId="0" borderId="0" xfId="137" applyAlignment="1">
      <alignment horizontal="left" vertical="center"/>
    </xf>
    <xf numFmtId="0" fontId="9" fillId="0" borderId="0" xfId="137" applyFill="1" applyAlignment="1">
      <alignment horizontal="left" vertical="center"/>
    </xf>
    <xf numFmtId="0" fontId="55" fillId="0" borderId="0" xfId="137" applyFont="1" applyFill="1" applyAlignment="1">
      <alignment horizontal="left" vertical="center"/>
    </xf>
    <xf numFmtId="0" fontId="13" fillId="0" borderId="0" xfId="137" applyFont="1" applyFill="1" applyAlignment="1">
      <alignment horizontal="left" vertical="center"/>
    </xf>
    <xf numFmtId="0" fontId="18" fillId="0" borderId="0" xfId="0" applyFont="1" applyFill="1" applyBorder="1" applyAlignment="1">
      <alignment vertical="center"/>
    </xf>
    <xf numFmtId="0" fontId="19" fillId="0" borderId="0" xfId="0" applyFont="1" applyFill="1"/>
    <xf numFmtId="0" fontId="46" fillId="0" borderId="12" xfId="3" applyFont="1" applyFill="1" applyBorder="1" applyAlignment="1">
      <alignment horizontal="left" indent="2"/>
    </xf>
    <xf numFmtId="49" fontId="18" fillId="0" borderId="15" xfId="0" applyNumberFormat="1" applyFont="1" applyFill="1" applyBorder="1" applyAlignment="1">
      <alignment horizontal="center"/>
    </xf>
    <xf numFmtId="3" fontId="13" fillId="0" borderId="0" xfId="0" applyNumberFormat="1" applyFont="1" applyFill="1"/>
    <xf numFmtId="3" fontId="13" fillId="0" borderId="10" xfId="0" applyNumberFormat="1" applyFont="1" applyFill="1" applyBorder="1" applyAlignment="1" applyProtection="1"/>
    <xf numFmtId="6" fontId="17" fillId="0" borderId="8" xfId="0" applyNumberFormat="1" applyFont="1" applyFill="1" applyBorder="1"/>
    <xf numFmtId="6" fontId="13" fillId="0" borderId="0" xfId="0" applyNumberFormat="1" applyFont="1" applyFill="1" applyBorder="1"/>
    <xf numFmtId="0" fontId="13" fillId="0" borderId="0" xfId="0" applyFont="1" applyFill="1"/>
    <xf numFmtId="0" fontId="13" fillId="0" borderId="0" xfId="0" applyFont="1" applyFill="1" applyBorder="1"/>
    <xf numFmtId="6" fontId="17" fillId="0" borderId="55" xfId="0" applyNumberFormat="1" applyFont="1" applyFill="1" applyBorder="1"/>
    <xf numFmtId="6" fontId="17" fillId="0" borderId="9" xfId="0" applyNumberFormat="1" applyFont="1" applyFill="1" applyBorder="1"/>
    <xf numFmtId="171" fontId="13" fillId="0" borderId="20" xfId="0" applyNumberFormat="1" applyFont="1" applyFill="1" applyBorder="1"/>
    <xf numFmtId="171" fontId="13" fillId="0" borderId="9" xfId="0" applyNumberFormat="1" applyFont="1" applyFill="1" applyBorder="1"/>
    <xf numFmtId="6" fontId="13" fillId="0" borderId="29" xfId="0" applyNumberFormat="1" applyFont="1" applyFill="1" applyBorder="1" applyAlignment="1">
      <alignment horizontal="right"/>
    </xf>
    <xf numFmtId="6" fontId="13" fillId="0" borderId="9" xfId="0" applyNumberFormat="1" applyFont="1" applyFill="1" applyBorder="1"/>
    <xf numFmtId="0" fontId="18" fillId="0" borderId="16" xfId="0" applyFont="1" applyFill="1" applyBorder="1" applyAlignment="1">
      <alignment horizontal="center" wrapText="1"/>
    </xf>
    <xf numFmtId="0" fontId="17" fillId="0" borderId="60" xfId="0" applyFont="1" applyFill="1" applyBorder="1"/>
    <xf numFmtId="6" fontId="18" fillId="0" borderId="8" xfId="0" applyNumberFormat="1" applyFont="1" applyFill="1" applyBorder="1" applyAlignment="1">
      <alignment horizontal="center" wrapText="1"/>
    </xf>
    <xf numFmtId="6" fontId="17" fillId="0" borderId="8" xfId="0" applyNumberFormat="1" applyFont="1" applyFill="1" applyBorder="1" applyAlignment="1"/>
    <xf numFmtId="6" fontId="13" fillId="0" borderId="7" xfId="0" applyNumberFormat="1" applyFont="1" applyFill="1" applyBorder="1"/>
    <xf numFmtId="0" fontId="18" fillId="0" borderId="1" xfId="0" applyFont="1" applyFill="1" applyBorder="1"/>
    <xf numFmtId="0" fontId="13" fillId="0" borderId="61" xfId="0" applyFont="1" applyFill="1" applyBorder="1"/>
    <xf numFmtId="0" fontId="13" fillId="0" borderId="11" xfId="0" applyFont="1" applyFill="1" applyBorder="1"/>
    <xf numFmtId="6" fontId="46" fillId="0" borderId="0" xfId="3" applyNumberFormat="1" applyFont="1" applyFill="1" applyBorder="1"/>
    <xf numFmtId="6" fontId="46" fillId="48" borderId="0" xfId="3" applyNumberFormat="1" applyFont="1" applyFill="1" applyBorder="1"/>
    <xf numFmtId="0" fontId="46" fillId="0" borderId="0" xfId="3" applyFont="1"/>
    <xf numFmtId="6" fontId="45" fillId="0" borderId="0" xfId="3" applyNumberFormat="1" applyFont="1" applyFill="1" applyBorder="1"/>
    <xf numFmtId="6" fontId="46" fillId="0" borderId="9" xfId="3" applyNumberFormat="1" applyFont="1" applyFill="1" applyBorder="1"/>
    <xf numFmtId="0" fontId="45" fillId="0" borderId="1" xfId="3" applyFont="1" applyFill="1" applyBorder="1" applyAlignment="1">
      <alignment horizontal="center"/>
    </xf>
    <xf numFmtId="0" fontId="46" fillId="0" borderId="7" xfId="3" applyFont="1" applyFill="1" applyBorder="1"/>
    <xf numFmtId="6" fontId="46" fillId="0" borderId="12" xfId="3" applyNumberFormat="1" applyFont="1" applyFill="1" applyBorder="1"/>
    <xf numFmtId="167" fontId="13" fillId="0" borderId="0" xfId="1" applyNumberFormat="1" applyFont="1" applyFill="1"/>
    <xf numFmtId="3" fontId="13" fillId="0" borderId="10" xfId="0" applyNumberFormat="1" applyFont="1" applyFill="1" applyBorder="1"/>
    <xf numFmtId="3" fontId="14" fillId="0" borderId="37" xfId="0" applyNumberFormat="1" applyFont="1" applyFill="1" applyBorder="1" applyAlignment="1" applyProtection="1">
      <alignment wrapText="1"/>
    </xf>
    <xf numFmtId="176" fontId="13" fillId="85" borderId="12" xfId="0" applyNumberFormat="1" applyFont="1" applyFill="1" applyBorder="1" applyAlignment="1" applyProtection="1">
      <alignment horizontal="right"/>
    </xf>
    <xf numFmtId="0" fontId="18" fillId="0" borderId="69" xfId="0" applyFont="1" applyFill="1" applyBorder="1" applyAlignment="1">
      <alignment horizontal="center" wrapText="1"/>
    </xf>
    <xf numFmtId="0" fontId="17" fillId="0" borderId="69" xfId="0" applyFont="1" applyFill="1" applyBorder="1" applyProtection="1"/>
    <xf numFmtId="166" fontId="17" fillId="0" borderId="69" xfId="0" quotePrefix="1" applyNumberFormat="1" applyFont="1" applyFill="1" applyBorder="1" applyAlignment="1">
      <alignment horizontal="right"/>
    </xf>
    <xf numFmtId="165" fontId="18" fillId="0" borderId="69" xfId="0" applyNumberFormat="1" applyFont="1" applyFill="1" applyBorder="1"/>
    <xf numFmtId="165" fontId="84" fillId="0" borderId="69" xfId="0" applyNumberFormat="1" applyFont="1" applyFill="1" applyBorder="1"/>
    <xf numFmtId="165" fontId="85" fillId="0" borderId="69" xfId="0" applyNumberFormat="1" applyFont="1" applyFill="1" applyBorder="1"/>
    <xf numFmtId="165" fontId="85" fillId="0" borderId="69" xfId="1" applyNumberFormat="1" applyFont="1" applyFill="1" applyBorder="1" applyAlignment="1">
      <alignment horizontal="right"/>
    </xf>
    <xf numFmtId="165" fontId="84" fillId="0" borderId="69" xfId="0" applyNumberFormat="1" applyFont="1" applyFill="1" applyBorder="1" applyAlignment="1"/>
    <xf numFmtId="0" fontId="18" fillId="0" borderId="69" xfId="0" applyFont="1" applyFill="1" applyBorder="1"/>
    <xf numFmtId="0" fontId="18" fillId="0" borderId="80" xfId="0" applyFont="1" applyFill="1" applyBorder="1"/>
    <xf numFmtId="165" fontId="17" fillId="0" borderId="69" xfId="0" applyNumberFormat="1" applyFont="1" applyFill="1" applyBorder="1"/>
    <xf numFmtId="165" fontId="84" fillId="0" borderId="80" xfId="0" applyNumberFormat="1" applyFont="1" applyFill="1" applyBorder="1"/>
    <xf numFmtId="165" fontId="85" fillId="0" borderId="69" xfId="0" applyNumberFormat="1" applyFont="1" applyFill="1" applyBorder="1" applyAlignment="1"/>
    <xf numFmtId="0" fontId="18" fillId="0" borderId="80" xfId="0" applyFont="1" applyFill="1" applyBorder="1" applyAlignment="1">
      <alignment horizontal="center"/>
    </xf>
    <xf numFmtId="165" fontId="18" fillId="0" borderId="69" xfId="0" applyNumberFormat="1" applyFont="1" applyFill="1" applyBorder="1" applyAlignment="1">
      <alignment horizontal="center" wrapText="1"/>
    </xf>
    <xf numFmtId="165" fontId="18" fillId="0" borderId="69" xfId="0" applyNumberFormat="1" applyFont="1" applyFill="1" applyBorder="1" applyAlignment="1">
      <alignment horizontal="center"/>
    </xf>
    <xf numFmtId="165" fontId="84" fillId="0" borderId="80" xfId="0" applyNumberFormat="1" applyFont="1" applyFill="1" applyBorder="1" applyAlignment="1">
      <alignment horizontal="center"/>
    </xf>
    <xf numFmtId="165" fontId="84" fillId="0" borderId="69" xfId="0" applyNumberFormat="1" applyFont="1" applyFill="1" applyBorder="1" applyAlignment="1">
      <alignment horizontal="center" wrapText="1"/>
    </xf>
    <xf numFmtId="165" fontId="84" fillId="0" borderId="69" xfId="0" applyNumberFormat="1" applyFont="1" applyFill="1" applyBorder="1" applyAlignment="1">
      <alignment horizontal="center"/>
    </xf>
    <xf numFmtId="165" fontId="18" fillId="0" borderId="69" xfId="0" applyNumberFormat="1" applyFont="1" applyFill="1" applyBorder="1" applyAlignment="1"/>
    <xf numFmtId="165" fontId="17" fillId="0" borderId="69" xfId="0" applyNumberFormat="1" applyFont="1" applyFill="1" applyBorder="1" applyAlignment="1"/>
    <xf numFmtId="0" fontId="18" fillId="0" borderId="83" xfId="0" applyFont="1" applyFill="1" applyBorder="1"/>
    <xf numFmtId="165" fontId="17" fillId="0" borderId="81" xfId="1" applyNumberFormat="1" applyFont="1" applyFill="1" applyBorder="1" applyAlignment="1">
      <alignment horizontal="right"/>
    </xf>
    <xf numFmtId="165" fontId="17" fillId="0" borderId="81" xfId="0" applyNumberFormat="1" applyFont="1" applyFill="1" applyBorder="1"/>
    <xf numFmtId="165" fontId="85" fillId="0" borderId="81" xfId="0" applyNumberFormat="1" applyFont="1" applyFill="1" applyBorder="1"/>
    <xf numFmtId="165" fontId="85" fillId="0" borderId="81" xfId="1" applyNumberFormat="1" applyFont="1" applyFill="1" applyBorder="1" applyAlignment="1">
      <alignment horizontal="right"/>
    </xf>
    <xf numFmtId="0" fontId="17" fillId="0" borderId="69" xfId="0" applyFont="1" applyFill="1" applyBorder="1" applyAlignment="1">
      <alignment wrapText="1" shrinkToFit="1"/>
    </xf>
    <xf numFmtId="166" fontId="17" fillId="0" borderId="69" xfId="0" applyNumberFormat="1" applyFont="1" applyFill="1" applyBorder="1"/>
    <xf numFmtId="165" fontId="17" fillId="0" borderId="69" xfId="1" applyNumberFormat="1" applyFont="1" applyFill="1" applyBorder="1" applyAlignment="1">
      <alignment horizontal="right"/>
    </xf>
    <xf numFmtId="0" fontId="84" fillId="0" borderId="69" xfId="0" applyFont="1" applyFill="1" applyBorder="1" applyAlignment="1">
      <alignment horizontal="center" wrapText="1"/>
    </xf>
    <xf numFmtId="0" fontId="14" fillId="0" borderId="80" xfId="0" applyFont="1" applyFill="1" applyBorder="1" applyAlignment="1">
      <alignment horizontal="center"/>
    </xf>
    <xf numFmtId="6" fontId="13" fillId="0" borderId="69" xfId="0" applyNumberFormat="1" applyFont="1" applyFill="1" applyBorder="1" applyAlignment="1">
      <alignment horizontal="right"/>
    </xf>
    <xf numFmtId="6" fontId="13" fillId="0" borderId="81" xfId="0" applyNumberFormat="1" applyFont="1" applyFill="1" applyBorder="1" applyAlignment="1">
      <alignment horizontal="right"/>
    </xf>
    <xf numFmtId="171" fontId="13" fillId="0" borderId="70" xfId="0" applyNumberFormat="1" applyFont="1" applyFill="1" applyBorder="1"/>
    <xf numFmtId="176" fontId="13" fillId="0" borderId="0" xfId="0" applyNumberFormat="1" applyFont="1" applyFill="1" applyBorder="1" applyAlignment="1" applyProtection="1"/>
    <xf numFmtId="176" fontId="13" fillId="0" borderId="8" xfId="0" applyNumberFormat="1" applyFont="1" applyFill="1" applyBorder="1" applyAlignment="1" applyProtection="1"/>
    <xf numFmtId="176" fontId="13" fillId="0" borderId="1" xfId="0" applyNumberFormat="1" applyFont="1" applyFill="1" applyBorder="1" applyAlignment="1" applyProtection="1"/>
    <xf numFmtId="176" fontId="13" fillId="0" borderId="11" xfId="0" applyNumberFormat="1" applyFont="1" applyFill="1" applyBorder="1" applyAlignment="1" applyProtection="1"/>
    <xf numFmtId="176" fontId="13" fillId="0" borderId="33" xfId="0" applyNumberFormat="1" applyFont="1" applyFill="1" applyBorder="1" applyAlignment="1" applyProtection="1"/>
    <xf numFmtId="176" fontId="13" fillId="0" borderId="34" xfId="0" applyNumberFormat="1" applyFont="1" applyFill="1" applyBorder="1" applyAlignment="1" applyProtection="1"/>
    <xf numFmtId="176" fontId="13" fillId="0" borderId="40" xfId="0" applyNumberFormat="1" applyFont="1" applyFill="1" applyBorder="1" applyAlignment="1" applyProtection="1"/>
    <xf numFmtId="176" fontId="14" fillId="0" borderId="37" xfId="0" applyNumberFormat="1" applyFont="1" applyFill="1" applyBorder="1" applyAlignment="1" applyProtection="1">
      <alignment wrapText="1"/>
    </xf>
    <xf numFmtId="176" fontId="14" fillId="0" borderId="38" xfId="0" applyNumberFormat="1" applyFont="1" applyFill="1" applyBorder="1" applyAlignment="1" applyProtection="1"/>
    <xf numFmtId="3" fontId="14" fillId="0" borderId="1" xfId="0" applyNumberFormat="1" applyFont="1" applyFill="1" applyBorder="1" applyAlignment="1" applyProtection="1">
      <alignment wrapText="1"/>
    </xf>
    <xf numFmtId="0" fontId="14" fillId="0" borderId="69" xfId="0" applyFont="1" applyFill="1" applyBorder="1" applyAlignment="1">
      <alignment horizontal="center" vertical="center"/>
    </xf>
    <xf numFmtId="0" fontId="13" fillId="0" borderId="69" xfId="0" applyFont="1" applyFill="1" applyBorder="1" applyAlignment="1">
      <alignment vertical="top" wrapText="1"/>
    </xf>
    <xf numFmtId="0" fontId="0" fillId="0" borderId="0" xfId="0" applyFont="1" applyFill="1" applyAlignment="1">
      <alignment vertical="center"/>
    </xf>
    <xf numFmtId="0" fontId="0" fillId="0" borderId="0" xfId="0" applyFont="1" applyFill="1"/>
    <xf numFmtId="0" fontId="13" fillId="0" borderId="69" xfId="0" applyFont="1" applyFill="1" applyBorder="1" applyAlignment="1">
      <alignment vertical="center"/>
    </xf>
    <xf numFmtId="3" fontId="13" fillId="3" borderId="69" xfId="0" applyNumberFormat="1" applyFont="1" applyFill="1" applyBorder="1" applyAlignment="1">
      <alignment horizontal="right" vertical="center" wrapText="1"/>
    </xf>
    <xf numFmtId="3" fontId="13" fillId="3" borderId="12" xfId="0" applyNumberFormat="1" applyFont="1" applyFill="1" applyBorder="1" applyAlignment="1">
      <alignment horizontal="right" vertical="center" wrapText="1"/>
    </xf>
    <xf numFmtId="0" fontId="13" fillId="0" borderId="69" xfId="0" applyFont="1" applyFill="1" applyBorder="1" applyAlignment="1" applyProtection="1">
      <alignment vertical="center"/>
    </xf>
    <xf numFmtId="0" fontId="13" fillId="0" borderId="69" xfId="0" applyFont="1" applyFill="1" applyBorder="1" applyAlignment="1">
      <alignment horizontal="left" vertical="top" wrapText="1"/>
    </xf>
    <xf numFmtId="0" fontId="0" fillId="0" borderId="0" xfId="0" applyFont="1" applyFill="1" applyBorder="1"/>
    <xf numFmtId="0" fontId="0" fillId="0" borderId="0" xfId="0" applyFont="1" applyFill="1" applyAlignment="1">
      <alignment wrapText="1"/>
    </xf>
    <xf numFmtId="3" fontId="13" fillId="3" borderId="69" xfId="0" applyNumberFormat="1" applyFont="1" applyFill="1" applyBorder="1" applyAlignment="1">
      <alignment vertical="center" wrapText="1"/>
    </xf>
    <xf numFmtId="3" fontId="13" fillId="3" borderId="12" xfId="0" applyNumberFormat="1" applyFont="1" applyFill="1" applyBorder="1" applyAlignment="1">
      <alignment vertical="center" wrapText="1"/>
    </xf>
    <xf numFmtId="165" fontId="18" fillId="0" borderId="80" xfId="0" applyNumberFormat="1" applyFont="1" applyFill="1" applyBorder="1"/>
    <xf numFmtId="165" fontId="18" fillId="0" borderId="80" xfId="0" applyNumberFormat="1" applyFont="1" applyFill="1" applyBorder="1" applyAlignment="1">
      <alignment horizontal="center"/>
    </xf>
    <xf numFmtId="3" fontId="13" fillId="0" borderId="8" xfId="0" applyNumberFormat="1" applyFont="1" applyFill="1" applyBorder="1" applyAlignment="1">
      <alignment horizontal="right" vertical="top"/>
    </xf>
    <xf numFmtId="3" fontId="13" fillId="0" borderId="8" xfId="0" applyNumberFormat="1" applyFont="1" applyFill="1" applyBorder="1" applyAlignment="1">
      <alignment horizontal="right" vertical="top" wrapText="1"/>
    </xf>
    <xf numFmtId="0" fontId="13" fillId="0" borderId="12" xfId="0" applyFont="1" applyFill="1" applyBorder="1" applyAlignment="1" applyProtection="1">
      <alignment vertical="center"/>
    </xf>
    <xf numFmtId="176" fontId="13" fillId="0" borderId="0" xfId="0" applyNumberFormat="1" applyFont="1" applyFill="1" applyBorder="1" applyAlignment="1" applyProtection="1">
      <alignment horizontal="right"/>
    </xf>
    <xf numFmtId="176" fontId="13" fillId="0" borderId="1" xfId="0" applyNumberFormat="1" applyFont="1" applyFill="1" applyBorder="1" applyAlignment="1" applyProtection="1">
      <alignment horizontal="right"/>
    </xf>
    <xf numFmtId="176" fontId="13" fillId="0" borderId="8" xfId="0" applyNumberFormat="1" applyFont="1" applyFill="1" applyBorder="1" applyAlignment="1" applyProtection="1">
      <alignment horizontal="right"/>
    </xf>
    <xf numFmtId="176" fontId="13" fillId="0" borderId="11" xfId="0" applyNumberFormat="1" applyFont="1" applyFill="1" applyBorder="1" applyAlignment="1" applyProtection="1">
      <alignment horizontal="right"/>
    </xf>
    <xf numFmtId="165" fontId="84" fillId="0" borderId="84" xfId="0" applyNumberFormat="1" applyFont="1" applyFill="1" applyBorder="1"/>
    <xf numFmtId="0" fontId="17" fillId="0" borderId="84" xfId="0" applyFont="1" applyFill="1" applyBorder="1"/>
    <xf numFmtId="0" fontId="17" fillId="0" borderId="85" xfId="0" applyFont="1" applyFill="1" applyBorder="1"/>
    <xf numFmtId="0" fontId="17" fillId="0" borderId="7" xfId="0" applyFont="1" applyFill="1" applyBorder="1"/>
    <xf numFmtId="0" fontId="18" fillId="0" borderId="84" xfId="0" applyFont="1" applyFill="1" applyBorder="1"/>
    <xf numFmtId="165" fontId="17" fillId="0" borderId="84" xfId="0" applyNumberFormat="1" applyFont="1" applyFill="1" applyBorder="1"/>
    <xf numFmtId="165" fontId="17" fillId="0" borderId="84" xfId="0" applyNumberFormat="1" applyFont="1" applyFill="1" applyBorder="1" applyAlignment="1"/>
    <xf numFmtId="165" fontId="18" fillId="0" borderId="84" xfId="0" applyNumberFormat="1" applyFont="1" applyFill="1" applyBorder="1"/>
    <xf numFmtId="165" fontId="85" fillId="0" borderId="84" xfId="0" applyNumberFormat="1" applyFont="1" applyFill="1" applyBorder="1"/>
    <xf numFmtId="165" fontId="85" fillId="0" borderId="84" xfId="0" applyNumberFormat="1" applyFont="1" applyFill="1" applyBorder="1" applyAlignment="1"/>
    <xf numFmtId="165" fontId="84" fillId="0" borderId="85" xfId="0" applyNumberFormat="1" applyFont="1" applyFill="1" applyBorder="1"/>
    <xf numFmtId="0" fontId="18" fillId="0" borderId="7" xfId="0" applyFont="1" applyFill="1" applyBorder="1"/>
    <xf numFmtId="0" fontId="18" fillId="0" borderId="8" xfId="0" applyFont="1" applyFill="1" applyBorder="1"/>
    <xf numFmtId="167" fontId="13" fillId="0" borderId="10" xfId="143" applyNumberFormat="1" applyFont="1" applyFill="1" applyBorder="1"/>
    <xf numFmtId="1" fontId="13" fillId="0" borderId="0" xfId="0" applyNumberFormat="1" applyFont="1" applyFill="1" applyBorder="1" applyAlignment="1">
      <alignment horizontal="right" wrapText="1"/>
    </xf>
    <xf numFmtId="1" fontId="13" fillId="0" borderId="8" xfId="0" applyNumberFormat="1" applyFont="1" applyFill="1" applyBorder="1" applyAlignment="1" applyProtection="1">
      <alignment horizontal="right"/>
    </xf>
    <xf numFmtId="1" fontId="13" fillId="0" borderId="1" xfId="0" applyNumberFormat="1" applyFont="1" applyFill="1" applyBorder="1" applyAlignment="1">
      <alignment horizontal="right" wrapText="1"/>
    </xf>
    <xf numFmtId="1" fontId="13" fillId="0" borderId="11" xfId="0" applyNumberFormat="1" applyFont="1" applyFill="1" applyBorder="1" applyAlignment="1" applyProtection="1">
      <alignment horizontal="right"/>
    </xf>
    <xf numFmtId="165" fontId="17" fillId="0" borderId="69" xfId="0" applyNumberFormat="1" applyFont="1" applyFill="1" applyBorder="1" applyAlignment="1">
      <alignment horizontal="right"/>
    </xf>
    <xf numFmtId="0" fontId="18" fillId="0" borderId="69" xfId="0" applyFont="1" applyFill="1" applyBorder="1" applyAlignment="1">
      <alignment horizontal="center"/>
    </xf>
    <xf numFmtId="0" fontId="13" fillId="0" borderId="84" xfId="0" applyFont="1" applyFill="1" applyBorder="1"/>
    <xf numFmtId="6" fontId="13" fillId="0" borderId="85" xfId="0" applyNumberFormat="1" applyFont="1" applyFill="1" applyBorder="1"/>
    <xf numFmtId="165" fontId="17" fillId="0" borderId="80" xfId="0" applyNumberFormat="1" applyFont="1" applyFill="1" applyBorder="1" applyAlignment="1">
      <alignment horizontal="right"/>
    </xf>
    <xf numFmtId="1" fontId="13" fillId="0" borderId="0" xfId="0" applyNumberFormat="1" applyFont="1" applyFill="1" applyBorder="1" applyAlignment="1" applyProtection="1">
      <alignment horizontal="right"/>
    </xf>
    <xf numFmtId="0" fontId="98" fillId="0" borderId="0" xfId="0" applyFont="1" applyFill="1" applyBorder="1" applyAlignment="1">
      <alignment horizontal="left" wrapText="1"/>
    </xf>
    <xf numFmtId="178" fontId="94" fillId="0" borderId="12" xfId="0" applyNumberFormat="1" applyFont="1" applyFill="1" applyBorder="1" applyAlignment="1">
      <alignment horizontal="left"/>
    </xf>
    <xf numFmtId="3" fontId="94" fillId="0" borderId="12" xfId="134" applyNumberFormat="1" applyFont="1" applyFill="1" applyBorder="1" applyAlignment="1">
      <alignment horizontal="left" wrapText="1"/>
    </xf>
    <xf numFmtId="0" fontId="96" fillId="0" borderId="12" xfId="0" applyNumberFormat="1" applyFont="1" applyFill="1" applyBorder="1" applyAlignment="1">
      <alignment horizontal="center" wrapText="1"/>
    </xf>
    <xf numFmtId="170" fontId="96" fillId="0" borderId="12" xfId="0" applyNumberFormat="1" applyFont="1" applyFill="1" applyBorder="1" applyAlignment="1">
      <alignment wrapText="1"/>
    </xf>
    <xf numFmtId="175" fontId="94" fillId="0" borderId="12" xfId="0" applyNumberFormat="1" applyFont="1" applyFill="1" applyBorder="1" applyAlignment="1">
      <alignment horizontal="left" wrapText="1"/>
    </xf>
    <xf numFmtId="0" fontId="96" fillId="0" borderId="11" xfId="0" applyFont="1" applyFill="1" applyBorder="1" applyAlignment="1"/>
    <xf numFmtId="0" fontId="94" fillId="0" borderId="12" xfId="0" applyFont="1" applyFill="1" applyBorder="1" applyAlignment="1">
      <alignment horizontal="left" wrapText="1"/>
    </xf>
    <xf numFmtId="3" fontId="13" fillId="0" borderId="1" xfId="0" applyNumberFormat="1" applyFont="1" applyFill="1" applyBorder="1"/>
    <xf numFmtId="3" fontId="13" fillId="0" borderId="1" xfId="0" applyNumberFormat="1" applyFont="1" applyFill="1" applyBorder="1" applyAlignment="1" applyProtection="1"/>
    <xf numFmtId="3" fontId="13" fillId="0" borderId="11" xfId="0" applyNumberFormat="1" applyFont="1" applyFill="1" applyBorder="1" applyAlignment="1" applyProtection="1"/>
    <xf numFmtId="3" fontId="13" fillId="0" borderId="0" xfId="0" applyNumberFormat="1" applyFont="1" applyFill="1" applyBorder="1" applyAlignment="1" applyProtection="1">
      <alignment horizontal="right"/>
    </xf>
    <xf numFmtId="3" fontId="13" fillId="0" borderId="1" xfId="0" applyNumberFormat="1" applyFont="1" applyFill="1" applyBorder="1" applyAlignment="1" applyProtection="1">
      <alignment horizontal="right"/>
    </xf>
    <xf numFmtId="165" fontId="18" fillId="0" borderId="85" xfId="0" applyNumberFormat="1" applyFont="1" applyFill="1" applyBorder="1"/>
    <xf numFmtId="0" fontId="96" fillId="0" borderId="12" xfId="0" applyFont="1" applyFill="1" applyBorder="1" applyAlignment="1">
      <alignment horizontal="left" wrapText="1"/>
    </xf>
    <xf numFmtId="3" fontId="89" fillId="0" borderId="0" xfId="134" applyNumberFormat="1" applyFont="1" applyFill="1" applyBorder="1" applyAlignment="1">
      <alignment vertical="top" wrapText="1"/>
    </xf>
    <xf numFmtId="166" fontId="18" fillId="0" borderId="69" xfId="0" applyNumberFormat="1" applyFont="1" applyFill="1" applyBorder="1" applyAlignment="1">
      <alignment horizontal="right" wrapText="1"/>
    </xf>
    <xf numFmtId="166" fontId="17" fillId="0" borderId="69" xfId="0" applyNumberFormat="1" applyFont="1" applyFill="1" applyBorder="1" applyAlignment="1">
      <alignment horizontal="right" wrapText="1"/>
    </xf>
    <xf numFmtId="165" fontId="17" fillId="0" borderId="69" xfId="0" quotePrefix="1" applyNumberFormat="1" applyFont="1" applyFill="1" applyBorder="1" applyAlignment="1">
      <alignment horizontal="center"/>
    </xf>
    <xf numFmtId="165" fontId="18" fillId="0" borderId="84" xfId="0" applyNumberFormat="1" applyFont="1" applyFill="1" applyBorder="1" applyAlignment="1"/>
    <xf numFmtId="165" fontId="17" fillId="0" borderId="80" xfId="0" applyNumberFormat="1" applyFont="1" applyFill="1" applyBorder="1"/>
    <xf numFmtId="165" fontId="18" fillId="0" borderId="81" xfId="1" applyNumberFormat="1" applyFont="1" applyFill="1" applyBorder="1" applyAlignment="1">
      <alignment horizontal="right"/>
    </xf>
    <xf numFmtId="0" fontId="96" fillId="0" borderId="12" xfId="0" applyFont="1" applyFill="1" applyBorder="1" applyAlignment="1">
      <alignment horizontal="left"/>
    </xf>
    <xf numFmtId="5" fontId="17" fillId="0" borderId="0" xfId="789" applyNumberFormat="1" applyFont="1" applyFill="1" applyBorder="1"/>
    <xf numFmtId="5" fontId="17" fillId="0" borderId="1" xfId="789" applyNumberFormat="1" applyFont="1" applyFill="1" applyBorder="1"/>
    <xf numFmtId="5" fontId="17" fillId="0" borderId="84" xfId="789" applyNumberFormat="1" applyFont="1" applyFill="1" applyBorder="1"/>
    <xf numFmtId="5" fontId="18" fillId="0" borderId="15" xfId="789" applyNumberFormat="1" applyFont="1" applyFill="1" applyBorder="1" applyAlignment="1">
      <alignment horizontal="center"/>
    </xf>
    <xf numFmtId="5" fontId="18" fillId="4" borderId="15" xfId="789" applyNumberFormat="1" applyFont="1" applyFill="1" applyBorder="1" applyAlignment="1">
      <alignment horizontal="center"/>
    </xf>
    <xf numFmtId="5" fontId="18" fillId="0" borderId="61" xfId="789" applyNumberFormat="1" applyFont="1" applyFill="1" applyBorder="1" applyAlignment="1">
      <alignment horizontal="center"/>
    </xf>
    <xf numFmtId="5" fontId="17" fillId="0" borderId="85" xfId="789" applyNumberFormat="1" applyFont="1" applyFill="1" applyBorder="1"/>
    <xf numFmtId="5" fontId="17" fillId="0" borderId="8" xfId="789" applyNumberFormat="1" applyFont="1" applyFill="1" applyBorder="1"/>
    <xf numFmtId="0" fontId="14" fillId="0" borderId="0" xfId="0" applyFont="1" applyFill="1" applyBorder="1"/>
    <xf numFmtId="0" fontId="118" fillId="0" borderId="0" xfId="0" applyFont="1" applyFill="1" applyBorder="1"/>
    <xf numFmtId="5" fontId="17" fillId="0" borderId="11" xfId="789" applyNumberFormat="1" applyFont="1" applyFill="1" applyBorder="1"/>
    <xf numFmtId="5" fontId="55" fillId="0" borderId="0" xfId="789" applyNumberFormat="1" applyFont="1" applyFill="1" applyBorder="1"/>
    <xf numFmtId="0" fontId="119" fillId="0" borderId="0" xfId="0" applyFont="1" applyFill="1" applyBorder="1"/>
    <xf numFmtId="0" fontId="120" fillId="0" borderId="0" xfId="0" applyFont="1" applyFill="1"/>
    <xf numFmtId="5" fontId="13" fillId="0" borderId="0" xfId="789" applyNumberFormat="1" applyFont="1" applyFill="1"/>
    <xf numFmtId="5" fontId="17" fillId="0" borderId="0" xfId="789" applyNumberFormat="1" applyFont="1" applyFill="1" applyBorder="1" applyAlignment="1">
      <alignment horizontal="right"/>
    </xf>
    <xf numFmtId="0" fontId="18" fillId="0" borderId="87" xfId="0" applyFont="1" applyFill="1" applyBorder="1" applyAlignment="1">
      <alignment wrapText="1"/>
    </xf>
    <xf numFmtId="5" fontId="18" fillId="0" borderId="19" xfId="789" applyNumberFormat="1" applyFont="1" applyFill="1" applyBorder="1"/>
    <xf numFmtId="5" fontId="18" fillId="0" borderId="87" xfId="789" applyNumberFormat="1" applyFont="1" applyFill="1" applyBorder="1"/>
    <xf numFmtId="5" fontId="17" fillId="0" borderId="87" xfId="789" applyNumberFormat="1" applyFont="1" applyFill="1" applyBorder="1"/>
    <xf numFmtId="5" fontId="17" fillId="0" borderId="0" xfId="789" applyNumberFormat="1" applyFont="1" applyFill="1"/>
    <xf numFmtId="5" fontId="13" fillId="0" borderId="0" xfId="0" applyNumberFormat="1" applyFont="1" applyFill="1" applyBorder="1"/>
    <xf numFmtId="5" fontId="13" fillId="0" borderId="15" xfId="0" applyNumberFormat="1" applyFont="1" applyFill="1" applyBorder="1"/>
    <xf numFmtId="5" fontId="13" fillId="0" borderId="1" xfId="0" applyNumberFormat="1" applyFont="1" applyFill="1" applyBorder="1"/>
    <xf numFmtId="0" fontId="14" fillId="0" borderId="86" xfId="0" applyFont="1" applyFill="1" applyBorder="1" applyAlignment="1">
      <alignment horizontal="center"/>
    </xf>
    <xf numFmtId="5" fontId="14" fillId="0" borderId="69" xfId="0" applyNumberFormat="1" applyFont="1" applyFill="1" applyBorder="1" applyAlignment="1">
      <alignment horizontal="center" wrapText="1"/>
    </xf>
    <xf numFmtId="5" fontId="14" fillId="0" borderId="81" xfId="0" applyNumberFormat="1" applyFont="1" applyFill="1" applyBorder="1" applyAlignment="1">
      <alignment horizontal="center"/>
    </xf>
    <xf numFmtId="5" fontId="14" fillId="0" borderId="1" xfId="0" applyNumberFormat="1" applyFont="1" applyFill="1" applyBorder="1" applyAlignment="1">
      <alignment horizontal="center"/>
    </xf>
    <xf numFmtId="0" fontId="14" fillId="0" borderId="13" xfId="0" applyFont="1" applyFill="1" applyBorder="1"/>
    <xf numFmtId="5" fontId="13" fillId="0" borderId="70" xfId="0" applyNumberFormat="1" applyFont="1" applyFill="1" applyBorder="1"/>
    <xf numFmtId="5" fontId="13" fillId="0" borderId="85" xfId="0" applyNumberFormat="1" applyFont="1" applyFill="1" applyBorder="1"/>
    <xf numFmtId="5" fontId="13" fillId="0" borderId="9" xfId="0" applyNumberFormat="1" applyFont="1" applyFill="1" applyBorder="1"/>
    <xf numFmtId="5" fontId="13" fillId="0" borderId="0" xfId="0" applyNumberFormat="1" applyFont="1" applyFill="1" applyBorder="1" applyAlignment="1">
      <alignment horizontal="right"/>
    </xf>
    <xf numFmtId="5" fontId="13" fillId="0" borderId="0" xfId="0" applyNumberFormat="1" applyFont="1" applyFill="1"/>
    <xf numFmtId="5" fontId="13" fillId="0" borderId="0" xfId="0" applyNumberFormat="1" applyFont="1" applyFill="1" applyBorder="1" applyAlignment="1"/>
    <xf numFmtId="5" fontId="13" fillId="0" borderId="0" xfId="0" applyNumberFormat="1" applyFont="1" applyFill="1" applyBorder="1" applyAlignment="1">
      <alignment vertical="top"/>
    </xf>
    <xf numFmtId="0" fontId="14" fillId="0" borderId="86" xfId="0" applyFont="1" applyFill="1" applyBorder="1"/>
    <xf numFmtId="5" fontId="14" fillId="0" borderId="69" xfId="0" applyNumberFormat="1" applyFont="1" applyFill="1" applyBorder="1" applyAlignment="1">
      <alignment horizontal="right"/>
    </xf>
    <xf numFmtId="5" fontId="14" fillId="0" borderId="81" xfId="0" applyNumberFormat="1" applyFont="1" applyFill="1" applyBorder="1" applyAlignment="1">
      <alignment horizontal="right"/>
    </xf>
    <xf numFmtId="0" fontId="13" fillId="0" borderId="13" xfId="0" applyFont="1" applyFill="1" applyBorder="1"/>
    <xf numFmtId="5" fontId="13" fillId="4" borderId="0" xfId="0" applyNumberFormat="1" applyFont="1" applyFill="1" applyBorder="1"/>
    <xf numFmtId="0" fontId="14" fillId="0" borderId="88" xfId="0" applyFont="1" applyFill="1" applyBorder="1"/>
    <xf numFmtId="5" fontId="13" fillId="0" borderId="20" xfId="0" applyNumberFormat="1" applyFont="1" applyFill="1" applyBorder="1"/>
    <xf numFmtId="5" fontId="13" fillId="0" borderId="22" xfId="0" applyNumberFormat="1" applyFont="1" applyFill="1" applyBorder="1"/>
    <xf numFmtId="5" fontId="13" fillId="4" borderId="22" xfId="0" applyNumberFormat="1" applyFont="1" applyFill="1" applyBorder="1"/>
    <xf numFmtId="0" fontId="14" fillId="0" borderId="89" xfId="0" applyFont="1" applyFill="1" applyBorder="1"/>
    <xf numFmtId="5" fontId="13" fillId="0" borderId="19" xfId="0" applyNumberFormat="1" applyFont="1" applyFill="1" applyBorder="1"/>
    <xf numFmtId="5" fontId="13" fillId="0" borderId="29" xfId="0" applyNumberFormat="1" applyFont="1" applyFill="1" applyBorder="1" applyAlignment="1">
      <alignment horizontal="right"/>
    </xf>
    <xf numFmtId="5" fontId="13" fillId="0" borderId="0" xfId="1" applyNumberFormat="1" applyFont="1" applyFill="1"/>
    <xf numFmtId="0" fontId="15" fillId="0" borderId="0" xfId="0" applyFont="1" applyFill="1" applyBorder="1" applyAlignment="1">
      <alignment horizontal="left"/>
    </xf>
    <xf numFmtId="49" fontId="87" fillId="0" borderId="0" xfId="0" applyNumberFormat="1" applyFont="1" applyFill="1" applyBorder="1" applyAlignment="1">
      <alignment horizontal="right" vertical="top"/>
    </xf>
    <xf numFmtId="49" fontId="122" fillId="0" borderId="0" xfId="0" applyNumberFormat="1" applyFont="1" applyFill="1" applyBorder="1" applyAlignment="1">
      <alignment horizontal="right" vertical="top"/>
    </xf>
    <xf numFmtId="0" fontId="18" fillId="0" borderId="15" xfId="0" quotePrefix="1" applyFont="1" applyFill="1" applyBorder="1" applyAlignment="1">
      <alignment horizontal="center"/>
    </xf>
    <xf numFmtId="0" fontId="13" fillId="86" borderId="0" xfId="0" applyFont="1" applyFill="1" applyBorder="1" applyAlignment="1" applyProtection="1"/>
    <xf numFmtId="0" fontId="13" fillId="86" borderId="0" xfId="0" applyFont="1" applyFill="1" applyBorder="1" applyAlignment="1" applyProtection="1">
      <alignment horizontal="right"/>
    </xf>
    <xf numFmtId="0" fontId="13" fillId="86" borderId="0" xfId="0" applyFont="1" applyFill="1" applyBorder="1" applyProtection="1"/>
    <xf numFmtId="3" fontId="14" fillId="0" borderId="10" xfId="0" applyNumberFormat="1" applyFont="1" applyFill="1" applyBorder="1" applyAlignment="1" applyProtection="1">
      <alignment wrapText="1"/>
    </xf>
    <xf numFmtId="176" fontId="14" fillId="0" borderId="1" xfId="0" applyNumberFormat="1" applyFont="1" applyFill="1" applyBorder="1" applyAlignment="1" applyProtection="1">
      <alignment wrapText="1"/>
    </xf>
    <xf numFmtId="176" fontId="14" fillId="0" borderId="11" xfId="0" applyNumberFormat="1" applyFont="1" applyFill="1" applyBorder="1" applyAlignment="1" applyProtection="1"/>
    <xf numFmtId="0" fontId="13" fillId="86" borderId="0" xfId="0" applyFont="1" applyFill="1" applyAlignment="1" applyProtection="1"/>
    <xf numFmtId="0" fontId="13" fillId="86" borderId="0" xfId="0" applyFont="1" applyFill="1" applyAlignment="1" applyProtection="1">
      <alignment horizontal="right"/>
    </xf>
    <xf numFmtId="0" fontId="13" fillId="86" borderId="0" xfId="0" applyFont="1" applyFill="1" applyProtection="1"/>
    <xf numFmtId="176" fontId="14" fillId="0" borderId="1" xfId="0" applyNumberFormat="1" applyFont="1" applyFill="1" applyBorder="1" applyAlignment="1" applyProtection="1">
      <alignment horizontal="right" wrapText="1"/>
    </xf>
    <xf numFmtId="176" fontId="14" fillId="0" borderId="11" xfId="0" applyNumberFormat="1" applyFont="1" applyFill="1" applyBorder="1" applyAlignment="1" applyProtection="1">
      <alignment horizontal="right"/>
    </xf>
    <xf numFmtId="0" fontId="13" fillId="0" borderId="0" xfId="0" applyFont="1" applyFill="1" applyAlignment="1">
      <alignment horizontal="left" vertical="top"/>
    </xf>
    <xf numFmtId="166" fontId="18" fillId="0" borderId="69" xfId="0" applyNumberFormat="1" applyFont="1" applyFill="1" applyBorder="1" applyAlignment="1">
      <alignment horizontal="center" wrapText="1"/>
    </xf>
    <xf numFmtId="0" fontId="18" fillId="0" borderId="6" xfId="0" applyFont="1" applyFill="1" applyBorder="1"/>
    <xf numFmtId="5" fontId="18" fillId="0" borderId="94" xfId="789" applyNumberFormat="1" applyFont="1" applyFill="1" applyBorder="1"/>
    <xf numFmtId="5" fontId="18" fillId="0" borderId="95" xfId="789" applyNumberFormat="1" applyFont="1" applyFill="1" applyBorder="1"/>
    <xf numFmtId="5" fontId="17" fillId="0" borderId="96" xfId="789" applyNumberFormat="1" applyFont="1" applyFill="1" applyBorder="1"/>
    <xf numFmtId="0" fontId="17" fillId="0" borderId="0" xfId="1199" quotePrefix="1" applyNumberFormat="1" applyFont="1" applyFill="1" applyBorder="1" applyProtection="1">
      <alignment horizontal="left" vertical="center" indent="1"/>
      <protection locked="0"/>
    </xf>
    <xf numFmtId="0" fontId="18" fillId="0" borderId="98" xfId="0" applyFont="1" applyFill="1" applyBorder="1"/>
    <xf numFmtId="5" fontId="17" fillId="0" borderId="95" xfId="789" applyNumberFormat="1" applyFont="1" applyFill="1" applyBorder="1"/>
    <xf numFmtId="0" fontId="13" fillId="88" borderId="13" xfId="0" applyFont="1" applyFill="1" applyBorder="1" applyAlignment="1">
      <alignment horizontal="left" indent="1"/>
    </xf>
    <xf numFmtId="6" fontId="13" fillId="0" borderId="95" xfId="0" applyNumberFormat="1" applyFont="1" applyFill="1" applyBorder="1" applyAlignment="1">
      <alignment horizontal="right"/>
    </xf>
    <xf numFmtId="0" fontId="17" fillId="0" borderId="0" xfId="0" applyFont="1" applyFill="1" applyAlignment="1">
      <alignment vertical="top" wrapText="1"/>
    </xf>
    <xf numFmtId="0" fontId="17" fillId="0" borderId="0" xfId="0" applyFont="1" applyFill="1" applyAlignment="1">
      <alignment wrapText="1"/>
    </xf>
    <xf numFmtId="0" fontId="17" fillId="0" borderId="96" xfId="0" applyFont="1" applyFill="1" applyBorder="1"/>
    <xf numFmtId="6" fontId="17" fillId="0" borderId="96" xfId="0" applyNumberFormat="1" applyFont="1" applyFill="1" applyBorder="1"/>
    <xf numFmtId="6" fontId="17" fillId="0" borderId="94" xfId="0" applyNumberFormat="1" applyFont="1" applyFill="1" applyBorder="1"/>
    <xf numFmtId="6" fontId="17" fillId="0" borderId="97" xfId="0" applyNumberFormat="1" applyFont="1" applyFill="1" applyBorder="1"/>
    <xf numFmtId="6" fontId="17" fillId="0" borderId="4" xfId="0" applyNumberFormat="1" applyFont="1" applyFill="1" applyBorder="1"/>
    <xf numFmtId="0" fontId="17" fillId="0" borderId="0" xfId="1200" quotePrefix="1" applyNumberFormat="1" applyFont="1" applyFill="1" applyBorder="1" applyProtection="1">
      <alignment horizontal="left" vertical="center" indent="1"/>
      <protection locked="0"/>
    </xf>
    <xf numFmtId="0" fontId="17" fillId="0" borderId="98" xfId="0" applyFont="1" applyFill="1" applyBorder="1" applyAlignment="1">
      <alignment horizontal="left" wrapText="1" indent="1"/>
    </xf>
    <xf numFmtId="0" fontId="17" fillId="0" borderId="87" xfId="0" applyFont="1" applyFill="1" applyBorder="1" applyAlignment="1">
      <alignment vertical="center" wrapText="1"/>
    </xf>
    <xf numFmtId="169" fontId="17" fillId="0" borderId="18" xfId="7569" applyNumberFormat="1" applyFont="1" applyFill="1" applyBorder="1" applyAlignment="1">
      <alignment horizontal="right"/>
    </xf>
    <xf numFmtId="169" fontId="17" fillId="0" borderId="18" xfId="7569" applyNumberFormat="1" applyFont="1" applyFill="1" applyBorder="1" applyAlignment="1">
      <alignment horizontal="right" vertical="top"/>
    </xf>
    <xf numFmtId="169" fontId="17" fillId="0" borderId="118" xfId="7569" applyNumberFormat="1" applyFont="1" applyFill="1" applyBorder="1"/>
    <xf numFmtId="169" fontId="17" fillId="0" borderId="119" xfId="7569" applyNumberFormat="1" applyFont="1" applyFill="1" applyBorder="1"/>
    <xf numFmtId="169" fontId="17" fillId="0" borderId="18" xfId="7569" applyNumberFormat="1" applyFont="1" applyFill="1" applyBorder="1"/>
    <xf numFmtId="169" fontId="17" fillId="0" borderId="18" xfId="7569" applyNumberFormat="1" applyFont="1" applyFill="1" applyBorder="1" applyAlignment="1">
      <alignment horizontal="right" vertical="center"/>
    </xf>
    <xf numFmtId="169" fontId="17" fillId="0" borderId="120" xfId="7569" applyNumberFormat="1" applyFont="1" applyFill="1" applyBorder="1"/>
    <xf numFmtId="6" fontId="17" fillId="0" borderId="121" xfId="0" applyNumberFormat="1" applyFont="1" applyFill="1" applyBorder="1"/>
    <xf numFmtId="6" fontId="17" fillId="0" borderId="122" xfId="0" applyNumberFormat="1" applyFont="1" applyFill="1" applyBorder="1"/>
    <xf numFmtId="6" fontId="17" fillId="0" borderId="123" xfId="0" applyNumberFormat="1" applyFont="1" applyFill="1" applyBorder="1"/>
    <xf numFmtId="165" fontId="17" fillId="0" borderId="69" xfId="1" applyNumberFormat="1" applyFont="1" applyFill="1" applyBorder="1" applyAlignment="1">
      <alignment horizontal="right" wrapText="1"/>
    </xf>
    <xf numFmtId="176" fontId="14" fillId="0" borderId="37" xfId="0" applyNumberFormat="1" applyFont="1" applyFill="1" applyBorder="1" applyAlignment="1" applyProtection="1">
      <alignment horizontal="right" wrapText="1"/>
    </xf>
    <xf numFmtId="0" fontId="85" fillId="0" borderId="69" xfId="0" applyNumberFormat="1" applyFont="1" applyFill="1" applyBorder="1" applyAlignment="1"/>
    <xf numFmtId="0" fontId="85" fillId="0" borderId="0" xfId="0" applyFont="1" applyFill="1" applyBorder="1"/>
    <xf numFmtId="166" fontId="84" fillId="0" borderId="10" xfId="0" applyNumberFormat="1" applyFont="1" applyFill="1" applyBorder="1"/>
    <xf numFmtId="165" fontId="85" fillId="0" borderId="69" xfId="1" applyNumberFormat="1" applyFont="1" applyFill="1" applyBorder="1" applyAlignment="1">
      <alignment horizontal="right" wrapText="1"/>
    </xf>
    <xf numFmtId="166" fontId="85" fillId="0" borderId="69" xfId="0" applyNumberFormat="1" applyFont="1" applyFill="1" applyBorder="1" applyAlignment="1">
      <alignment horizontal="right" wrapText="1"/>
    </xf>
    <xf numFmtId="165" fontId="84" fillId="0" borderId="69" xfId="1" applyNumberFormat="1" applyFont="1" applyFill="1" applyBorder="1" applyAlignment="1">
      <alignment horizontal="right" wrapText="1"/>
    </xf>
    <xf numFmtId="166" fontId="84" fillId="0" borderId="69" xfId="0" applyNumberFormat="1" applyFont="1" applyFill="1" applyBorder="1" applyAlignment="1">
      <alignment horizontal="right" wrapText="1"/>
    </xf>
    <xf numFmtId="165" fontId="85" fillId="0" borderId="80" xfId="0" applyNumberFormat="1" applyFont="1" applyFill="1" applyBorder="1"/>
    <xf numFmtId="165" fontId="85" fillId="0" borderId="69" xfId="0" applyNumberFormat="1" applyFont="1" applyFill="1" applyBorder="1" applyAlignment="1">
      <alignment horizontal="right"/>
    </xf>
    <xf numFmtId="165" fontId="84" fillId="0" borderId="69" xfId="0" applyNumberFormat="1" applyFont="1" applyFill="1" applyBorder="1" applyAlignment="1">
      <alignment horizontal="right"/>
    </xf>
    <xf numFmtId="165" fontId="85" fillId="0" borderId="69" xfId="0" quotePrefix="1" applyNumberFormat="1" applyFont="1" applyFill="1" applyBorder="1" applyAlignment="1">
      <alignment horizontal="center"/>
    </xf>
    <xf numFmtId="165" fontId="84" fillId="0" borderId="69" xfId="1" applyNumberFormat="1" applyFont="1" applyFill="1" applyBorder="1" applyAlignment="1">
      <alignment horizontal="right"/>
    </xf>
    <xf numFmtId="165" fontId="85" fillId="0" borderId="93" xfId="0" applyNumberFormat="1" applyFont="1" applyFill="1" applyBorder="1"/>
    <xf numFmtId="165" fontId="85" fillId="0" borderId="69" xfId="0" quotePrefix="1" applyNumberFormat="1" applyFont="1" applyFill="1" applyBorder="1" applyAlignment="1">
      <alignment horizontal="right"/>
    </xf>
    <xf numFmtId="166" fontId="99" fillId="0" borderId="12" xfId="0" applyNumberFormat="1" applyFont="1" applyFill="1" applyBorder="1" applyAlignment="1">
      <alignment horizontal="left"/>
    </xf>
    <xf numFmtId="0" fontId="96" fillId="0" borderId="124" xfId="0" applyNumberFormat="1" applyFont="1" applyFill="1" applyBorder="1" applyAlignment="1">
      <alignment horizontal="center" vertical="center" wrapText="1"/>
    </xf>
    <xf numFmtId="166" fontId="94" fillId="0" borderId="124" xfId="0" applyNumberFormat="1" applyFont="1" applyFill="1" applyBorder="1" applyAlignment="1">
      <alignment horizontal="left" vertical="center"/>
    </xf>
    <xf numFmtId="0" fontId="0" fillId="0" borderId="125" xfId="0" applyBorder="1" applyAlignment="1">
      <alignment vertical="center"/>
    </xf>
    <xf numFmtId="0" fontId="212" fillId="86" borderId="0" xfId="0" applyFont="1" applyFill="1" applyBorder="1" applyAlignment="1">
      <alignment horizontal="center"/>
    </xf>
    <xf numFmtId="0" fontId="19" fillId="0" borderId="0" xfId="0" quotePrefix="1" applyFont="1" applyFill="1" applyAlignment="1">
      <alignment wrapText="1"/>
    </xf>
    <xf numFmtId="0" fontId="17" fillId="0" borderId="0" xfId="0" quotePrefix="1" applyFont="1" applyFill="1" applyAlignment="1">
      <alignment wrapText="1"/>
    </xf>
    <xf numFmtId="0" fontId="121" fillId="0" borderId="0" xfId="0" applyFont="1" applyFill="1"/>
    <xf numFmtId="0" fontId="55" fillId="0" borderId="0" xfId="0" applyFont="1" applyFill="1" applyAlignment="1">
      <alignment vertical="top"/>
    </xf>
    <xf numFmtId="6" fontId="17" fillId="0" borderId="78" xfId="0" applyNumberFormat="1" applyFont="1" applyFill="1" applyBorder="1"/>
    <xf numFmtId="0" fontId="17" fillId="0" borderId="126" xfId="0" applyFont="1" applyFill="1" applyBorder="1"/>
    <xf numFmtId="6" fontId="17" fillId="0" borderId="11" xfId="0" applyNumberFormat="1" applyFont="1" applyFill="1" applyBorder="1"/>
    <xf numFmtId="169" fontId="17" fillId="0" borderId="23" xfId="7569" applyNumberFormat="1" applyFont="1" applyFill="1" applyBorder="1"/>
    <xf numFmtId="0" fontId="212" fillId="0" borderId="0" xfId="0" applyFont="1" applyFill="1" applyAlignment="1">
      <alignment vertical="center"/>
    </xf>
    <xf numFmtId="0" fontId="212" fillId="0" borderId="0" xfId="0" applyFont="1" applyFill="1" applyBorder="1" applyAlignment="1">
      <alignment vertical="center"/>
    </xf>
    <xf numFmtId="0" fontId="17" fillId="0" borderId="119" xfId="0" applyFont="1" applyFill="1" applyBorder="1"/>
    <xf numFmtId="5" fontId="18" fillId="0" borderId="123" xfId="789" applyNumberFormat="1" applyFont="1" applyFill="1" applyBorder="1"/>
    <xf numFmtId="5" fontId="17" fillId="0" borderId="123" xfId="789" applyNumberFormat="1" applyFont="1" applyFill="1" applyBorder="1"/>
    <xf numFmtId="5" fontId="17" fillId="0" borderId="124" xfId="789" applyNumberFormat="1" applyFont="1" applyFill="1" applyBorder="1"/>
    <xf numFmtId="5" fontId="18" fillId="0" borderId="61" xfId="789" applyNumberFormat="1" applyFont="1" applyFill="1" applyBorder="1" applyAlignment="1">
      <alignment horizontal="center" wrapText="1"/>
    </xf>
    <xf numFmtId="0" fontId="55" fillId="0" borderId="0" xfId="0" applyFont="1" applyFill="1" applyBorder="1" applyAlignment="1">
      <alignment vertical="center"/>
    </xf>
    <xf numFmtId="0" fontId="11" fillId="0" borderId="0" xfId="0" applyFont="1" applyFill="1" applyBorder="1" applyAlignment="1">
      <alignment vertical="center"/>
    </xf>
    <xf numFmtId="5" fontId="55" fillId="0" borderId="0" xfId="789" applyNumberFormat="1" applyFont="1" applyFill="1" applyBorder="1" applyAlignment="1">
      <alignment vertical="center"/>
    </xf>
    <xf numFmtId="5" fontId="213" fillId="0" borderId="0" xfId="789" applyNumberFormat="1" applyFont="1" applyFill="1" applyBorder="1" applyAlignment="1">
      <alignment vertical="center"/>
    </xf>
    <xf numFmtId="5" fontId="18" fillId="0" borderId="127" xfId="789" applyNumberFormat="1" applyFont="1" applyFill="1" applyBorder="1" applyAlignment="1">
      <alignment horizontal="center" wrapText="1"/>
    </xf>
    <xf numFmtId="5" fontId="17" fillId="0" borderId="124" xfId="789" applyNumberFormat="1" applyFont="1" applyFill="1" applyBorder="1" applyAlignment="1"/>
    <xf numFmtId="5" fontId="18" fillId="0" borderId="78" xfId="789" applyNumberFormat="1" applyFont="1" applyFill="1" applyBorder="1"/>
    <xf numFmtId="5" fontId="17" fillId="0" borderId="127" xfId="789" applyNumberFormat="1" applyFont="1" applyFill="1" applyBorder="1"/>
    <xf numFmtId="5" fontId="17" fillId="0" borderId="12" xfId="789" applyNumberFormat="1" applyFont="1" applyFill="1" applyBorder="1"/>
    <xf numFmtId="5" fontId="17" fillId="0" borderId="128" xfId="789" applyNumberFormat="1" applyFont="1" applyFill="1" applyBorder="1"/>
    <xf numFmtId="0" fontId="212" fillId="0" borderId="0" xfId="0" applyFont="1" applyFill="1" applyBorder="1" applyAlignment="1">
      <alignment horizontal="right" vertical="center"/>
    </xf>
    <xf numFmtId="0" fontId="212" fillId="0" borderId="0" xfId="0" applyFont="1" applyFill="1" applyBorder="1" applyAlignment="1">
      <alignment horizontal="center"/>
    </xf>
    <xf numFmtId="0" fontId="14" fillId="0" borderId="78" xfId="0" applyFont="1" applyFill="1" applyBorder="1" applyAlignment="1">
      <alignment horizontal="center" wrapText="1"/>
    </xf>
    <xf numFmtId="0" fontId="14" fillId="0" borderId="129" xfId="0" applyFont="1" applyFill="1" applyBorder="1"/>
    <xf numFmtId="5" fontId="212" fillId="0" borderId="0" xfId="0" applyNumberFormat="1" applyFont="1" applyFill="1" applyBorder="1" applyAlignment="1">
      <alignment horizontal="center"/>
    </xf>
    <xf numFmtId="6" fontId="17" fillId="0" borderId="8" xfId="0" applyNumberFormat="1" applyFont="1" applyFill="1" applyBorder="1" applyAlignment="1">
      <alignment horizontal="right"/>
    </xf>
    <xf numFmtId="6" fontId="17" fillId="0" borderId="8" xfId="0" applyNumberFormat="1" applyFont="1" applyFill="1" applyBorder="1" applyAlignment="1">
      <alignment horizontal="right" vertical="center"/>
    </xf>
    <xf numFmtId="0" fontId="18" fillId="0" borderId="61" xfId="0" applyFont="1" applyFill="1" applyBorder="1" applyAlignment="1">
      <alignment horizontal="center" wrapText="1"/>
    </xf>
    <xf numFmtId="6" fontId="17" fillId="0" borderId="11" xfId="0" applyNumberFormat="1" applyFont="1" applyFill="1" applyBorder="1" applyAlignment="1">
      <alignment horizontal="right" vertical="center"/>
    </xf>
    <xf numFmtId="6" fontId="46" fillId="47" borderId="0" xfId="3" applyNumberFormat="1" applyFont="1" applyFill="1" applyBorder="1" applyAlignment="1">
      <alignment horizontal="center"/>
    </xf>
    <xf numFmtId="0" fontId="45" fillId="0" borderId="127" xfId="3" applyFont="1" applyFill="1" applyBorder="1" applyAlignment="1"/>
    <xf numFmtId="0" fontId="45" fillId="0" borderId="11" xfId="3" applyFont="1" applyFill="1" applyBorder="1" applyAlignment="1">
      <alignment horizontal="center"/>
    </xf>
    <xf numFmtId="0" fontId="44" fillId="0" borderId="130" xfId="3" applyFont="1" applyFill="1" applyBorder="1" applyAlignment="1">
      <alignment wrapText="1"/>
    </xf>
    <xf numFmtId="6" fontId="52" fillId="0" borderId="123" xfId="3" applyNumberFormat="1" applyFont="1" applyFill="1" applyBorder="1"/>
    <xf numFmtId="6" fontId="46" fillId="0" borderId="123" xfId="3" applyNumberFormat="1" applyFont="1" applyFill="1" applyBorder="1"/>
    <xf numFmtId="0" fontId="45" fillId="0" borderId="123" xfId="3" applyFont="1" applyFill="1" applyBorder="1" applyAlignment="1">
      <alignment horizontal="center" wrapText="1"/>
    </xf>
    <xf numFmtId="0" fontId="45" fillId="0" borderId="78" xfId="3" applyFont="1" applyFill="1" applyBorder="1" applyAlignment="1">
      <alignment horizontal="center" wrapText="1"/>
    </xf>
    <xf numFmtId="0" fontId="44" fillId="23" borderId="130" xfId="3" applyFont="1" applyFill="1" applyBorder="1"/>
    <xf numFmtId="173" fontId="45" fillId="23" borderId="123" xfId="3" applyNumberFormat="1" applyFont="1" applyFill="1" applyBorder="1"/>
    <xf numFmtId="6" fontId="46" fillId="48" borderId="78" xfId="3" applyNumberFormat="1" applyFont="1" applyFill="1" applyBorder="1" applyAlignment="1">
      <alignment vertical="center"/>
    </xf>
    <xf numFmtId="6" fontId="52" fillId="0" borderId="126" xfId="3" applyNumberFormat="1" applyFont="1" applyFill="1" applyBorder="1"/>
    <xf numFmtId="3" fontId="46" fillId="0" borderId="0" xfId="3" applyNumberFormat="1" applyFont="1" applyFill="1" applyBorder="1"/>
    <xf numFmtId="3" fontId="46" fillId="46" borderId="0" xfId="3" applyNumberFormat="1" applyFont="1" applyFill="1" applyBorder="1"/>
    <xf numFmtId="3" fontId="46" fillId="0" borderId="1" xfId="3" applyNumberFormat="1" applyFont="1" applyFill="1" applyBorder="1"/>
    <xf numFmtId="3" fontId="46" fillId="47" borderId="0" xfId="3" applyNumberFormat="1" applyFont="1" applyFill="1" applyBorder="1" applyAlignment="1">
      <alignment horizontal="center"/>
    </xf>
    <xf numFmtId="173" fontId="215" fillId="0" borderId="0" xfId="3" applyNumberFormat="1" applyFont="1" applyFill="1" applyBorder="1"/>
    <xf numFmtId="3" fontId="45" fillId="0" borderId="0" xfId="3" applyNumberFormat="1" applyFont="1" applyFill="1" applyBorder="1"/>
    <xf numFmtId="0" fontId="44" fillId="49" borderId="130" xfId="3" applyFont="1" applyFill="1" applyBorder="1"/>
    <xf numFmtId="173" fontId="46" fillId="50" borderId="123" xfId="3" applyNumberFormat="1" applyFont="1" applyFill="1" applyBorder="1"/>
    <xf numFmtId="173" fontId="45" fillId="23" borderId="78" xfId="3" applyNumberFormat="1" applyFont="1" applyFill="1" applyBorder="1"/>
    <xf numFmtId="6" fontId="46" fillId="0" borderId="127" xfId="3" applyNumberFormat="1" applyFont="1" applyFill="1" applyBorder="1"/>
    <xf numFmtId="44" fontId="23" fillId="0" borderId="0" xfId="7570" applyFont="1"/>
    <xf numFmtId="173" fontId="46" fillId="23" borderId="123" xfId="3" applyNumberFormat="1" applyFont="1" applyFill="1" applyBorder="1"/>
    <xf numFmtId="173" fontId="45" fillId="23" borderId="130" xfId="3" applyNumberFormat="1" applyFont="1" applyFill="1" applyBorder="1"/>
    <xf numFmtId="0" fontId="45" fillId="0" borderId="131" xfId="3" applyFont="1" applyFill="1" applyBorder="1"/>
    <xf numFmtId="0" fontId="46" fillId="0" borderId="126" xfId="3" applyFont="1" applyFill="1" applyBorder="1"/>
    <xf numFmtId="0" fontId="46" fillId="0" borderId="127" xfId="3" applyFont="1" applyFill="1" applyBorder="1"/>
    <xf numFmtId="170" fontId="95" fillId="0" borderId="127" xfId="0" applyNumberFormat="1" applyFont="1" applyFill="1" applyBorder="1" applyAlignment="1">
      <alignment horizontal="left" vertical="center" wrapText="1"/>
    </xf>
    <xf numFmtId="0" fontId="95" fillId="0" borderId="127" xfId="0" applyFont="1" applyFill="1" applyBorder="1" applyAlignment="1">
      <alignment vertical="center"/>
    </xf>
    <xf numFmtId="0" fontId="95" fillId="0" borderId="127" xfId="0" applyFont="1" applyFill="1" applyBorder="1" applyAlignment="1">
      <alignment horizontal="left" vertical="center" wrapText="1"/>
    </xf>
    <xf numFmtId="0" fontId="95" fillId="0" borderId="127" xfId="0" applyFont="1" applyFill="1" applyBorder="1" applyAlignment="1">
      <alignment vertical="center" wrapText="1"/>
    </xf>
    <xf numFmtId="3" fontId="95" fillId="0" borderId="127" xfId="0" applyNumberFormat="1" applyFont="1" applyFill="1" applyBorder="1" applyAlignment="1">
      <alignment horizontal="left" vertical="center" wrapText="1"/>
    </xf>
    <xf numFmtId="175" fontId="95" fillId="0" borderId="127" xfId="0" applyNumberFormat="1" applyFont="1" applyFill="1" applyBorder="1" applyAlignment="1">
      <alignment horizontal="left" vertical="center" wrapText="1"/>
    </xf>
    <xf numFmtId="1" fontId="95" fillId="0" borderId="127" xfId="0" applyNumberFormat="1" applyFont="1" applyFill="1" applyBorder="1" applyAlignment="1">
      <alignment horizontal="left" vertical="center" wrapText="1"/>
    </xf>
    <xf numFmtId="0" fontId="0" fillId="0" borderId="127" xfId="0" applyFill="1" applyBorder="1" applyAlignment="1"/>
    <xf numFmtId="0" fontId="96" fillId="0" borderId="124" xfId="0" applyFont="1" applyFill="1" applyBorder="1" applyAlignment="1"/>
    <xf numFmtId="0" fontId="0" fillId="0" borderId="124" xfId="0" applyBorder="1" applyAlignment="1"/>
    <xf numFmtId="0" fontId="96" fillId="0" borderId="121" xfId="0" applyFont="1" applyFill="1" applyBorder="1" applyAlignment="1"/>
    <xf numFmtId="0" fontId="0" fillId="0" borderId="125" xfId="0" applyBorder="1" applyAlignment="1"/>
    <xf numFmtId="0" fontId="0" fillId="0" borderId="10" xfId="0" applyBorder="1" applyAlignment="1"/>
    <xf numFmtId="0" fontId="96" fillId="0" borderId="127" xfId="0" applyFont="1" applyFill="1" applyBorder="1" applyAlignment="1">
      <alignment horizontal="left" vertical="center" wrapText="1"/>
    </xf>
    <xf numFmtId="178" fontId="96" fillId="0" borderId="127" xfId="0" applyNumberFormat="1" applyFont="1" applyFill="1" applyBorder="1" applyAlignment="1">
      <alignment horizontal="left" vertical="center"/>
    </xf>
    <xf numFmtId="178" fontId="94" fillId="0" borderId="127" xfId="0" applyNumberFormat="1" applyFont="1" applyFill="1" applyBorder="1" applyAlignment="1">
      <alignment horizontal="left" vertical="center"/>
    </xf>
    <xf numFmtId="3" fontId="96" fillId="0" borderId="127" xfId="134" applyNumberFormat="1" applyFont="1" applyFill="1" applyBorder="1" applyAlignment="1">
      <alignment horizontal="left" vertical="center" wrapText="1"/>
    </xf>
    <xf numFmtId="175" fontId="96" fillId="0" borderId="127" xfId="0" applyNumberFormat="1" applyFont="1" applyFill="1" applyBorder="1" applyAlignment="1">
      <alignment horizontal="left" vertical="center" wrapText="1"/>
    </xf>
    <xf numFmtId="0" fontId="13" fillId="0" borderId="124" xfId="0" applyFont="1" applyFill="1" applyBorder="1" applyProtection="1"/>
    <xf numFmtId="3" fontId="13" fillId="0" borderId="125" xfId="0" applyNumberFormat="1" applyFont="1" applyFill="1" applyBorder="1" applyAlignment="1" applyProtection="1"/>
    <xf numFmtId="0" fontId="118" fillId="0" borderId="0" xfId="0" applyFont="1" applyFill="1" applyProtection="1"/>
    <xf numFmtId="0" fontId="13" fillId="88" borderId="69" xfId="0" applyFont="1" applyFill="1" applyBorder="1" applyAlignment="1">
      <alignment vertical="center"/>
    </xf>
    <xf numFmtId="166" fontId="17" fillId="88" borderId="69" xfId="0" applyNumberFormat="1" applyFont="1" applyFill="1" applyBorder="1" applyAlignment="1">
      <alignment horizontal="right" wrapText="1"/>
    </xf>
    <xf numFmtId="0" fontId="17" fillId="88" borderId="69" xfId="0" applyFont="1" applyFill="1" applyBorder="1" applyAlignment="1">
      <alignment horizontal="center" wrapText="1"/>
    </xf>
    <xf numFmtId="0" fontId="13" fillId="88" borderId="124" xfId="0" applyFont="1" applyFill="1" applyBorder="1" applyProtection="1"/>
    <xf numFmtId="0" fontId="13" fillId="0" borderId="0" xfId="0" applyFont="1" applyFill="1" applyAlignment="1">
      <alignment horizontal="right"/>
    </xf>
    <xf numFmtId="0" fontId="13" fillId="0" borderId="125" xfId="0" applyFont="1" applyFill="1" applyBorder="1" applyAlignment="1">
      <alignment horizontal="right" vertical="center" wrapText="1"/>
    </xf>
    <xf numFmtId="3" fontId="13" fillId="0" borderId="0" xfId="0" applyNumberFormat="1" applyFont="1" applyFill="1" applyBorder="1" applyAlignment="1">
      <alignment horizontal="right"/>
    </xf>
    <xf numFmtId="5" fontId="13" fillId="88" borderId="0" xfId="0" applyNumberFormat="1" applyFont="1" applyFill="1" applyBorder="1"/>
    <xf numFmtId="0" fontId="17" fillId="0" borderId="0" xfId="0" applyFont="1" applyFill="1" applyBorder="1" applyAlignment="1"/>
    <xf numFmtId="0" fontId="18" fillId="0" borderId="69" xfId="0" applyFont="1" applyFill="1" applyBorder="1" applyAlignment="1">
      <alignment horizontal="center"/>
    </xf>
    <xf numFmtId="0" fontId="13" fillId="0" borderId="132" xfId="0" applyFont="1" applyFill="1" applyBorder="1" applyAlignment="1" applyProtection="1">
      <alignment horizontal="center"/>
    </xf>
    <xf numFmtId="0" fontId="14" fillId="0" borderId="127" xfId="0" applyFont="1" applyFill="1" applyBorder="1" applyAlignment="1" applyProtection="1"/>
    <xf numFmtId="0" fontId="14" fillId="0" borderId="132" xfId="0" applyFont="1" applyFill="1" applyBorder="1" applyAlignment="1" applyProtection="1">
      <alignment horizontal="center" vertical="center"/>
    </xf>
    <xf numFmtId="0" fontId="14" fillId="0" borderId="132" xfId="0" applyFont="1" applyFill="1" applyBorder="1" applyAlignment="1" applyProtection="1">
      <alignment horizontal="center" vertical="center" wrapText="1"/>
    </xf>
    <xf numFmtId="0" fontId="14" fillId="0" borderId="121" xfId="0" applyFont="1" applyFill="1" applyBorder="1" applyAlignment="1" applyProtection="1">
      <alignment horizontal="center" vertical="center" wrapText="1"/>
    </xf>
    <xf numFmtId="0" fontId="14" fillId="0" borderId="132" xfId="0" applyFont="1" applyFill="1" applyBorder="1" applyAlignment="1" applyProtection="1">
      <alignment horizontal="left"/>
    </xf>
    <xf numFmtId="0" fontId="14" fillId="0" borderId="123" xfId="0" applyFont="1" applyFill="1" applyBorder="1" applyAlignment="1" applyProtection="1">
      <alignment wrapText="1"/>
    </xf>
    <xf numFmtId="0" fontId="14" fillId="0" borderId="121" xfId="0" applyFont="1" applyFill="1" applyBorder="1" applyAlignment="1" applyProtection="1"/>
    <xf numFmtId="0" fontId="14" fillId="0" borderId="130" xfId="0" applyFont="1" applyFill="1" applyBorder="1" applyAlignment="1" applyProtection="1">
      <alignment wrapText="1"/>
    </xf>
    <xf numFmtId="0" fontId="14" fillId="0" borderId="121" xfId="0" applyFont="1" applyFill="1" applyBorder="1" applyAlignment="1" applyProtection="1">
      <alignment wrapText="1"/>
    </xf>
    <xf numFmtId="0" fontId="14" fillId="0" borderId="130" xfId="0" applyFont="1" applyFill="1" applyBorder="1" applyAlignment="1" applyProtection="1">
      <alignment horizontal="right" wrapText="1"/>
    </xf>
    <xf numFmtId="0" fontId="14" fillId="0" borderId="123" xfId="0" applyFont="1" applyFill="1" applyBorder="1" applyAlignment="1" applyProtection="1">
      <alignment horizontal="center" wrapText="1"/>
    </xf>
    <xf numFmtId="0" fontId="14" fillId="0" borderId="123" xfId="0" applyFont="1" applyFill="1" applyBorder="1" applyAlignment="1" applyProtection="1">
      <alignment horizontal="right" wrapText="1"/>
    </xf>
    <xf numFmtId="0" fontId="14" fillId="0" borderId="121" xfId="0" applyFont="1" applyFill="1" applyBorder="1" applyAlignment="1" applyProtection="1">
      <alignment horizontal="right"/>
    </xf>
    <xf numFmtId="176" fontId="13" fillId="85" borderId="127" xfId="0" applyNumberFormat="1" applyFont="1" applyFill="1" applyBorder="1" applyAlignment="1" applyProtection="1">
      <alignment horizontal="right"/>
    </xf>
    <xf numFmtId="176" fontId="13" fillId="0" borderId="122" xfId="0" applyNumberFormat="1" applyFont="1" applyFill="1" applyBorder="1" applyAlignment="1" applyProtection="1">
      <alignment horizontal="right"/>
    </xf>
    <xf numFmtId="3" fontId="13" fillId="0" borderId="124" xfId="0" applyNumberFormat="1" applyFont="1" applyFill="1" applyBorder="1" applyAlignment="1">
      <alignment horizontal="right" vertical="top" wrapText="1"/>
    </xf>
    <xf numFmtId="0" fontId="13" fillId="0" borderId="125" xfId="0" applyFont="1" applyFill="1" applyBorder="1" applyProtection="1"/>
    <xf numFmtId="0" fontId="13" fillId="0" borderId="125" xfId="0" applyFont="1" applyFill="1" applyBorder="1" applyAlignment="1" applyProtection="1">
      <alignment horizontal="right"/>
    </xf>
    <xf numFmtId="3" fontId="13" fillId="0" borderId="125" xfId="0" applyNumberFormat="1" applyFont="1" applyFill="1" applyBorder="1"/>
    <xf numFmtId="3" fontId="13" fillId="0" borderId="124" xfId="0" applyNumberFormat="1" applyFont="1" applyFill="1" applyBorder="1" applyAlignment="1">
      <alignment horizontal="right" vertical="top"/>
    </xf>
    <xf numFmtId="0" fontId="13" fillId="0" borderId="10" xfId="0" applyFont="1" applyFill="1" applyBorder="1" applyProtection="1"/>
    <xf numFmtId="176" fontId="13" fillId="0" borderId="122" xfId="0" applyNumberFormat="1" applyFont="1" applyFill="1" applyBorder="1" applyAlignment="1" applyProtection="1"/>
    <xf numFmtId="3" fontId="13" fillId="0" borderId="10" xfId="0" applyNumberFormat="1" applyFont="1" applyFill="1" applyBorder="1" applyAlignment="1" applyProtection="1">
      <alignment horizontal="right"/>
    </xf>
    <xf numFmtId="176" fontId="13" fillId="85" borderId="124" xfId="0" applyNumberFormat="1" applyFont="1" applyFill="1" applyBorder="1" applyAlignment="1" applyProtection="1">
      <alignment horizontal="right"/>
    </xf>
    <xf numFmtId="166" fontId="17" fillId="0" borderId="69" xfId="1" applyNumberFormat="1" applyFont="1" applyFill="1" applyBorder="1" applyAlignment="1">
      <alignment horizontal="right"/>
    </xf>
    <xf numFmtId="166" fontId="18" fillId="0" borderId="69" xfId="0" quotePrefix="1" applyNumberFormat="1" applyFont="1" applyFill="1" applyBorder="1" applyAlignment="1">
      <alignment horizontal="right"/>
    </xf>
    <xf numFmtId="166" fontId="18" fillId="0" borderId="10" xfId="0" applyNumberFormat="1" applyFont="1" applyFill="1" applyBorder="1"/>
    <xf numFmtId="166" fontId="18" fillId="0" borderId="12" xfId="0" quotePrefix="1" applyNumberFormat="1" applyFont="1" applyFill="1" applyBorder="1" applyAlignment="1">
      <alignment horizontal="right"/>
    </xf>
    <xf numFmtId="38" fontId="17" fillId="0" borderId="69" xfId="0" applyNumberFormat="1" applyFont="1" applyFill="1" applyBorder="1"/>
    <xf numFmtId="164" fontId="18" fillId="0" borderId="69" xfId="0" applyNumberFormat="1" applyFont="1" applyFill="1" applyBorder="1" applyAlignment="1"/>
    <xf numFmtId="166" fontId="17" fillId="0" borderId="80" xfId="0" applyNumberFormat="1" applyFont="1" applyFill="1" applyBorder="1" applyAlignment="1">
      <alignment horizontal="right"/>
    </xf>
    <xf numFmtId="166" fontId="18" fillId="0" borderId="69" xfId="1" applyNumberFormat="1" applyFont="1" applyFill="1" applyBorder="1" applyAlignment="1">
      <alignment horizontal="right" wrapText="1"/>
    </xf>
    <xf numFmtId="166" fontId="18" fillId="0" borderId="80" xfId="0" applyNumberFormat="1" applyFont="1" applyFill="1" applyBorder="1"/>
    <xf numFmtId="38" fontId="17" fillId="0" borderId="84" xfId="0" applyNumberFormat="1" applyFont="1" applyFill="1" applyBorder="1"/>
    <xf numFmtId="164" fontId="18" fillId="0" borderId="84" xfId="0" applyNumberFormat="1" applyFont="1" applyFill="1" applyBorder="1" applyAlignment="1"/>
    <xf numFmtId="0" fontId="17" fillId="0" borderId="80" xfId="0" applyFont="1" applyFill="1" applyBorder="1"/>
    <xf numFmtId="167" fontId="17" fillId="0" borderId="81" xfId="1" applyNumberFormat="1" applyFont="1" applyFill="1" applyBorder="1" applyAlignment="1">
      <alignment horizontal="right"/>
    </xf>
    <xf numFmtId="168" fontId="18" fillId="0" borderId="81" xfId="1" applyNumberFormat="1" applyFont="1" applyFill="1" applyBorder="1" applyAlignment="1">
      <alignment horizontal="right"/>
    </xf>
    <xf numFmtId="164" fontId="17" fillId="0" borderId="69" xfId="0" applyNumberFormat="1" applyFont="1" applyFill="1" applyBorder="1" applyAlignment="1"/>
    <xf numFmtId="0" fontId="96" fillId="0" borderId="132" xfId="0" applyFont="1" applyFill="1" applyBorder="1" applyAlignment="1">
      <alignment vertical="center" wrapText="1"/>
    </xf>
    <xf numFmtId="170" fontId="96" fillId="0" borderId="132" xfId="0" applyNumberFormat="1" applyFont="1" applyFill="1" applyBorder="1" applyAlignment="1">
      <alignment horizontal="left" vertical="center" wrapText="1"/>
    </xf>
    <xf numFmtId="0" fontId="96" fillId="0" borderId="132" xfId="0" applyFont="1" applyFill="1" applyBorder="1" applyAlignment="1">
      <alignment horizontal="left" vertical="center" wrapText="1"/>
    </xf>
    <xf numFmtId="0" fontId="96" fillId="0" borderId="132" xfId="0" applyFont="1" applyFill="1" applyBorder="1" applyAlignment="1">
      <alignment horizontal="left" vertical="center"/>
    </xf>
    <xf numFmtId="170" fontId="96" fillId="0" borderId="132" xfId="0" applyNumberFormat="1" applyFont="1" applyFill="1" applyBorder="1" applyAlignment="1">
      <alignment horizontal="left" vertical="center"/>
    </xf>
    <xf numFmtId="3" fontId="96" fillId="0" borderId="132" xfId="0" applyNumberFormat="1" applyFont="1" applyFill="1" applyBorder="1" applyAlignment="1">
      <alignment horizontal="left" vertical="center" wrapText="1"/>
    </xf>
    <xf numFmtId="175" fontId="96" fillId="0" borderId="132" xfId="0" applyNumberFormat="1" applyFont="1" applyFill="1" applyBorder="1" applyAlignment="1">
      <alignment horizontal="left" vertical="center" wrapText="1"/>
    </xf>
    <xf numFmtId="0" fontId="96" fillId="0" borderId="132" xfId="0" applyNumberFormat="1" applyFont="1" applyFill="1" applyBorder="1" applyAlignment="1">
      <alignment horizontal="left" vertical="center" wrapText="1"/>
    </xf>
    <xf numFmtId="0" fontId="96" fillId="0" borderId="132" xfId="0" applyNumberFormat="1" applyFont="1" applyFill="1" applyBorder="1" applyAlignment="1">
      <alignment horizontal="center" vertical="center" wrapText="1"/>
    </xf>
    <xf numFmtId="0" fontId="96" fillId="88" borderId="11" xfId="0" applyFont="1" applyFill="1" applyBorder="1" applyAlignment="1"/>
    <xf numFmtId="170" fontId="96" fillId="88" borderId="12" xfId="0" applyNumberFormat="1" applyFont="1" applyFill="1" applyBorder="1" applyAlignment="1">
      <alignment wrapText="1"/>
    </xf>
    <xf numFmtId="170" fontId="96" fillId="0" borderId="132" xfId="0" applyNumberFormat="1" applyFont="1" applyFill="1" applyBorder="1" applyAlignment="1">
      <alignment wrapText="1"/>
    </xf>
    <xf numFmtId="0" fontId="96" fillId="0" borderId="132" xfId="0" applyFont="1" applyFill="1" applyBorder="1" applyAlignment="1">
      <alignment horizontal="left"/>
    </xf>
    <xf numFmtId="178" fontId="94" fillId="0" borderId="132" xfId="0" applyNumberFormat="1" applyFont="1" applyFill="1" applyBorder="1" applyAlignment="1">
      <alignment horizontal="left"/>
    </xf>
    <xf numFmtId="0" fontId="94" fillId="0" borderId="132" xfId="0" applyFont="1" applyFill="1" applyBorder="1" applyAlignment="1">
      <alignment horizontal="left" wrapText="1"/>
    </xf>
    <xf numFmtId="3" fontId="94" fillId="0" borderId="132" xfId="134" applyNumberFormat="1" applyFont="1" applyFill="1" applyBorder="1" applyAlignment="1">
      <alignment horizontal="left" wrapText="1"/>
    </xf>
    <xf numFmtId="175" fontId="94" fillId="0" borderId="132" xfId="0" applyNumberFormat="1" applyFont="1" applyFill="1" applyBorder="1" applyAlignment="1">
      <alignment horizontal="left" wrapText="1"/>
    </xf>
    <xf numFmtId="0" fontId="96" fillId="0" borderId="132" xfId="0" applyNumberFormat="1" applyFont="1" applyFill="1" applyBorder="1" applyAlignment="1">
      <alignment horizontal="center" wrapText="1"/>
    </xf>
    <xf numFmtId="0" fontId="96" fillId="0" borderId="132" xfId="0" applyFont="1" applyFill="1" applyBorder="1" applyAlignment="1"/>
    <xf numFmtId="0" fontId="96" fillId="88" borderId="132" xfId="0" applyFont="1" applyFill="1" applyBorder="1" applyAlignment="1"/>
    <xf numFmtId="177" fontId="11" fillId="0" borderId="0" xfId="0" applyNumberFormat="1" applyFont="1" applyFill="1" applyBorder="1" applyAlignment="1">
      <alignment horizontal="right"/>
    </xf>
    <xf numFmtId="6" fontId="17" fillId="0" borderId="127" xfId="137" applyNumberFormat="1" applyFont="1" applyFill="1" applyBorder="1" applyAlignment="1">
      <alignment horizontal="center"/>
    </xf>
    <xf numFmtId="0" fontId="14" fillId="0" borderId="132" xfId="0" applyFont="1" applyFill="1" applyBorder="1" applyAlignment="1">
      <alignment horizontal="center" vertical="center"/>
    </xf>
    <xf numFmtId="0" fontId="13" fillId="0" borderId="132" xfId="0" applyFont="1" applyFill="1" applyBorder="1" applyAlignment="1">
      <alignment vertical="center"/>
    </xf>
    <xf numFmtId="166" fontId="13" fillId="2" borderId="132" xfId="0" applyNumberFormat="1" applyFont="1" applyFill="1" applyBorder="1" applyAlignment="1">
      <alignment horizontal="right" vertical="center"/>
    </xf>
    <xf numFmtId="3" fontId="13" fillId="3" borderId="132" xfId="0" applyNumberFormat="1" applyFont="1" applyFill="1" applyBorder="1" applyAlignment="1">
      <alignment horizontal="right" vertical="center" wrapText="1"/>
    </xf>
    <xf numFmtId="0" fontId="13" fillId="0" borderId="132" xfId="0" applyFont="1" applyFill="1" applyBorder="1" applyAlignment="1">
      <alignment vertical="top" wrapText="1"/>
    </xf>
    <xf numFmtId="2" fontId="13" fillId="2" borderId="132" xfId="0" applyNumberFormat="1" applyFont="1" applyFill="1" applyBorder="1" applyAlignment="1">
      <alignment horizontal="right" vertical="center"/>
    </xf>
    <xf numFmtId="0" fontId="13" fillId="0" borderId="132" xfId="0" applyFont="1" applyFill="1" applyBorder="1" applyAlignment="1" applyProtection="1">
      <alignment vertical="center"/>
    </xf>
    <xf numFmtId="166" fontId="18" fillId="88" borderId="69" xfId="0" applyNumberFormat="1" applyFont="1" applyFill="1" applyBorder="1" applyAlignment="1">
      <alignment horizontal="right" wrapText="1"/>
    </xf>
    <xf numFmtId="0" fontId="18" fillId="0" borderId="69" xfId="0" applyFont="1" applyFill="1" applyBorder="1" applyAlignment="1">
      <alignment horizontal="center"/>
    </xf>
    <xf numFmtId="0" fontId="17" fillId="0" borderId="69" xfId="0" applyFont="1" applyFill="1" applyBorder="1"/>
    <xf numFmtId="165" fontId="18" fillId="0" borderId="12" xfId="0" applyNumberFormat="1" applyFont="1" applyFill="1" applyBorder="1"/>
    <xf numFmtId="0" fontId="17" fillId="0" borderId="81" xfId="0" applyFont="1" applyFill="1" applyBorder="1"/>
    <xf numFmtId="165" fontId="18" fillId="0" borderId="81" xfId="0" applyNumberFormat="1" applyFont="1" applyFill="1" applyBorder="1"/>
    <xf numFmtId="165" fontId="84" fillId="0" borderId="69" xfId="0" quotePrefix="1" applyNumberFormat="1" applyFont="1" applyFill="1" applyBorder="1" applyAlignment="1">
      <alignment horizontal="center"/>
    </xf>
    <xf numFmtId="165" fontId="84" fillId="0" borderId="82" xfId="0" applyNumberFormat="1" applyFont="1" applyFill="1" applyBorder="1"/>
    <xf numFmtId="165" fontId="18" fillId="0" borderId="82" xfId="0" applyNumberFormat="1" applyFont="1" applyFill="1" applyBorder="1"/>
    <xf numFmtId="165" fontId="84" fillId="0" borderId="81" xfId="0" applyNumberFormat="1" applyFont="1" applyFill="1" applyBorder="1"/>
    <xf numFmtId="0" fontId="83" fillId="0" borderId="0" xfId="0" applyFont="1" applyFill="1" applyAlignment="1">
      <alignment vertical="top" wrapText="1"/>
    </xf>
    <xf numFmtId="0" fontId="83" fillId="0" borderId="0" xfId="0" applyFont="1" applyFill="1" applyAlignment="1">
      <alignment vertical="center" wrapText="1"/>
    </xf>
    <xf numFmtId="0" fontId="83" fillId="0" borderId="0" xfId="0" applyFont="1" applyFill="1" applyAlignment="1">
      <alignment horizontal="left" vertical="top" wrapText="1"/>
    </xf>
    <xf numFmtId="0" fontId="15" fillId="0" borderId="0" xfId="0" applyFont="1" applyFill="1" applyBorder="1" applyAlignment="1"/>
    <xf numFmtId="0" fontId="56" fillId="0" borderId="0" xfId="0" applyFont="1" applyFill="1" applyBorder="1" applyAlignment="1">
      <alignment horizontal="left" wrapText="1"/>
    </xf>
    <xf numFmtId="170" fontId="15" fillId="0" borderId="0" xfId="0" applyNumberFormat="1" applyFont="1" applyFill="1" applyBorder="1" applyAlignment="1">
      <alignment horizontal="left"/>
    </xf>
    <xf numFmtId="0" fontId="89" fillId="0" borderId="0" xfId="0" applyFont="1" applyFill="1" applyBorder="1"/>
    <xf numFmtId="0" fontId="222" fillId="0" borderId="0" xfId="0" applyNumberFormat="1" applyFont="1" applyFill="1" applyBorder="1" applyAlignment="1" applyProtection="1">
      <alignment vertical="center" wrapText="1" shrinkToFit="1"/>
    </xf>
    <xf numFmtId="3" fontId="13" fillId="0" borderId="33" xfId="0" applyNumberFormat="1" applyFont="1" applyFill="1" applyBorder="1" applyAlignment="1" applyProtection="1"/>
    <xf numFmtId="3" fontId="13" fillId="0" borderId="125" xfId="0" applyNumberFormat="1" applyFont="1" applyFill="1" applyBorder="1" applyAlignment="1" applyProtection="1">
      <alignment horizontal="right"/>
    </xf>
    <xf numFmtId="176" fontId="13" fillId="0" borderId="35" xfId="0" applyNumberFormat="1" applyFont="1" applyFill="1" applyBorder="1" applyAlignment="1" applyProtection="1"/>
    <xf numFmtId="3" fontId="14" fillId="0" borderId="123" xfId="0" applyNumberFormat="1" applyFont="1" applyFill="1" applyBorder="1" applyAlignment="1" applyProtection="1">
      <alignment horizontal="center" vertical="center" wrapText="1"/>
    </xf>
    <xf numFmtId="0" fontId="14" fillId="0" borderId="123" xfId="0" applyFont="1" applyFill="1" applyBorder="1" applyAlignment="1" applyProtection="1"/>
    <xf numFmtId="0" fontId="13" fillId="0" borderId="1" xfId="0" applyFont="1" applyFill="1" applyBorder="1" applyAlignment="1">
      <alignment vertical="center"/>
    </xf>
    <xf numFmtId="166" fontId="18" fillId="88" borderId="69" xfId="1" applyNumberFormat="1" applyFont="1" applyFill="1" applyBorder="1" applyAlignment="1">
      <alignment horizontal="right"/>
    </xf>
    <xf numFmtId="0" fontId="16" fillId="0" borderId="0" xfId="137" applyFont="1" applyFill="1" applyBorder="1" applyAlignment="1"/>
    <xf numFmtId="0" fontId="50" fillId="0" borderId="132" xfId="137" applyFont="1" applyBorder="1" applyAlignment="1">
      <alignment horizontal="center" vertical="center" wrapText="1"/>
    </xf>
    <xf numFmtId="0" fontId="18" fillId="0" borderId="132" xfId="137" applyFont="1" applyBorder="1" applyAlignment="1">
      <alignment horizontal="center" vertical="center"/>
    </xf>
    <xf numFmtId="0" fontId="50" fillId="0" borderId="132" xfId="137" applyFont="1" applyBorder="1" applyAlignment="1">
      <alignment horizontal="center" vertical="center"/>
    </xf>
    <xf numFmtId="0" fontId="16" fillId="0" borderId="132" xfId="137" applyFont="1" applyBorder="1" applyAlignment="1">
      <alignment horizontal="left" vertical="center" wrapText="1"/>
    </xf>
    <xf numFmtId="8" fontId="16" fillId="0" borderId="132" xfId="137" applyNumberFormat="1" applyFont="1" applyFill="1" applyBorder="1" applyAlignment="1">
      <alignment horizontal="center" vertical="center"/>
    </xf>
    <xf numFmtId="0" fontId="16" fillId="0" borderId="132" xfId="137" applyFont="1" applyBorder="1" applyAlignment="1">
      <alignment horizontal="left" vertical="center"/>
    </xf>
    <xf numFmtId="14" fontId="16" fillId="0" borderId="132" xfId="137" applyNumberFormat="1" applyFont="1" applyBorder="1" applyAlignment="1">
      <alignment horizontal="left" vertical="center"/>
    </xf>
    <xf numFmtId="0" fontId="17" fillId="0" borderId="132" xfId="0" applyNumberFormat="1" applyFont="1" applyBorder="1" applyAlignment="1">
      <alignment horizontal="left" vertical="center" wrapText="1"/>
    </xf>
    <xf numFmtId="0" fontId="17" fillId="0" borderId="132" xfId="0" applyFont="1" applyFill="1" applyBorder="1" applyAlignment="1">
      <alignment horizontal="left" vertical="center" wrapText="1"/>
    </xf>
    <xf numFmtId="14" fontId="16" fillId="0" borderId="132" xfId="137" applyNumberFormat="1" applyFont="1" applyFill="1" applyBorder="1" applyAlignment="1">
      <alignment horizontal="left" vertical="center"/>
    </xf>
    <xf numFmtId="0" fontId="17" fillId="0" borderId="132" xfId="0" applyNumberFormat="1" applyFont="1" applyFill="1" applyBorder="1" applyAlignment="1">
      <alignment horizontal="left" vertical="center" wrapText="1"/>
    </xf>
    <xf numFmtId="0" fontId="16" fillId="0" borderId="132" xfId="137" applyFont="1" applyFill="1" applyBorder="1" applyAlignment="1">
      <alignment horizontal="left" vertical="center" wrapText="1"/>
    </xf>
    <xf numFmtId="0" fontId="19" fillId="0" borderId="132" xfId="137" applyFont="1" applyFill="1" applyBorder="1" applyAlignment="1">
      <alignment horizontal="left" wrapText="1"/>
    </xf>
    <xf numFmtId="14" fontId="19" fillId="0" borderId="132" xfId="137" applyNumberFormat="1" applyFont="1" applyFill="1" applyBorder="1" applyAlignment="1">
      <alignment horizontal="left"/>
    </xf>
    <xf numFmtId="0" fontId="17" fillId="0" borderId="132" xfId="137" applyFont="1" applyFill="1" applyBorder="1" applyAlignment="1">
      <alignment horizontal="left" vertical="center" wrapText="1"/>
    </xf>
    <xf numFmtId="14" fontId="17" fillId="0" borderId="132" xfId="137" applyNumberFormat="1" applyFont="1" applyFill="1" applyBorder="1" applyAlignment="1">
      <alignment horizontal="left" vertical="center"/>
    </xf>
    <xf numFmtId="0" fontId="17" fillId="0" borderId="132" xfId="137" applyFont="1" applyFill="1" applyBorder="1" applyAlignment="1">
      <alignment horizontal="left" wrapText="1"/>
    </xf>
    <xf numFmtId="14" fontId="16" fillId="0" borderId="132" xfId="137" applyNumberFormat="1" applyFont="1" applyFill="1" applyBorder="1" applyAlignment="1">
      <alignment horizontal="left"/>
    </xf>
    <xf numFmtId="0" fontId="17" fillId="0" borderId="132" xfId="0" applyNumberFormat="1" applyFont="1" applyFill="1" applyBorder="1" applyAlignment="1">
      <alignment horizontal="left" wrapText="1"/>
    </xf>
    <xf numFmtId="0" fontId="18" fillId="0" borderId="132" xfId="137" applyFont="1" applyFill="1" applyBorder="1" applyAlignment="1">
      <alignment horizontal="right" wrapText="1"/>
    </xf>
    <xf numFmtId="6" fontId="18" fillId="0" borderId="132" xfId="137" applyNumberFormat="1" applyFont="1" applyFill="1" applyBorder="1" applyAlignment="1">
      <alignment horizontal="center"/>
    </xf>
    <xf numFmtId="0" fontId="14" fillId="0" borderId="121" xfId="0" applyFont="1" applyFill="1" applyBorder="1" applyAlignment="1" applyProtection="1">
      <alignment horizontal="center"/>
    </xf>
    <xf numFmtId="3" fontId="92" fillId="0" borderId="125" xfId="0" applyNumberFormat="1" applyFont="1" applyFill="1" applyBorder="1" applyAlignment="1" applyProtection="1">
      <alignment horizontal="right"/>
    </xf>
    <xf numFmtId="176" fontId="92" fillId="0" borderId="0" xfId="0" applyNumberFormat="1" applyFont="1" applyFill="1" applyBorder="1" applyAlignment="1" applyProtection="1">
      <alignment horizontal="right"/>
    </xf>
    <xf numFmtId="176" fontId="92" fillId="0" borderId="8" xfId="0" applyNumberFormat="1" applyFont="1" applyFill="1" applyBorder="1" applyAlignment="1" applyProtection="1">
      <alignment horizontal="right"/>
    </xf>
    <xf numFmtId="3" fontId="92" fillId="0" borderId="0" xfId="0" applyNumberFormat="1" applyFont="1" applyFill="1"/>
    <xf numFmtId="176" fontId="92" fillId="0" borderId="8" xfId="0" applyNumberFormat="1" applyFont="1" applyFill="1" applyBorder="1" applyAlignment="1" applyProtection="1"/>
    <xf numFmtId="3" fontId="92" fillId="0" borderId="125" xfId="0" applyNumberFormat="1" applyFont="1" applyFill="1" applyBorder="1" applyAlignment="1" applyProtection="1"/>
    <xf numFmtId="3" fontId="92" fillId="0" borderId="10" xfId="0" applyNumberFormat="1" applyFont="1" applyFill="1" applyBorder="1" applyAlignment="1" applyProtection="1"/>
    <xf numFmtId="176" fontId="92" fillId="0" borderId="1" xfId="0" applyNumberFormat="1" applyFont="1" applyFill="1" applyBorder="1" applyAlignment="1" applyProtection="1">
      <alignment horizontal="right"/>
    </xf>
    <xf numFmtId="176" fontId="92" fillId="0" borderId="11" xfId="0" applyNumberFormat="1" applyFont="1" applyFill="1" applyBorder="1" applyAlignment="1" applyProtection="1"/>
    <xf numFmtId="3" fontId="92" fillId="0" borderId="42" xfId="0" applyNumberFormat="1" applyFont="1" applyFill="1" applyBorder="1" applyAlignment="1" applyProtection="1">
      <alignment horizontal="right"/>
    </xf>
    <xf numFmtId="176" fontId="92" fillId="0" borderId="33" xfId="0" applyNumberFormat="1" applyFont="1" applyFill="1" applyBorder="1" applyAlignment="1" applyProtection="1">
      <alignment horizontal="right"/>
    </xf>
    <xf numFmtId="176" fontId="92" fillId="0" borderId="34" xfId="0" applyNumberFormat="1" applyFont="1" applyFill="1" applyBorder="1" applyAlignment="1" applyProtection="1">
      <alignment horizontal="right"/>
    </xf>
    <xf numFmtId="3" fontId="92" fillId="0" borderId="0" xfId="0" applyNumberFormat="1" applyFont="1" applyFill="1" applyBorder="1" applyAlignment="1" applyProtection="1"/>
    <xf numFmtId="176" fontId="92" fillId="0" borderId="35" xfId="0" applyNumberFormat="1" applyFont="1" applyFill="1" applyBorder="1" applyAlignment="1" applyProtection="1"/>
    <xf numFmtId="3" fontId="92" fillId="0" borderId="33" xfId="0" applyNumberFormat="1" applyFont="1" applyFill="1" applyBorder="1" applyAlignment="1" applyProtection="1"/>
    <xf numFmtId="176" fontId="92" fillId="0" borderId="33" xfId="0" applyNumberFormat="1" applyFont="1" applyFill="1" applyBorder="1" applyAlignment="1" applyProtection="1"/>
    <xf numFmtId="176" fontId="92" fillId="0" borderId="34" xfId="0" applyNumberFormat="1" applyFont="1" applyFill="1" applyBorder="1" applyAlignment="1" applyProtection="1"/>
    <xf numFmtId="3" fontId="92" fillId="0" borderId="42" xfId="0" applyNumberFormat="1" applyFont="1" applyFill="1" applyBorder="1" applyAlignment="1" applyProtection="1"/>
    <xf numFmtId="3" fontId="92" fillId="0" borderId="51" xfId="0" applyNumberFormat="1" applyFont="1" applyFill="1" applyBorder="1" applyAlignment="1" applyProtection="1"/>
    <xf numFmtId="1" fontId="92" fillId="0" borderId="33" xfId="0" applyNumberFormat="1" applyFont="1" applyFill="1" applyBorder="1" applyAlignment="1" applyProtection="1"/>
    <xf numFmtId="176" fontId="92" fillId="0" borderId="35" xfId="0" applyNumberFormat="1" applyFont="1" applyFill="1" applyBorder="1" applyAlignment="1" applyProtection="1">
      <alignment horizontal="right"/>
    </xf>
    <xf numFmtId="176" fontId="92" fillId="0" borderId="41" xfId="0" applyNumberFormat="1" applyFont="1" applyFill="1" applyBorder="1" applyAlignment="1" applyProtection="1"/>
    <xf numFmtId="176" fontId="92" fillId="0" borderId="40" xfId="0" applyNumberFormat="1" applyFont="1" applyFill="1" applyBorder="1" applyAlignment="1" applyProtection="1"/>
    <xf numFmtId="3" fontId="92" fillId="0" borderId="41" xfId="0" applyNumberFormat="1" applyFont="1" applyFill="1" applyBorder="1" applyAlignment="1" applyProtection="1"/>
    <xf numFmtId="1" fontId="92" fillId="0" borderId="41" xfId="0" applyNumberFormat="1" applyFont="1" applyFill="1" applyBorder="1" applyAlignment="1" applyProtection="1"/>
    <xf numFmtId="176" fontId="92" fillId="0" borderId="41" xfId="0" applyNumberFormat="1" applyFont="1" applyFill="1" applyBorder="1" applyAlignment="1" applyProtection="1">
      <alignment horizontal="right"/>
    </xf>
    <xf numFmtId="176" fontId="92" fillId="0" borderId="40" xfId="0" applyNumberFormat="1" applyFont="1" applyFill="1" applyBorder="1" applyAlignment="1" applyProtection="1">
      <alignment horizontal="right"/>
    </xf>
    <xf numFmtId="0" fontId="17" fillId="0" borderId="128" xfId="0" applyFont="1" applyFill="1" applyBorder="1" applyProtection="1"/>
    <xf numFmtId="166" fontId="17" fillId="0" borderId="128" xfId="1" applyNumberFormat="1" applyFont="1" applyFill="1" applyBorder="1" applyAlignment="1">
      <alignment horizontal="right"/>
    </xf>
    <xf numFmtId="166" fontId="17" fillId="0" borderId="128" xfId="0" quotePrefix="1" applyNumberFormat="1" applyFont="1" applyFill="1" applyBorder="1" applyAlignment="1">
      <alignment horizontal="right"/>
    </xf>
    <xf numFmtId="166" fontId="18" fillId="0" borderId="128" xfId="1" applyNumberFormat="1" applyFont="1" applyFill="1" applyBorder="1" applyAlignment="1">
      <alignment horizontal="right" wrapText="1"/>
    </xf>
    <xf numFmtId="165" fontId="17" fillId="0" borderId="128" xfId="0" applyNumberFormat="1" applyFont="1" applyFill="1" applyBorder="1"/>
    <xf numFmtId="165" fontId="18" fillId="0" borderId="128" xfId="0" applyNumberFormat="1" applyFont="1" applyFill="1" applyBorder="1"/>
    <xf numFmtId="0" fontId="17" fillId="0" borderId="128" xfId="0" applyFont="1" applyFill="1" applyBorder="1"/>
    <xf numFmtId="165" fontId="17" fillId="0" borderId="128" xfId="1" applyNumberFormat="1" applyFont="1" applyFill="1" applyBorder="1" applyAlignment="1">
      <alignment horizontal="right"/>
    </xf>
    <xf numFmtId="165" fontId="85" fillId="0" borderId="128" xfId="0" applyNumberFormat="1" applyFont="1" applyFill="1" applyBorder="1"/>
    <xf numFmtId="165" fontId="85" fillId="0" borderId="128" xfId="1" applyNumberFormat="1" applyFont="1" applyFill="1" applyBorder="1" applyAlignment="1">
      <alignment horizontal="right"/>
    </xf>
    <xf numFmtId="165" fontId="84" fillId="0" borderId="128" xfId="0" applyNumberFormat="1" applyFont="1" applyFill="1" applyBorder="1"/>
    <xf numFmtId="165" fontId="84" fillId="0" borderId="128" xfId="0" applyNumberFormat="1" applyFont="1" applyFill="1" applyBorder="1" applyAlignment="1"/>
    <xf numFmtId="165" fontId="18" fillId="0" borderId="12" xfId="0" applyNumberFormat="1" applyFont="1" applyFill="1" applyBorder="1" applyAlignment="1"/>
    <xf numFmtId="165" fontId="17" fillId="0" borderId="12" xfId="1" applyNumberFormat="1" applyFont="1" applyFill="1" applyBorder="1" applyAlignment="1">
      <alignment horizontal="right"/>
    </xf>
    <xf numFmtId="165" fontId="17" fillId="0" borderId="12" xfId="1" applyNumberFormat="1" applyFont="1" applyFill="1" applyBorder="1" applyAlignment="1">
      <alignment horizontal="right" wrapText="1"/>
    </xf>
    <xf numFmtId="166" fontId="18" fillId="0" borderId="12" xfId="1" applyNumberFormat="1" applyFont="1" applyFill="1" applyBorder="1" applyAlignment="1">
      <alignment horizontal="right" wrapText="1"/>
    </xf>
    <xf numFmtId="165" fontId="85" fillId="0" borderId="12" xfId="0" applyNumberFormat="1" applyFont="1" applyFill="1" applyBorder="1" applyAlignment="1"/>
    <xf numFmtId="166" fontId="17" fillId="0" borderId="10" xfId="0" applyNumberFormat="1" applyFont="1" applyFill="1" applyBorder="1"/>
    <xf numFmtId="166" fontId="85" fillId="0" borderId="10" xfId="0" applyNumberFormat="1" applyFont="1" applyFill="1" applyBorder="1"/>
    <xf numFmtId="165" fontId="85" fillId="0" borderId="12" xfId="1" applyNumberFormat="1" applyFont="1" applyFill="1" applyBorder="1" applyAlignment="1">
      <alignment horizontal="right"/>
    </xf>
    <xf numFmtId="165" fontId="85" fillId="0" borderId="12" xfId="0" applyNumberFormat="1" applyFont="1" applyFill="1" applyBorder="1" applyAlignment="1">
      <alignment horizontal="right"/>
    </xf>
    <xf numFmtId="165" fontId="85" fillId="0" borderId="10" xfId="0" applyNumberFormat="1" applyFont="1" applyFill="1" applyBorder="1" applyAlignment="1">
      <alignment horizontal="right"/>
    </xf>
    <xf numFmtId="166" fontId="84" fillId="0" borderId="12" xfId="0" applyNumberFormat="1" applyFont="1" applyFill="1" applyBorder="1"/>
    <xf numFmtId="166" fontId="17" fillId="0" borderId="133" xfId="0" applyNumberFormat="1" applyFont="1" applyFill="1" applyBorder="1" applyAlignment="1">
      <alignment horizontal="right"/>
    </xf>
    <xf numFmtId="165" fontId="17" fillId="0" borderId="128" xfId="0" applyNumberFormat="1" applyFont="1" applyFill="1" applyBorder="1" applyAlignment="1">
      <alignment horizontal="right"/>
    </xf>
    <xf numFmtId="165" fontId="17" fillId="0" borderId="133" xfId="0" applyNumberFormat="1" applyFont="1" applyFill="1" applyBorder="1" applyAlignment="1">
      <alignment horizontal="right"/>
    </xf>
    <xf numFmtId="0" fontId="18" fillId="0" borderId="10" xfId="0" applyFont="1" applyFill="1" applyBorder="1"/>
    <xf numFmtId="165" fontId="18" fillId="0" borderId="10" xfId="0" applyNumberFormat="1" applyFont="1" applyFill="1" applyBorder="1"/>
    <xf numFmtId="165" fontId="84" fillId="0" borderId="10" xfId="0" applyNumberFormat="1" applyFont="1" applyFill="1" applyBorder="1"/>
    <xf numFmtId="166" fontId="84" fillId="0" borderId="12" xfId="1" applyNumberFormat="1" applyFont="1" applyFill="1" applyBorder="1" applyAlignment="1">
      <alignment horizontal="right"/>
    </xf>
    <xf numFmtId="166" fontId="84" fillId="0" borderId="12" xfId="0" applyNumberFormat="1" applyFont="1" applyFill="1" applyBorder="1" applyAlignment="1">
      <alignment horizontal="right" wrapText="1"/>
    </xf>
    <xf numFmtId="165" fontId="84" fillId="0" borderId="12" xfId="1" applyNumberFormat="1" applyFont="1" applyFill="1" applyBorder="1" applyAlignment="1">
      <alignment horizontal="right" wrapText="1"/>
    </xf>
    <xf numFmtId="165" fontId="18" fillId="0" borderId="12" xfId="0" applyNumberFormat="1" applyFont="1" applyFill="1" applyBorder="1" applyAlignment="1">
      <alignment horizontal="right"/>
    </xf>
    <xf numFmtId="165" fontId="17" fillId="0" borderId="128" xfId="0" quotePrefix="1" applyNumberFormat="1" applyFont="1" applyFill="1" applyBorder="1" applyAlignment="1">
      <alignment horizontal="center"/>
    </xf>
    <xf numFmtId="166" fontId="17" fillId="0" borderId="128" xfId="0" applyNumberFormat="1" applyFont="1" applyFill="1" applyBorder="1" applyAlignment="1">
      <alignment horizontal="right" wrapText="1"/>
    </xf>
    <xf numFmtId="165" fontId="84" fillId="0" borderId="128" xfId="1" applyNumberFormat="1" applyFont="1" applyFill="1" applyBorder="1" applyAlignment="1">
      <alignment horizontal="right" wrapText="1"/>
    </xf>
    <xf numFmtId="166" fontId="18" fillId="0" borderId="128" xfId="0" applyNumberFormat="1" applyFont="1" applyFill="1" applyBorder="1" applyAlignment="1">
      <alignment horizontal="right" wrapText="1"/>
    </xf>
    <xf numFmtId="165" fontId="85" fillId="0" borderId="128" xfId="1" applyNumberFormat="1" applyFont="1" applyFill="1" applyBorder="1" applyAlignment="1">
      <alignment horizontal="right" wrapText="1"/>
    </xf>
    <xf numFmtId="165" fontId="17" fillId="0" borderId="128" xfId="1" applyNumberFormat="1" applyFont="1" applyFill="1" applyBorder="1" applyAlignment="1">
      <alignment horizontal="right" wrapText="1"/>
    </xf>
    <xf numFmtId="165" fontId="84" fillId="0" borderId="12" xfId="0" applyNumberFormat="1" applyFont="1" applyFill="1" applyBorder="1" applyAlignment="1"/>
    <xf numFmtId="165" fontId="84" fillId="0" borderId="12" xfId="0" applyNumberFormat="1" applyFont="1" applyFill="1" applyBorder="1" applyAlignment="1">
      <alignment horizontal="right"/>
    </xf>
    <xf numFmtId="166" fontId="18" fillId="0" borderId="12" xfId="0" applyNumberFormat="1" applyFont="1" applyFill="1" applyBorder="1"/>
    <xf numFmtId="165" fontId="84" fillId="0" borderId="134" xfId="0" applyNumberFormat="1" applyFont="1" applyFill="1" applyBorder="1"/>
    <xf numFmtId="0" fontId="17" fillId="0" borderId="128" xfId="0" applyFont="1" applyFill="1" applyBorder="1" applyAlignment="1">
      <alignment wrapText="1" shrinkToFit="1"/>
    </xf>
    <xf numFmtId="166" fontId="17" fillId="0" borderId="128" xfId="0" quotePrefix="1" applyNumberFormat="1" applyFont="1" applyFill="1" applyBorder="1" applyAlignment="1">
      <alignment horizontal="center"/>
    </xf>
    <xf numFmtId="166" fontId="18" fillId="0" borderId="128" xfId="1" applyNumberFormat="1" applyFont="1" applyFill="1" applyBorder="1" applyAlignment="1">
      <alignment horizontal="right"/>
    </xf>
    <xf numFmtId="166" fontId="17" fillId="0" borderId="128" xfId="0" applyNumberFormat="1" applyFont="1" applyFill="1" applyBorder="1"/>
    <xf numFmtId="166" fontId="85" fillId="0" borderId="135" xfId="0" applyNumberFormat="1" applyFont="1" applyFill="1" applyBorder="1"/>
    <xf numFmtId="0" fontId="18" fillId="0" borderId="136" xfId="0" applyFont="1" applyFill="1" applyBorder="1"/>
    <xf numFmtId="166" fontId="18" fillId="0" borderId="136" xfId="0" applyNumberFormat="1" applyFont="1" applyFill="1" applyBorder="1" applyAlignment="1">
      <alignment horizontal="right"/>
    </xf>
    <xf numFmtId="166" fontId="17" fillId="0" borderId="136" xfId="0" applyNumberFormat="1" applyFont="1" applyFill="1" applyBorder="1" applyAlignment="1">
      <alignment horizontal="right"/>
    </xf>
    <xf numFmtId="166" fontId="18" fillId="0" borderId="134" xfId="0" applyNumberFormat="1" applyFont="1" applyFill="1" applyBorder="1"/>
    <xf numFmtId="165" fontId="84" fillId="0" borderId="136" xfId="0" applyNumberFormat="1" applyFont="1" applyFill="1" applyBorder="1"/>
    <xf numFmtId="166" fontId="85" fillId="0" borderId="136" xfId="0" applyNumberFormat="1" applyFont="1" applyFill="1" applyBorder="1" applyAlignment="1">
      <alignment horizontal="right"/>
    </xf>
    <xf numFmtId="166" fontId="85" fillId="0" borderId="134" xfId="0" applyNumberFormat="1" applyFont="1" applyFill="1" applyBorder="1" applyAlignment="1">
      <alignment horizontal="right"/>
    </xf>
    <xf numFmtId="0" fontId="17" fillId="0" borderId="70" xfId="0" applyFont="1" applyFill="1" applyBorder="1" applyProtection="1"/>
    <xf numFmtId="165" fontId="18" fillId="0" borderId="131" xfId="0" applyNumberFormat="1" applyFont="1" applyFill="1" applyBorder="1" applyAlignment="1">
      <alignment horizontal="center"/>
    </xf>
    <xf numFmtId="166" fontId="17" fillId="0" borderId="70" xfId="0" applyNumberFormat="1" applyFont="1" applyFill="1" applyBorder="1" applyAlignment="1">
      <alignment horizontal="right" wrapText="1"/>
    </xf>
    <xf numFmtId="165" fontId="84" fillId="0" borderId="70" xfId="1" applyNumberFormat="1" applyFont="1" applyFill="1" applyBorder="1" applyAlignment="1">
      <alignment horizontal="right" wrapText="1"/>
    </xf>
    <xf numFmtId="165" fontId="84" fillId="0" borderId="131" xfId="0" applyNumberFormat="1" applyFont="1" applyFill="1" applyBorder="1" applyAlignment="1">
      <alignment horizontal="center"/>
    </xf>
    <xf numFmtId="166" fontId="18" fillId="0" borderId="70" xfId="0" applyNumberFormat="1" applyFont="1" applyFill="1" applyBorder="1" applyAlignment="1">
      <alignment horizontal="right" wrapText="1"/>
    </xf>
    <xf numFmtId="165" fontId="85" fillId="0" borderId="70" xfId="1" applyNumberFormat="1" applyFont="1" applyFill="1" applyBorder="1" applyAlignment="1">
      <alignment horizontal="right" wrapText="1"/>
    </xf>
    <xf numFmtId="165" fontId="17" fillId="0" borderId="70" xfId="1" applyNumberFormat="1" applyFont="1" applyFill="1" applyBorder="1" applyAlignment="1">
      <alignment horizontal="right"/>
    </xf>
    <xf numFmtId="165" fontId="85" fillId="0" borderId="12" xfId="0" applyNumberFormat="1" applyFont="1" applyFill="1" applyBorder="1"/>
    <xf numFmtId="165" fontId="17" fillId="0" borderId="12" xfId="0" applyNumberFormat="1" applyFont="1" applyFill="1" applyBorder="1"/>
    <xf numFmtId="165" fontId="17" fillId="0" borderId="12" xfId="0" applyNumberFormat="1" applyFont="1" applyFill="1" applyBorder="1" applyAlignment="1"/>
    <xf numFmtId="0" fontId="18" fillId="0" borderId="4" xfId="0" applyFont="1" applyFill="1" applyBorder="1"/>
    <xf numFmtId="165" fontId="18" fillId="0" borderId="137" xfId="0" applyNumberFormat="1" applyFont="1" applyFill="1" applyBorder="1"/>
    <xf numFmtId="165" fontId="84" fillId="0" borderId="137" xfId="0" applyNumberFormat="1" applyFont="1" applyFill="1" applyBorder="1"/>
    <xf numFmtId="165" fontId="84" fillId="0" borderId="4" xfId="0" applyNumberFormat="1" applyFont="1" applyFill="1" applyBorder="1" applyAlignment="1"/>
    <xf numFmtId="166" fontId="84" fillId="0" borderId="4" xfId="0" applyNumberFormat="1" applyFont="1" applyFill="1" applyBorder="1" applyAlignment="1">
      <alignment horizontal="right" wrapText="1"/>
    </xf>
    <xf numFmtId="165" fontId="84" fillId="0" borderId="137" xfId="0" applyNumberFormat="1" applyFont="1" applyFill="1" applyBorder="1" applyAlignment="1">
      <alignment horizontal="right"/>
    </xf>
    <xf numFmtId="165" fontId="84" fillId="0" borderId="4" xfId="1" applyNumberFormat="1" applyFont="1" applyFill="1" applyBorder="1" applyAlignment="1">
      <alignment horizontal="right" wrapText="1"/>
    </xf>
    <xf numFmtId="165" fontId="84" fillId="0" borderId="4" xfId="0" applyNumberFormat="1" applyFont="1" applyFill="1" applyBorder="1" applyAlignment="1">
      <alignment horizontal="right" wrapText="1"/>
    </xf>
    <xf numFmtId="165" fontId="84" fillId="0" borderId="4" xfId="0" applyNumberFormat="1" applyFont="1" applyFill="1" applyBorder="1" applyAlignment="1">
      <alignment horizontal="right"/>
    </xf>
    <xf numFmtId="165" fontId="18" fillId="0" borderId="4" xfId="0" applyNumberFormat="1" applyFont="1" applyFill="1" applyBorder="1" applyAlignment="1"/>
    <xf numFmtId="165" fontId="17" fillId="0" borderId="4" xfId="1" applyNumberFormat="1" applyFont="1" applyFill="1" applyBorder="1" applyAlignment="1">
      <alignment horizontal="right"/>
    </xf>
    <xf numFmtId="165" fontId="84" fillId="0" borderId="4" xfId="0" applyNumberFormat="1" applyFont="1" applyFill="1" applyBorder="1"/>
    <xf numFmtId="0" fontId="18" fillId="0" borderId="42" xfId="0" applyFont="1" applyFill="1" applyBorder="1"/>
    <xf numFmtId="165" fontId="84" fillId="0" borderId="42" xfId="0" applyNumberFormat="1" applyFont="1" applyFill="1" applyBorder="1" applyAlignment="1">
      <alignment horizontal="right"/>
    </xf>
    <xf numFmtId="165" fontId="85" fillId="0" borderId="42" xfId="0" applyNumberFormat="1" applyFont="1" applyFill="1" applyBorder="1" applyAlignment="1">
      <alignment horizontal="right"/>
    </xf>
    <xf numFmtId="165" fontId="84" fillId="0" borderId="39" xfId="0" applyNumberFormat="1" applyFont="1" applyFill="1" applyBorder="1"/>
    <xf numFmtId="165" fontId="85" fillId="0" borderId="39" xfId="0" applyNumberFormat="1" applyFont="1" applyFill="1" applyBorder="1" applyAlignment="1">
      <alignment horizontal="right"/>
    </xf>
    <xf numFmtId="5" fontId="13" fillId="0" borderId="124" xfId="0" applyNumberFormat="1" applyFont="1" applyFill="1" applyBorder="1"/>
    <xf numFmtId="0" fontId="14" fillId="0" borderId="127" xfId="0" applyFont="1" applyFill="1" applyBorder="1" applyAlignment="1">
      <alignment horizontal="center" vertical="center" wrapText="1"/>
    </xf>
    <xf numFmtId="3" fontId="13" fillId="3" borderId="127" xfId="0" applyNumberFormat="1" applyFont="1" applyFill="1" applyBorder="1" applyAlignment="1">
      <alignment horizontal="right" vertical="center" wrapText="1"/>
    </xf>
    <xf numFmtId="0" fontId="0" fillId="0" borderId="12" xfId="0" applyFont="1" applyFill="1" applyBorder="1" applyAlignment="1">
      <alignment horizontal="center" vertical="center" wrapText="1"/>
    </xf>
    <xf numFmtId="0" fontId="0" fillId="0" borderId="0" xfId="0" applyFont="1" applyFill="1" applyAlignment="1">
      <alignment wrapText="1"/>
    </xf>
    <xf numFmtId="3" fontId="13" fillId="3" borderId="70" xfId="0" applyNumberFormat="1" applyFont="1" applyFill="1" applyBorder="1" applyAlignment="1">
      <alignment horizontal="right" vertical="center" wrapText="1"/>
    </xf>
    <xf numFmtId="3" fontId="92" fillId="0" borderId="33" xfId="0" applyNumberFormat="1" applyFont="1" applyFill="1" applyBorder="1" applyAlignment="1" applyProtection="1">
      <alignment horizontal="right"/>
    </xf>
    <xf numFmtId="3" fontId="91" fillId="0" borderId="1" xfId="0" applyNumberFormat="1" applyFont="1" applyFill="1" applyBorder="1" applyAlignment="1" applyProtection="1">
      <alignment wrapText="1"/>
    </xf>
    <xf numFmtId="176" fontId="91" fillId="0" borderId="37" xfId="0" applyNumberFormat="1" applyFont="1" applyFill="1" applyBorder="1" applyAlignment="1" applyProtection="1">
      <alignment horizontal="center" wrapText="1"/>
    </xf>
    <xf numFmtId="176" fontId="91" fillId="0" borderId="38" xfId="0" applyNumberFormat="1" applyFont="1" applyFill="1" applyBorder="1" applyAlignment="1" applyProtection="1">
      <alignment horizontal="center"/>
    </xf>
    <xf numFmtId="3" fontId="91" fillId="0" borderId="37" xfId="0" applyNumberFormat="1" applyFont="1" applyFill="1" applyBorder="1" applyAlignment="1" applyProtection="1">
      <alignment horizontal="right" wrapText="1"/>
    </xf>
    <xf numFmtId="176" fontId="91" fillId="0" borderId="37" xfId="0" applyNumberFormat="1" applyFont="1" applyFill="1" applyBorder="1" applyAlignment="1" applyProtection="1">
      <alignment horizontal="right" wrapText="1"/>
    </xf>
    <xf numFmtId="176" fontId="91" fillId="0" borderId="38" xfId="0" applyNumberFormat="1" applyFont="1" applyFill="1" applyBorder="1" applyAlignment="1" applyProtection="1">
      <alignment horizontal="right"/>
    </xf>
    <xf numFmtId="3" fontId="91" fillId="0" borderId="37" xfId="0" applyNumberFormat="1" applyFont="1" applyFill="1" applyBorder="1" applyAlignment="1" applyProtection="1">
      <alignment wrapText="1"/>
    </xf>
    <xf numFmtId="0" fontId="0" fillId="0" borderId="0" xfId="0" applyFill="1" applyBorder="1" applyAlignment="1"/>
    <xf numFmtId="170" fontId="96" fillId="0" borderId="0" xfId="0" applyNumberFormat="1" applyFont="1" applyFill="1" applyBorder="1" applyAlignment="1">
      <alignment wrapText="1"/>
    </xf>
    <xf numFmtId="0" fontId="96" fillId="0" borderId="126" xfId="0" applyFont="1" applyFill="1" applyBorder="1" applyAlignment="1"/>
    <xf numFmtId="0" fontId="17" fillId="86" borderId="0" xfId="0" applyFont="1" applyFill="1"/>
    <xf numFmtId="2" fontId="13" fillId="45" borderId="69" xfId="0" applyNumberFormat="1" applyFont="1" applyFill="1" applyBorder="1" applyAlignment="1">
      <alignment horizontal="center" vertical="center"/>
    </xf>
    <xf numFmtId="2" fontId="13" fillId="2" borderId="69" xfId="0" applyNumberFormat="1" applyFont="1" applyFill="1" applyBorder="1" applyAlignment="1">
      <alignment horizontal="center" vertical="center"/>
    </xf>
    <xf numFmtId="3" fontId="13" fillId="0" borderId="0" xfId="0" applyNumberFormat="1" applyFont="1" applyFill="1" applyAlignment="1" applyProtection="1">
      <alignment horizontal="right"/>
    </xf>
    <xf numFmtId="3" fontId="14" fillId="0" borderId="123" xfId="0" applyNumberFormat="1" applyFont="1" applyFill="1" applyBorder="1" applyAlignment="1" applyProtection="1">
      <alignment horizontal="right" vertical="center" wrapText="1"/>
    </xf>
    <xf numFmtId="3" fontId="14" fillId="0" borderId="130" xfId="0" applyNumberFormat="1" applyFont="1" applyFill="1" applyBorder="1" applyAlignment="1" applyProtection="1">
      <alignment horizontal="right" wrapText="1"/>
    </xf>
    <xf numFmtId="3" fontId="13" fillId="0" borderId="0" xfId="0" applyNumberFormat="1" applyFont="1" applyFill="1" applyAlignment="1">
      <alignment horizontal="right"/>
    </xf>
    <xf numFmtId="3" fontId="13" fillId="0" borderId="10" xfId="0" applyNumberFormat="1" applyFont="1" applyFill="1" applyBorder="1" applyAlignment="1">
      <alignment horizontal="right"/>
    </xf>
    <xf numFmtId="3" fontId="13" fillId="0" borderId="33" xfId="0" applyNumberFormat="1" applyFont="1" applyFill="1" applyBorder="1" applyAlignment="1" applyProtection="1">
      <alignment horizontal="right"/>
    </xf>
    <xf numFmtId="3" fontId="14" fillId="0" borderId="36" xfId="0" applyNumberFormat="1" applyFont="1" applyFill="1" applyBorder="1" applyAlignment="1" applyProtection="1">
      <alignment horizontal="right" wrapText="1"/>
    </xf>
    <xf numFmtId="3" fontId="13" fillId="0" borderId="125" xfId="0" applyNumberFormat="1" applyFont="1" applyFill="1" applyBorder="1" applyAlignment="1">
      <alignment horizontal="right"/>
    </xf>
    <xf numFmtId="3" fontId="13" fillId="0" borderId="131" xfId="0" applyNumberFormat="1" applyFont="1" applyFill="1" applyBorder="1" applyAlignment="1" applyProtection="1">
      <alignment horizontal="right"/>
    </xf>
    <xf numFmtId="176" fontId="14" fillId="0" borderId="36" xfId="0" applyNumberFormat="1" applyFont="1" applyFill="1" applyBorder="1" applyAlignment="1" applyProtection="1">
      <alignment horizontal="right" wrapText="1"/>
    </xf>
    <xf numFmtId="3" fontId="92" fillId="0" borderId="51" xfId="0" applyNumberFormat="1" applyFont="1" applyFill="1" applyBorder="1" applyAlignment="1" applyProtection="1">
      <alignment horizontal="right"/>
    </xf>
    <xf numFmtId="3" fontId="92" fillId="0" borderId="53" xfId="0" applyNumberFormat="1" applyFont="1" applyFill="1" applyBorder="1" applyAlignment="1" applyProtection="1">
      <alignment horizontal="right"/>
    </xf>
    <xf numFmtId="0" fontId="14" fillId="0" borderId="12" xfId="0" applyFont="1" applyFill="1" applyBorder="1" applyAlignment="1" applyProtection="1">
      <alignment horizontal="left"/>
    </xf>
    <xf numFmtId="0" fontId="14" fillId="0" borderId="134" xfId="0" applyFont="1" applyFill="1" applyBorder="1" applyProtection="1"/>
    <xf numFmtId="3" fontId="14" fillId="0" borderId="37" xfId="0" applyNumberFormat="1" applyFont="1" applyFill="1" applyBorder="1" applyAlignment="1" applyProtection="1">
      <alignment horizontal="right" wrapText="1"/>
    </xf>
    <xf numFmtId="3" fontId="92" fillId="0" borderId="41" xfId="0" applyNumberFormat="1" applyFont="1" applyFill="1" applyBorder="1" applyAlignment="1" applyProtection="1">
      <alignment horizontal="right"/>
    </xf>
    <xf numFmtId="0" fontId="0" fillId="0" borderId="132" xfId="0" applyFont="1" applyFill="1" applyBorder="1" applyAlignment="1">
      <alignment horizontal="left" vertical="top" wrapText="1"/>
    </xf>
    <xf numFmtId="0" fontId="13" fillId="126" borderId="12" xfId="0" applyFont="1" applyFill="1" applyBorder="1" applyAlignment="1" applyProtection="1">
      <alignment vertical="center"/>
    </xf>
    <xf numFmtId="2" fontId="13" fillId="126" borderId="132" xfId="0" applyNumberFormat="1" applyFont="1" applyFill="1" applyBorder="1" applyAlignment="1">
      <alignment horizontal="right" vertical="center"/>
    </xf>
    <xf numFmtId="3" fontId="13" fillId="126" borderId="127" xfId="0" applyNumberFormat="1" applyFont="1" applyFill="1" applyBorder="1" applyAlignment="1">
      <alignment horizontal="right" vertical="center" wrapText="1"/>
    </xf>
    <xf numFmtId="0" fontId="13" fillId="126" borderId="132" xfId="0" applyFont="1" applyFill="1" applyBorder="1" applyAlignment="1">
      <alignment vertical="top" wrapText="1"/>
    </xf>
    <xf numFmtId="0" fontId="13" fillId="126" borderId="132" xfId="0" applyFont="1" applyFill="1" applyBorder="1" applyAlignment="1">
      <alignment vertical="center"/>
    </xf>
    <xf numFmtId="166" fontId="13" fillId="126" borderId="132" xfId="0" applyNumberFormat="1" applyFont="1" applyFill="1" applyBorder="1" applyAlignment="1">
      <alignment horizontal="right" vertical="center"/>
    </xf>
    <xf numFmtId="3" fontId="13" fillId="126" borderId="132" xfId="0" applyNumberFormat="1" applyFont="1" applyFill="1" applyBorder="1" applyAlignment="1">
      <alignment horizontal="right" vertical="center" wrapText="1"/>
    </xf>
    <xf numFmtId="0" fontId="13" fillId="126" borderId="127" xfId="0" applyFont="1" applyFill="1" applyBorder="1" applyAlignment="1">
      <alignment vertical="top" wrapText="1"/>
    </xf>
    <xf numFmtId="0" fontId="13" fillId="126" borderId="69" xfId="0" applyFont="1" applyFill="1" applyBorder="1" applyAlignment="1">
      <alignment vertical="center"/>
    </xf>
    <xf numFmtId="166" fontId="13" fillId="126" borderId="69" xfId="0" applyNumberFormat="1" applyFont="1" applyFill="1" applyBorder="1" applyAlignment="1">
      <alignment horizontal="center" vertical="center"/>
    </xf>
    <xf numFmtId="166" fontId="13" fillId="126" borderId="69" xfId="0" applyNumberFormat="1" applyFont="1" applyFill="1" applyBorder="1" applyAlignment="1">
      <alignment horizontal="right" vertical="center"/>
    </xf>
    <xf numFmtId="0" fontId="13" fillId="126" borderId="69" xfId="0" applyFont="1" applyFill="1" applyBorder="1" applyAlignment="1">
      <alignment vertical="top" wrapText="1"/>
    </xf>
    <xf numFmtId="0" fontId="13" fillId="126" borderId="124" xfId="0" applyFont="1" applyFill="1" applyBorder="1" applyProtection="1"/>
    <xf numFmtId="3" fontId="13" fillId="126" borderId="0" xfId="0" applyNumberFormat="1" applyFont="1" applyFill="1" applyBorder="1" applyAlignment="1" applyProtection="1">
      <alignment horizontal="right"/>
    </xf>
    <xf numFmtId="3" fontId="13" fillId="126" borderId="8" xfId="0" applyNumberFormat="1" applyFont="1" applyFill="1" applyBorder="1" applyAlignment="1" applyProtection="1">
      <alignment horizontal="right"/>
    </xf>
    <xf numFmtId="3" fontId="13" fillId="126" borderId="124" xfId="0" applyNumberFormat="1" applyFont="1" applyFill="1" applyBorder="1" applyAlignment="1">
      <alignment horizontal="right" vertical="center"/>
    </xf>
    <xf numFmtId="0" fontId="13" fillId="126" borderId="124" xfId="0" applyFont="1" applyFill="1" applyBorder="1" applyAlignment="1">
      <alignment vertical="center"/>
    </xf>
    <xf numFmtId="3" fontId="13" fillId="126" borderId="126" xfId="0" applyNumberFormat="1" applyFont="1" applyFill="1" applyBorder="1" applyAlignment="1" applyProtection="1">
      <alignment horizontal="right"/>
    </xf>
    <xf numFmtId="3" fontId="13" fillId="126" borderId="122" xfId="0" applyNumberFormat="1" applyFont="1" applyFill="1" applyBorder="1" applyAlignment="1" applyProtection="1">
      <alignment horizontal="right"/>
    </xf>
    <xf numFmtId="176" fontId="92" fillId="0" borderId="117" xfId="0" applyNumberFormat="1" applyFont="1" applyFill="1" applyBorder="1" applyAlignment="1" applyProtection="1">
      <alignment horizontal="right"/>
    </xf>
    <xf numFmtId="176" fontId="13" fillId="85" borderId="0" xfId="0" applyNumberFormat="1" applyFont="1" applyFill="1" applyBorder="1" applyAlignment="1" applyProtection="1">
      <alignment horizontal="right"/>
    </xf>
    <xf numFmtId="3" fontId="13" fillId="126" borderId="127" xfId="0" applyNumberFormat="1" applyFont="1" applyFill="1" applyBorder="1" applyAlignment="1">
      <alignment horizontal="right" vertical="center"/>
    </xf>
    <xf numFmtId="0" fontId="0" fillId="0" borderId="0" xfId="0" applyFont="1" applyAlignment="1">
      <alignment vertical="center" wrapText="1" shrinkToFit="1"/>
    </xf>
    <xf numFmtId="3" fontId="13" fillId="0" borderId="41" xfId="0" applyNumberFormat="1" applyFont="1" applyFill="1" applyBorder="1" applyAlignment="1" applyProtection="1"/>
    <xf numFmtId="3" fontId="13" fillId="0" borderId="124" xfId="0" applyNumberFormat="1" applyFont="1" applyFill="1" applyBorder="1" applyAlignment="1">
      <alignment horizontal="right" vertical="center" wrapText="1"/>
    </xf>
    <xf numFmtId="0" fontId="14" fillId="0" borderId="0" xfId="0" applyFont="1" applyFill="1" applyBorder="1" applyProtection="1"/>
    <xf numFmtId="3" fontId="92" fillId="0" borderId="0" xfId="0" applyNumberFormat="1" applyFont="1" applyFill="1" applyBorder="1" applyAlignment="1" applyProtection="1">
      <alignment horizontal="right"/>
    </xf>
    <xf numFmtId="176" fontId="92" fillId="0" borderId="0" xfId="0" applyNumberFormat="1" applyFont="1" applyFill="1" applyBorder="1" applyAlignment="1" applyProtection="1"/>
    <xf numFmtId="1" fontId="92" fillId="0" borderId="0" xfId="0" applyNumberFormat="1" applyFont="1" applyFill="1" applyBorder="1" applyAlignment="1" applyProtection="1"/>
    <xf numFmtId="0" fontId="218" fillId="0" borderId="0" xfId="0" applyFont="1" applyFill="1"/>
    <xf numFmtId="0" fontId="218" fillId="0" borderId="0" xfId="0" applyFont="1" applyFill="1" applyAlignment="1">
      <alignment wrapText="1"/>
    </xf>
    <xf numFmtId="0" fontId="224" fillId="0" borderId="0" xfId="0" applyFont="1" applyFill="1"/>
    <xf numFmtId="165" fontId="55" fillId="0" borderId="69" xfId="0" applyNumberFormat="1" applyFont="1" applyFill="1" applyBorder="1"/>
    <xf numFmtId="165" fontId="18" fillId="0" borderId="136" xfId="0" applyNumberFormat="1" applyFont="1" applyFill="1" applyBorder="1"/>
    <xf numFmtId="0" fontId="223" fillId="0" borderId="0" xfId="0" applyFont="1" applyFill="1" applyBorder="1" applyAlignment="1">
      <alignment horizontal="left" vertical="top"/>
    </xf>
    <xf numFmtId="0" fontId="218" fillId="0" borderId="0" xfId="0" applyFont="1" applyFill="1" applyBorder="1" applyAlignment="1"/>
    <xf numFmtId="170" fontId="218" fillId="0" borderId="0" xfId="0" applyNumberFormat="1" applyFont="1" applyFill="1" applyBorder="1" applyAlignment="1">
      <alignment wrapText="1"/>
    </xf>
    <xf numFmtId="0" fontId="218" fillId="0" borderId="0" xfId="0" applyFont="1" applyFill="1" applyAlignment="1">
      <alignment horizontal="left" vertical="top"/>
    </xf>
    <xf numFmtId="0" fontId="218" fillId="0" borderId="0" xfId="0" applyFont="1" applyFill="1" applyAlignment="1">
      <alignment horizontal="left" vertical="top" wrapText="1"/>
    </xf>
    <xf numFmtId="0" fontId="218" fillId="0" borderId="0" xfId="0" applyFont="1" applyFill="1" applyAlignment="1">
      <alignment horizontal="left" vertical="top" wrapText="1"/>
    </xf>
    <xf numFmtId="0" fontId="223" fillId="0" borderId="0" xfId="0" applyFont="1" applyBorder="1" applyAlignment="1">
      <alignment vertical="center" wrapText="1"/>
    </xf>
    <xf numFmtId="0" fontId="219" fillId="0" borderId="0" xfId="0" applyFont="1" applyFill="1" applyBorder="1" applyAlignment="1">
      <alignment horizontal="left" vertical="center"/>
    </xf>
    <xf numFmtId="170" fontId="95" fillId="0" borderId="127" xfId="0" applyNumberFormat="1" applyFont="1" applyFill="1" applyBorder="1" applyAlignment="1">
      <alignment horizontal="center" vertical="center" wrapText="1"/>
    </xf>
    <xf numFmtId="0" fontId="95" fillId="0" borderId="127" xfId="0" applyFont="1" applyFill="1" applyBorder="1" applyAlignment="1">
      <alignment horizontal="center" vertical="center"/>
    </xf>
    <xf numFmtId="0" fontId="95" fillId="0" borderId="127" xfId="0" applyFont="1" applyFill="1" applyBorder="1" applyAlignment="1">
      <alignment horizontal="center" vertical="center" wrapText="1"/>
    </xf>
    <xf numFmtId="5" fontId="13" fillId="88" borderId="8" xfId="0" applyNumberFormat="1" applyFont="1" applyFill="1" applyBorder="1"/>
    <xf numFmtId="5" fontId="13" fillId="88" borderId="124" xfId="0" applyNumberFormat="1" applyFont="1" applyFill="1" applyBorder="1" applyAlignment="1">
      <alignment horizontal="right"/>
    </xf>
    <xf numFmtId="0" fontId="40" fillId="0" borderId="0" xfId="2" applyFont="1" applyFill="1" applyBorder="1" applyAlignment="1" applyProtection="1">
      <alignment wrapText="1"/>
    </xf>
    <xf numFmtId="0" fontId="43"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130" xfId="0" applyFont="1" applyFill="1" applyBorder="1" applyAlignment="1" applyProtection="1">
      <alignment horizontal="center"/>
    </xf>
    <xf numFmtId="0" fontId="14" fillId="0" borderId="123" xfId="0" applyFont="1" applyFill="1" applyBorder="1" applyAlignment="1" applyProtection="1">
      <alignment horizontal="center"/>
    </xf>
    <xf numFmtId="0" fontId="14" fillId="0" borderId="121" xfId="0" applyFont="1" applyFill="1" applyBorder="1" applyAlignment="1" applyProtection="1">
      <alignment horizontal="center"/>
    </xf>
    <xf numFmtId="3" fontId="13" fillId="0" borderId="124" xfId="0" applyNumberFormat="1" applyFont="1" applyFill="1" applyBorder="1" applyAlignment="1">
      <alignment horizontal="right" vertical="center" wrapText="1"/>
    </xf>
    <xf numFmtId="0" fontId="218" fillId="0" borderId="0" xfId="0" applyNumberFormat="1" applyFont="1" applyFill="1" applyBorder="1" applyAlignment="1" applyProtection="1">
      <alignment vertical="center" wrapText="1" shrinkToFit="1"/>
    </xf>
    <xf numFmtId="0" fontId="220" fillId="0" borderId="0" xfId="0" applyNumberFormat="1" applyFont="1" applyFill="1" applyBorder="1" applyAlignment="1" applyProtection="1">
      <alignment vertical="center" wrapText="1" shrinkToFit="1"/>
    </xf>
    <xf numFmtId="0" fontId="89" fillId="0" borderId="0" xfId="0" applyFont="1" applyFill="1" applyProtection="1"/>
    <xf numFmtId="0" fontId="13" fillId="0" borderId="124" xfId="0" applyFont="1" applyFill="1" applyBorder="1" applyAlignment="1">
      <alignment horizontal="right" vertical="center" wrapText="1"/>
    </xf>
    <xf numFmtId="0" fontId="219" fillId="0" borderId="0" xfId="0" applyNumberFormat="1" applyFont="1" applyFill="1" applyBorder="1" applyAlignment="1" applyProtection="1">
      <alignment vertical="top" wrapText="1" shrinkToFit="1"/>
    </xf>
    <xf numFmtId="0" fontId="218" fillId="0" borderId="0" xfId="0" applyFont="1" applyFill="1" applyAlignment="1">
      <alignment vertical="top" wrapText="1"/>
    </xf>
    <xf numFmtId="0" fontId="218" fillId="0" borderId="0" xfId="0" applyNumberFormat="1" applyFont="1" applyFill="1" applyBorder="1" applyAlignment="1" applyProtection="1">
      <alignment vertical="top" wrapText="1" shrinkToFit="1"/>
    </xf>
    <xf numFmtId="0" fontId="218" fillId="0" borderId="0" xfId="0" applyFont="1" applyFill="1" applyAlignment="1">
      <alignment vertical="center" wrapText="1" shrinkToFit="1"/>
    </xf>
    <xf numFmtId="0" fontId="218" fillId="0" borderId="0" xfId="0" applyFont="1" applyFill="1" applyBorder="1" applyAlignment="1" applyProtection="1">
      <alignment vertical="top" wrapText="1"/>
    </xf>
    <xf numFmtId="0" fontId="223" fillId="0" borderId="0" xfId="0" applyFont="1" applyAlignment="1">
      <alignment vertical="top" wrapText="1"/>
    </xf>
    <xf numFmtId="0" fontId="13" fillId="0" borderId="0" xfId="0" applyFont="1" applyFill="1" applyBorder="1" applyAlignment="1">
      <alignment vertical="center" wrapText="1"/>
    </xf>
    <xf numFmtId="0" fontId="0" fillId="0" borderId="0" xfId="0" applyFont="1" applyFill="1" applyAlignment="1">
      <alignment wrapText="1"/>
    </xf>
    <xf numFmtId="0" fontId="14" fillId="0" borderId="127" xfId="0" applyFont="1" applyFill="1" applyBorder="1" applyAlignment="1">
      <alignment horizontal="center" vertical="center" wrapText="1"/>
    </xf>
    <xf numFmtId="0" fontId="0" fillId="0" borderId="12" xfId="0" applyBorder="1" applyAlignment="1">
      <alignment wrapText="1"/>
    </xf>
    <xf numFmtId="0" fontId="223" fillId="0" borderId="0" xfId="0" applyFont="1" applyFill="1" applyAlignment="1">
      <alignment vertical="top" wrapText="1"/>
    </xf>
    <xf numFmtId="0" fontId="218" fillId="0" borderId="0" xfId="0" applyFont="1" applyFill="1" applyBorder="1" applyAlignment="1">
      <alignment vertical="center" wrapText="1"/>
    </xf>
    <xf numFmtId="0" fontId="218" fillId="0" borderId="0" xfId="0" applyFont="1" applyFill="1" applyAlignment="1">
      <alignment wrapText="1"/>
    </xf>
    <xf numFmtId="0" fontId="14" fillId="0" borderId="137" xfId="0" applyFont="1" applyFill="1" applyBorder="1" applyAlignment="1">
      <alignment horizontal="center" vertical="center" wrapText="1"/>
    </xf>
    <xf numFmtId="0" fontId="0" fillId="0" borderId="123" xfId="0" applyBorder="1" applyAlignment="1">
      <alignment horizontal="center" vertical="center" wrapText="1"/>
    </xf>
    <xf numFmtId="0" fontId="0" fillId="0" borderId="121" xfId="0" applyBorder="1" applyAlignment="1">
      <alignment horizontal="center" vertical="center" wrapText="1"/>
    </xf>
    <xf numFmtId="0" fontId="0" fillId="0" borderId="12" xfId="0" applyBorder="1" applyAlignment="1">
      <alignment horizontal="center" vertical="center" wrapText="1"/>
    </xf>
    <xf numFmtId="3" fontId="13" fillId="3" borderId="127" xfId="0" applyNumberFormat="1" applyFont="1" applyFill="1" applyBorder="1" applyAlignment="1">
      <alignment horizontal="right" vertical="center" wrapText="1"/>
    </xf>
    <xf numFmtId="0" fontId="0" fillId="0" borderId="12" xfId="0" applyBorder="1" applyAlignment="1">
      <alignment horizontal="right" vertical="center" wrapText="1"/>
    </xf>
    <xf numFmtId="0" fontId="13" fillId="0" borderId="127" xfId="0" applyFont="1" applyFill="1" applyBorder="1" applyAlignment="1">
      <alignment horizontal="left" vertical="center" wrapText="1"/>
    </xf>
    <xf numFmtId="0" fontId="0" fillId="0" borderId="124" xfId="0" applyBorder="1" applyAlignment="1">
      <alignment horizontal="left" vertical="center" wrapText="1"/>
    </xf>
    <xf numFmtId="0" fontId="0" fillId="0" borderId="12" xfId="0" applyBorder="1" applyAlignment="1">
      <alignment horizontal="left" vertical="center" wrapText="1"/>
    </xf>
    <xf numFmtId="0" fontId="218" fillId="0" borderId="0" xfId="0" applyFont="1" applyFill="1" applyAlignment="1">
      <alignment horizontal="left" vertical="top" wrapText="1"/>
    </xf>
    <xf numFmtId="0" fontId="223" fillId="0" borderId="0" xfId="0" applyFont="1" applyFill="1" applyAlignment="1">
      <alignment horizontal="left" vertical="top" wrapText="1"/>
    </xf>
    <xf numFmtId="0" fontId="223" fillId="0" borderId="0" xfId="0" applyFont="1" applyAlignment="1">
      <alignment wrapText="1"/>
    </xf>
    <xf numFmtId="0" fontId="14" fillId="0" borderId="127" xfId="0" applyFont="1" applyFill="1" applyBorder="1" applyAlignment="1">
      <alignment horizontal="center" vertical="center"/>
    </xf>
    <xf numFmtId="0" fontId="0" fillId="0" borderId="12" xfId="0" applyBorder="1" applyAlignment="1"/>
    <xf numFmtId="0" fontId="14" fillId="0" borderId="70" xfId="0" applyFont="1" applyFill="1" applyBorder="1" applyAlignment="1">
      <alignment horizontal="center" vertical="center" wrapText="1"/>
    </xf>
    <xf numFmtId="0" fontId="0" fillId="0" borderId="12" xfId="0" applyFont="1" applyFill="1" applyBorder="1" applyAlignment="1">
      <alignment horizontal="center" wrapText="1"/>
    </xf>
    <xf numFmtId="0" fontId="18" fillId="0" borderId="69" xfId="0" applyFont="1" applyFill="1" applyBorder="1" applyAlignment="1">
      <alignment horizontal="center"/>
    </xf>
    <xf numFmtId="0" fontId="217" fillId="0" borderId="0" xfId="0" applyNumberFormat="1" applyFont="1" applyFill="1" applyBorder="1" applyAlignment="1" applyProtection="1">
      <alignment vertical="center" wrapText="1" shrinkToFit="1"/>
    </xf>
    <xf numFmtId="0" fontId="216" fillId="0" borderId="0" xfId="0" applyNumberFormat="1" applyFont="1" applyFill="1" applyBorder="1" applyAlignment="1" applyProtection="1">
      <alignment vertical="center" wrapText="1" shrinkToFit="1"/>
    </xf>
    <xf numFmtId="0" fontId="224" fillId="0" borderId="0" xfId="0" applyNumberFormat="1" applyFont="1" applyFill="1" applyBorder="1" applyAlignment="1" applyProtection="1">
      <alignment vertical="center" wrapText="1" shrinkToFit="1"/>
    </xf>
    <xf numFmtId="0" fontId="226" fillId="0" borderId="0" xfId="0" applyNumberFormat="1" applyFont="1" applyFill="1" applyBorder="1" applyAlignment="1" applyProtection="1">
      <alignment vertical="center" wrapText="1" shrinkToFit="1"/>
    </xf>
    <xf numFmtId="0" fontId="224" fillId="0" borderId="0" xfId="0" applyFont="1" applyFill="1" applyAlignment="1"/>
    <xf numFmtId="0" fontId="224" fillId="0" borderId="0" xfId="0" applyFont="1" applyFill="1" applyBorder="1" applyAlignment="1"/>
    <xf numFmtId="0" fontId="17" fillId="0" borderId="0" xfId="0" quotePrefix="1" applyFont="1" applyFill="1" applyAlignment="1">
      <alignment wrapText="1"/>
    </xf>
    <xf numFmtId="0" fontId="13" fillId="0" borderId="0" xfId="0" applyFont="1" applyFill="1" applyAlignment="1">
      <alignment wrapText="1"/>
    </xf>
    <xf numFmtId="0" fontId="19" fillId="0" borderId="0" xfId="0" quotePrefix="1" applyFont="1" applyFill="1" applyAlignment="1">
      <alignment wrapText="1"/>
    </xf>
    <xf numFmtId="0" fontId="218" fillId="0" borderId="0" xfId="0" quotePrefix="1" applyFont="1" applyFill="1" applyAlignment="1">
      <alignment vertical="top" wrapText="1"/>
    </xf>
    <xf numFmtId="0" fontId="218" fillId="0" borderId="0" xfId="0" quotePrefix="1" applyFont="1" applyFill="1" applyAlignment="1">
      <alignment wrapText="1"/>
    </xf>
    <xf numFmtId="0" fontId="218" fillId="0" borderId="0" xfId="0" applyFont="1" applyAlignment="1">
      <alignment wrapText="1"/>
    </xf>
    <xf numFmtId="0" fontId="220" fillId="0" borderId="0" xfId="0" applyFont="1" applyFill="1" applyAlignment="1">
      <alignment vertical="top" wrapText="1"/>
    </xf>
    <xf numFmtId="0" fontId="213" fillId="0" borderId="0" xfId="0" quotePrefix="1" applyFont="1" applyFill="1" applyAlignment="1">
      <alignment vertical="top" wrapText="1"/>
    </xf>
    <xf numFmtId="0" fontId="214" fillId="0" borderId="0" xfId="0" applyFont="1" applyFill="1" applyAlignment="1">
      <alignment vertical="top" wrapText="1"/>
    </xf>
    <xf numFmtId="37" fontId="17" fillId="0" borderId="0" xfId="0" quotePrefix="1" applyNumberFormat="1" applyFont="1" applyFill="1" applyAlignment="1">
      <alignment wrapText="1"/>
    </xf>
    <xf numFmtId="0" fontId="223" fillId="0" borderId="0" xfId="0" applyFont="1" applyAlignment="1">
      <alignment vertical="center" wrapText="1" shrinkToFit="1"/>
    </xf>
    <xf numFmtId="0" fontId="95" fillId="0" borderId="130" xfId="0" applyFont="1" applyFill="1" applyBorder="1" applyAlignment="1">
      <alignment wrapText="1"/>
    </xf>
    <xf numFmtId="0" fontId="95" fillId="0" borderId="123" xfId="0" applyFont="1" applyFill="1" applyBorder="1" applyAlignment="1">
      <alignment wrapText="1"/>
    </xf>
    <xf numFmtId="0" fontId="95" fillId="0" borderId="121" xfId="0" applyFont="1" applyFill="1" applyBorder="1" applyAlignment="1">
      <alignment wrapText="1"/>
    </xf>
    <xf numFmtId="3" fontId="218" fillId="0" borderId="0" xfId="134" applyNumberFormat="1" applyFont="1" applyFill="1" applyBorder="1" applyAlignment="1">
      <alignment horizontal="left" vertical="center" wrapText="1"/>
    </xf>
    <xf numFmtId="0" fontId="95" fillId="87" borderId="130" xfId="0" applyFont="1" applyFill="1" applyBorder="1" applyAlignment="1"/>
    <xf numFmtId="0" fontId="0" fillId="87" borderId="123" xfId="0" applyFill="1" applyBorder="1" applyAlignment="1"/>
    <xf numFmtId="0" fontId="0" fillId="87" borderId="121" xfId="0" applyFill="1" applyBorder="1" applyAlignment="1"/>
    <xf numFmtId="0" fontId="219" fillId="0" borderId="0" xfId="0" applyFont="1" applyFill="1" applyBorder="1" applyAlignment="1">
      <alignment horizontal="left" vertical="center" wrapText="1"/>
    </xf>
    <xf numFmtId="0" fontId="223" fillId="0" borderId="0" xfId="0" applyFont="1" applyBorder="1" applyAlignment="1">
      <alignment vertical="center" wrapText="1"/>
    </xf>
    <xf numFmtId="0" fontId="218" fillId="0" borderId="0" xfId="0" applyFont="1" applyFill="1" applyBorder="1" applyAlignment="1">
      <alignment wrapText="1"/>
    </xf>
    <xf numFmtId="0" fontId="220" fillId="0" borderId="0" xfId="0" applyFont="1" applyFill="1" applyBorder="1" applyAlignment="1">
      <alignment wrapText="1"/>
    </xf>
    <xf numFmtId="0" fontId="223" fillId="0" borderId="0" xfId="0" applyFont="1" applyFill="1" applyBorder="1" applyAlignment="1">
      <alignment wrapText="1"/>
    </xf>
    <xf numFmtId="0" fontId="228" fillId="0" borderId="0" xfId="0" applyFont="1" applyFill="1" applyBorder="1" applyAlignment="1">
      <alignment wrapText="1"/>
    </xf>
    <xf numFmtId="0" fontId="13" fillId="0" borderId="0" xfId="0" applyFont="1" applyFill="1" applyAlignment="1">
      <alignment horizontal="left" vertical="top" wrapText="1"/>
    </xf>
    <xf numFmtId="3" fontId="15" fillId="0" borderId="0" xfId="134" applyNumberFormat="1" applyFont="1" applyFill="1" applyBorder="1" applyAlignment="1">
      <alignment horizontal="left" vertical="center" wrapText="1"/>
    </xf>
    <xf numFmtId="0" fontId="44" fillId="23" borderId="130" xfId="3" quotePrefix="1" applyFont="1" applyFill="1" applyBorder="1" applyAlignment="1">
      <alignment horizontal="center"/>
    </xf>
    <xf numFmtId="0" fontId="44" fillId="23" borderId="123" xfId="3" quotePrefix="1" applyFont="1" applyFill="1" applyBorder="1" applyAlignment="1">
      <alignment horizontal="center"/>
    </xf>
    <xf numFmtId="0" fontId="44" fillId="23" borderId="121" xfId="3" quotePrefix="1" applyFont="1" applyFill="1" applyBorder="1" applyAlignment="1">
      <alignment horizontal="center"/>
    </xf>
    <xf numFmtId="0" fontId="45" fillId="0" borderId="131" xfId="3" applyFont="1" applyFill="1" applyBorder="1" applyAlignment="1">
      <alignment horizontal="center" vertical="center" wrapText="1"/>
    </xf>
    <xf numFmtId="0" fontId="45" fillId="0" borderId="10" xfId="3" applyFont="1" applyFill="1" applyBorder="1" applyAlignment="1">
      <alignment horizontal="center" vertical="center" wrapText="1"/>
    </xf>
    <xf numFmtId="0" fontId="45" fillId="0" borderId="127" xfId="3" applyFont="1" applyFill="1" applyBorder="1" applyAlignment="1">
      <alignment horizontal="center" vertical="center" wrapText="1"/>
    </xf>
    <xf numFmtId="0" fontId="45" fillId="0" borderId="12" xfId="3" applyFont="1" applyFill="1" applyBorder="1" applyAlignment="1">
      <alignment horizontal="center" vertical="center" wrapText="1"/>
    </xf>
    <xf numFmtId="173" fontId="46" fillId="0" borderId="127" xfId="3" applyNumberFormat="1" applyFont="1" applyFill="1" applyBorder="1" applyAlignment="1">
      <alignment horizontal="center" vertical="center"/>
    </xf>
    <xf numFmtId="173" fontId="46" fillId="0" borderId="9" xfId="3" applyNumberFormat="1" applyFont="1" applyFill="1" applyBorder="1" applyAlignment="1">
      <alignment horizontal="center" vertical="center"/>
    </xf>
    <xf numFmtId="6" fontId="46" fillId="47" borderId="0" xfId="3" applyNumberFormat="1" applyFont="1" applyFill="1" applyBorder="1" applyAlignment="1">
      <alignment horizontal="center"/>
    </xf>
    <xf numFmtId="6" fontId="46" fillId="47" borderId="8" xfId="3" applyNumberFormat="1" applyFont="1" applyFill="1" applyBorder="1" applyAlignment="1">
      <alignment horizontal="center"/>
    </xf>
    <xf numFmtId="0" fontId="50" fillId="0" borderId="0" xfId="137" applyFont="1" applyFill="1" applyAlignment="1">
      <alignment wrapText="1"/>
    </xf>
    <xf numFmtId="0" fontId="0" fillId="0" borderId="0" xfId="0" applyFill="1" applyAlignment="1">
      <alignment wrapText="1"/>
    </xf>
    <xf numFmtId="0" fontId="16" fillId="0" borderId="127" xfId="137" applyFont="1" applyFill="1" applyBorder="1" applyAlignment="1">
      <alignment horizontal="left" vertical="center" wrapText="1"/>
    </xf>
  </cellXfs>
  <cellStyles count="7637">
    <cellStyle name="%" xfId="1201"/>
    <cellStyle name="% 2" xfId="1202"/>
    <cellStyle name="*MB Hardwired" xfId="1203"/>
    <cellStyle name="*MB Input Table Calc" xfId="1204"/>
    <cellStyle name="*MB Normal" xfId="1205"/>
    <cellStyle name="*MB Placeholder" xfId="1206"/>
    <cellStyle name="_x0013_,î3_x0001_N@4" xfId="1207"/>
    <cellStyle name="_x0013_,î3_x0001_N@4 2" xfId="1208"/>
    <cellStyle name="_x0013_,î3_x0001_N@4 2 2" xfId="1209"/>
    <cellStyle name="_x0013_,î3_x0001_N@4 3" xfId="1210"/>
    <cellStyle name=":¨áy¡’?(" xfId="1211"/>
    <cellStyle name=":¨áy¡’?( 2" xfId="1212"/>
    <cellStyle name="?? [0]_??" xfId="1213"/>
    <cellStyle name="?????_VERA" xfId="1214"/>
    <cellStyle name="??_?.????" xfId="1215"/>
    <cellStyle name="_2530023 2Q05 Analysis" xfId="1216"/>
    <cellStyle name="_2530023 2Q05 Analysis 2" xfId="1217"/>
    <cellStyle name="_August Expense Reports" xfId="1218"/>
    <cellStyle name="_August Expense Reports 2" xfId="1219"/>
    <cellStyle name="_August Expense Reports_PwrGen" xfId="1220"/>
    <cellStyle name="_August Expense Reports_PwrGen 2" xfId="1221"/>
    <cellStyle name="_Copy of HourlyPriceModelv2.01_MattB-Mar2007" xfId="1222"/>
    <cellStyle name="_HourlyPrices_NP15_2007-2030_20061222" xfId="1223"/>
    <cellStyle name="_HrlyInputs" xfId="1224"/>
    <cellStyle name="_IDSM Contracts- 10 15 10 tlc" xfId="1225"/>
    <cellStyle name="_IDSM Contracts- 10 15 10 tlc 2" xfId="1226"/>
    <cellStyle name="_July YTD Staff Aug_all IDSM Manipulated" xfId="1227"/>
    <cellStyle name="_July YTD Staff Aug_Teri" xfId="1228"/>
    <cellStyle name="_Labor and OH from Pavel" xfId="1229"/>
    <cellStyle name="_L-Other Non Current Liab" xfId="1230"/>
    <cellStyle name="_L-Other Non Current Liab 2" xfId="1231"/>
    <cellStyle name="_MthlyInputs" xfId="1232"/>
    <cellStyle name="_NP15" xfId="1233"/>
    <cellStyle name="_ORD303_HVAC_02 FEB 2011" xfId="1234"/>
    <cellStyle name="_Pavel_Staff Aug PCC charged 8.30" xfId="1235"/>
    <cellStyle name="_Transfers - Adjustments" xfId="1236"/>
    <cellStyle name="_Transfers - Adjustments 2" xfId="1237"/>
    <cellStyle name="_Transfers - Adjustments_PwrGen" xfId="1238"/>
    <cellStyle name="_Transfers - Adjustments_PwrGen 2" xfId="1239"/>
    <cellStyle name="_x0010_“+ˆÉ•?pý¤" xfId="1240"/>
    <cellStyle name="_x0010_“+ˆÉ•?pý¤ 2" xfId="1241"/>
    <cellStyle name="_x0010_“+ˆÉ•?pý¤ 2 2" xfId="1242"/>
    <cellStyle name="_x0010_“+ˆÉ•?pý¤ 3" xfId="1243"/>
    <cellStyle name="0" xfId="1244"/>
    <cellStyle name="10 in (Normal)" xfId="1245"/>
    <cellStyle name="10 in (Normal) 2" xfId="1246"/>
    <cellStyle name="10 in (Normal) 2 2" xfId="1247"/>
    <cellStyle name="10 in (Normal) 3" xfId="1248"/>
    <cellStyle name="20% - Accent1" xfId="743" builtinId="30" customBuiltin="1"/>
    <cellStyle name="20% - Accent1 10" xfId="1249"/>
    <cellStyle name="20% - Accent1 2" xfId="4"/>
    <cellStyle name="20% - Accent1 2 2" xfId="1250"/>
    <cellStyle name="20% - Accent1 2 2 2" xfId="1251"/>
    <cellStyle name="20% - Accent1 2 2 2 2" xfId="1252"/>
    <cellStyle name="20% - Accent1 2 2 3" xfId="1253"/>
    <cellStyle name="20% - Accent1 2 2 4" xfId="1254"/>
    <cellStyle name="20% - Accent1 2 2 5" xfId="1255"/>
    <cellStyle name="20% - Accent1 2 2 6" xfId="1256"/>
    <cellStyle name="20% - Accent1 2 3" xfId="1257"/>
    <cellStyle name="20% - Accent1 2 3 2" xfId="1258"/>
    <cellStyle name="20% - Accent1 2 3 3" xfId="1259"/>
    <cellStyle name="20% - Accent1 2 4" xfId="1260"/>
    <cellStyle name="20% - Accent1 2 5" xfId="1261"/>
    <cellStyle name="20% - Accent1 2 6" xfId="1262"/>
    <cellStyle name="20% - Accent1 2 7" xfId="1263"/>
    <cellStyle name="20% - Accent1 2 8" xfId="1264"/>
    <cellStyle name="20% - Accent1 3" xfId="5"/>
    <cellStyle name="20% - Accent1 3 2" xfId="1265"/>
    <cellStyle name="20% - Accent1 3 2 2" xfId="1266"/>
    <cellStyle name="20% - Accent1 3 2 2 2" xfId="1267"/>
    <cellStyle name="20% - Accent1 3 2 3" xfId="1268"/>
    <cellStyle name="20% - Accent1 3 2 4" xfId="1269"/>
    <cellStyle name="20% - Accent1 3 2 5" xfId="1270"/>
    <cellStyle name="20% - Accent1 3 2 6" xfId="1271"/>
    <cellStyle name="20% - Accent1 3 3" xfId="1272"/>
    <cellStyle name="20% - Accent1 3 3 2" xfId="1273"/>
    <cellStyle name="20% - Accent1 3 3 3" xfId="1274"/>
    <cellStyle name="20% - Accent1 3 4" xfId="1275"/>
    <cellStyle name="20% - Accent1 3 5" xfId="1276"/>
    <cellStyle name="20% - Accent1 3 6" xfId="1277"/>
    <cellStyle name="20% - Accent1 3 7" xfId="1278"/>
    <cellStyle name="20% - Accent1 4" xfId="6"/>
    <cellStyle name="20% - Accent1 4 2" xfId="1279"/>
    <cellStyle name="20% - Accent1 4 2 2" xfId="1280"/>
    <cellStyle name="20% - Accent1 4 2 2 2" xfId="1281"/>
    <cellStyle name="20% - Accent1 4 2 3" xfId="1282"/>
    <cellStyle name="20% - Accent1 4 2 4" xfId="1283"/>
    <cellStyle name="20% - Accent1 4 2 5" xfId="1284"/>
    <cellStyle name="20% - Accent1 4 2 6" xfId="1285"/>
    <cellStyle name="20% - Accent1 4 3" xfId="1286"/>
    <cellStyle name="20% - Accent1 4 3 2" xfId="1287"/>
    <cellStyle name="20% - Accent1 4 3 3" xfId="1288"/>
    <cellStyle name="20% - Accent1 4 4" xfId="1289"/>
    <cellStyle name="20% - Accent1 4 5" xfId="1290"/>
    <cellStyle name="20% - Accent1 4 6" xfId="1291"/>
    <cellStyle name="20% - Accent1 4 7" xfId="1292"/>
    <cellStyle name="20% - Accent1 5" xfId="7"/>
    <cellStyle name="20% - Accent1 5 2" xfId="1293"/>
    <cellStyle name="20% - Accent1 5 2 2" xfId="1294"/>
    <cellStyle name="20% - Accent1 5 2 2 2" xfId="1295"/>
    <cellStyle name="20% - Accent1 5 2 3" xfId="1296"/>
    <cellStyle name="20% - Accent1 5 2 4" xfId="1297"/>
    <cellStyle name="20% - Accent1 5 2 5" xfId="1298"/>
    <cellStyle name="20% - Accent1 5 2 6" xfId="1299"/>
    <cellStyle name="20% - Accent1 5 3" xfId="1300"/>
    <cellStyle name="20% - Accent1 5 3 2" xfId="1301"/>
    <cellStyle name="20% - Accent1 5 3 3" xfId="1302"/>
    <cellStyle name="20% - Accent1 5 4" xfId="1303"/>
    <cellStyle name="20% - Accent1 5 5" xfId="1304"/>
    <cellStyle name="20% - Accent1 5 6" xfId="1305"/>
    <cellStyle name="20% - Accent1 5 7" xfId="1306"/>
    <cellStyle name="20% - Accent1 6" xfId="8"/>
    <cellStyle name="20% - Accent1 6 2" xfId="1307"/>
    <cellStyle name="20% - Accent1 6 2 2" xfId="1308"/>
    <cellStyle name="20% - Accent1 6 2 2 2" xfId="1309"/>
    <cellStyle name="20% - Accent1 6 2 3" xfId="1310"/>
    <cellStyle name="20% - Accent1 6 2 4" xfId="1311"/>
    <cellStyle name="20% - Accent1 6 2 5" xfId="1312"/>
    <cellStyle name="20% - Accent1 6 2 6" xfId="1313"/>
    <cellStyle name="20% - Accent1 6 3" xfId="1314"/>
    <cellStyle name="20% - Accent1 6 3 2" xfId="1315"/>
    <cellStyle name="20% - Accent1 6 3 3" xfId="1316"/>
    <cellStyle name="20% - Accent1 6 4" xfId="1317"/>
    <cellStyle name="20% - Accent1 6 5" xfId="1318"/>
    <cellStyle name="20% - Accent1 6 6" xfId="1319"/>
    <cellStyle name="20% - Accent1 6 7" xfId="1320"/>
    <cellStyle name="20% - Accent1 7" xfId="1181"/>
    <cellStyle name="20% - Accent1 7 2" xfId="1321"/>
    <cellStyle name="20% - Accent1 7 2 2" xfId="1322"/>
    <cellStyle name="20% - Accent1 7 2 3" xfId="1323"/>
    <cellStyle name="20% - Accent1 7 3" xfId="1324"/>
    <cellStyle name="20% - Accent1 7 4" xfId="1325"/>
    <cellStyle name="20% - Accent1 7 5" xfId="1326"/>
    <cellStyle name="20% - Accent1 7 6" xfId="1327"/>
    <cellStyle name="20% - Accent1 8" xfId="1328"/>
    <cellStyle name="20% - Accent1 8 2" xfId="1329"/>
    <cellStyle name="20% - Accent1 8 2 2" xfId="1330"/>
    <cellStyle name="20% - Accent1 8 2 3" xfId="1331"/>
    <cellStyle name="20% - Accent1 8 3" xfId="1332"/>
    <cellStyle name="20% - Accent1 8 4" xfId="1333"/>
    <cellStyle name="20% - Accent1 8 5" xfId="1334"/>
    <cellStyle name="20% - Accent1 8 6" xfId="1335"/>
    <cellStyle name="20% - Accent1 9" xfId="1336"/>
    <cellStyle name="20% - Accent1 9 2" xfId="1337"/>
    <cellStyle name="20% - Accent2" xfId="747" builtinId="34" customBuiltin="1"/>
    <cellStyle name="20% - Accent2 10" xfId="1338"/>
    <cellStyle name="20% - Accent2 2" xfId="9"/>
    <cellStyle name="20% - Accent2 2 2" xfId="1339"/>
    <cellStyle name="20% - Accent2 2 2 2" xfId="1340"/>
    <cellStyle name="20% - Accent2 2 2 2 2" xfId="1341"/>
    <cellStyle name="20% - Accent2 2 2 3" xfId="1342"/>
    <cellStyle name="20% - Accent2 2 2 4" xfId="1343"/>
    <cellStyle name="20% - Accent2 2 2 5" xfId="1344"/>
    <cellStyle name="20% - Accent2 2 2 6" xfId="1345"/>
    <cellStyle name="20% - Accent2 2 3" xfId="1346"/>
    <cellStyle name="20% - Accent2 2 3 2" xfId="1347"/>
    <cellStyle name="20% - Accent2 2 3 3" xfId="1348"/>
    <cellStyle name="20% - Accent2 2 4" xfId="1349"/>
    <cellStyle name="20% - Accent2 2 5" xfId="1350"/>
    <cellStyle name="20% - Accent2 2 6" xfId="1351"/>
    <cellStyle name="20% - Accent2 2 7" xfId="1352"/>
    <cellStyle name="20% - Accent2 2 8" xfId="1353"/>
    <cellStyle name="20% - Accent2 3" xfId="10"/>
    <cellStyle name="20% - Accent2 3 2" xfId="1354"/>
    <cellStyle name="20% - Accent2 3 2 2" xfId="1355"/>
    <cellStyle name="20% - Accent2 3 2 2 2" xfId="1356"/>
    <cellStyle name="20% - Accent2 3 2 3" xfId="1357"/>
    <cellStyle name="20% - Accent2 3 2 4" xfId="1358"/>
    <cellStyle name="20% - Accent2 3 2 5" xfId="1359"/>
    <cellStyle name="20% - Accent2 3 2 6" xfId="1360"/>
    <cellStyle name="20% - Accent2 3 3" xfId="1361"/>
    <cellStyle name="20% - Accent2 3 3 2" xfId="1362"/>
    <cellStyle name="20% - Accent2 3 3 3" xfId="1363"/>
    <cellStyle name="20% - Accent2 3 4" xfId="1364"/>
    <cellStyle name="20% - Accent2 3 5" xfId="1365"/>
    <cellStyle name="20% - Accent2 3 6" xfId="1366"/>
    <cellStyle name="20% - Accent2 3 7" xfId="1367"/>
    <cellStyle name="20% - Accent2 4" xfId="11"/>
    <cellStyle name="20% - Accent2 4 2" xfId="1368"/>
    <cellStyle name="20% - Accent2 4 2 2" xfId="1369"/>
    <cellStyle name="20% - Accent2 4 2 2 2" xfId="1370"/>
    <cellStyle name="20% - Accent2 4 2 3" xfId="1371"/>
    <cellStyle name="20% - Accent2 4 2 4" xfId="1372"/>
    <cellStyle name="20% - Accent2 4 2 5" xfId="1373"/>
    <cellStyle name="20% - Accent2 4 2 6" xfId="1374"/>
    <cellStyle name="20% - Accent2 4 3" xfId="1375"/>
    <cellStyle name="20% - Accent2 4 3 2" xfId="1376"/>
    <cellStyle name="20% - Accent2 4 3 3" xfId="1377"/>
    <cellStyle name="20% - Accent2 4 4" xfId="1378"/>
    <cellStyle name="20% - Accent2 4 5" xfId="1379"/>
    <cellStyle name="20% - Accent2 4 6" xfId="1380"/>
    <cellStyle name="20% - Accent2 4 7" xfId="1381"/>
    <cellStyle name="20% - Accent2 5" xfId="12"/>
    <cellStyle name="20% - Accent2 5 2" xfId="1382"/>
    <cellStyle name="20% - Accent2 5 2 2" xfId="1383"/>
    <cellStyle name="20% - Accent2 5 2 2 2" xfId="1384"/>
    <cellStyle name="20% - Accent2 5 2 3" xfId="1385"/>
    <cellStyle name="20% - Accent2 5 2 4" xfId="1386"/>
    <cellStyle name="20% - Accent2 5 2 5" xfId="1387"/>
    <cellStyle name="20% - Accent2 5 2 6" xfId="1388"/>
    <cellStyle name="20% - Accent2 5 3" xfId="1389"/>
    <cellStyle name="20% - Accent2 5 3 2" xfId="1390"/>
    <cellStyle name="20% - Accent2 5 3 3" xfId="1391"/>
    <cellStyle name="20% - Accent2 5 4" xfId="1392"/>
    <cellStyle name="20% - Accent2 5 5" xfId="1393"/>
    <cellStyle name="20% - Accent2 5 6" xfId="1394"/>
    <cellStyle name="20% - Accent2 5 7" xfId="1395"/>
    <cellStyle name="20% - Accent2 6" xfId="13"/>
    <cellStyle name="20% - Accent2 6 2" xfId="1396"/>
    <cellStyle name="20% - Accent2 6 2 2" xfId="1397"/>
    <cellStyle name="20% - Accent2 6 2 2 2" xfId="1398"/>
    <cellStyle name="20% - Accent2 6 2 3" xfId="1399"/>
    <cellStyle name="20% - Accent2 6 2 4" xfId="1400"/>
    <cellStyle name="20% - Accent2 6 2 5" xfId="1401"/>
    <cellStyle name="20% - Accent2 6 2 6" xfId="1402"/>
    <cellStyle name="20% - Accent2 6 3" xfId="1403"/>
    <cellStyle name="20% - Accent2 6 3 2" xfId="1404"/>
    <cellStyle name="20% - Accent2 6 3 3" xfId="1405"/>
    <cellStyle name="20% - Accent2 6 4" xfId="1406"/>
    <cellStyle name="20% - Accent2 6 5" xfId="1407"/>
    <cellStyle name="20% - Accent2 6 6" xfId="1408"/>
    <cellStyle name="20% - Accent2 6 7" xfId="1409"/>
    <cellStyle name="20% - Accent2 7" xfId="1183"/>
    <cellStyle name="20% - Accent2 7 2" xfId="1410"/>
    <cellStyle name="20% - Accent2 7 2 2" xfId="1411"/>
    <cellStyle name="20% - Accent2 7 2 3" xfId="1412"/>
    <cellStyle name="20% - Accent2 7 3" xfId="1413"/>
    <cellStyle name="20% - Accent2 7 4" xfId="1414"/>
    <cellStyle name="20% - Accent2 7 5" xfId="1415"/>
    <cellStyle name="20% - Accent2 7 6" xfId="1416"/>
    <cellStyle name="20% - Accent2 8" xfId="1417"/>
    <cellStyle name="20% - Accent2 8 2" xfId="1418"/>
    <cellStyle name="20% - Accent2 8 2 2" xfId="1419"/>
    <cellStyle name="20% - Accent2 8 2 3" xfId="1420"/>
    <cellStyle name="20% - Accent2 8 3" xfId="1421"/>
    <cellStyle name="20% - Accent2 8 4" xfId="1422"/>
    <cellStyle name="20% - Accent2 8 5" xfId="1423"/>
    <cellStyle name="20% - Accent2 8 6" xfId="1424"/>
    <cellStyle name="20% - Accent2 9" xfId="1425"/>
    <cellStyle name="20% - Accent2 9 2" xfId="1426"/>
    <cellStyle name="20% - Accent3" xfId="751" builtinId="38" customBuiltin="1"/>
    <cellStyle name="20% - Accent3 10" xfId="1427"/>
    <cellStyle name="20% - Accent3 2" xfId="14"/>
    <cellStyle name="20% - Accent3 2 2" xfId="1428"/>
    <cellStyle name="20% - Accent3 2 2 2" xfId="1429"/>
    <cellStyle name="20% - Accent3 2 2 2 2" xfId="1430"/>
    <cellStyle name="20% - Accent3 2 2 3" xfId="1431"/>
    <cellStyle name="20% - Accent3 2 2 4" xfId="1432"/>
    <cellStyle name="20% - Accent3 2 2 5" xfId="1433"/>
    <cellStyle name="20% - Accent3 2 2 6" xfId="1434"/>
    <cellStyle name="20% - Accent3 2 3" xfId="1435"/>
    <cellStyle name="20% - Accent3 2 3 2" xfId="1436"/>
    <cellStyle name="20% - Accent3 2 3 3" xfId="1437"/>
    <cellStyle name="20% - Accent3 2 4" xfId="1438"/>
    <cellStyle name="20% - Accent3 2 5" xfId="1439"/>
    <cellStyle name="20% - Accent3 2 6" xfId="1440"/>
    <cellStyle name="20% - Accent3 2 7" xfId="1441"/>
    <cellStyle name="20% - Accent3 2 8" xfId="1442"/>
    <cellStyle name="20% - Accent3 3" xfId="15"/>
    <cellStyle name="20% - Accent3 3 2" xfId="1443"/>
    <cellStyle name="20% - Accent3 3 2 2" xfId="1444"/>
    <cellStyle name="20% - Accent3 3 2 2 2" xfId="1445"/>
    <cellStyle name="20% - Accent3 3 2 3" xfId="1446"/>
    <cellStyle name="20% - Accent3 3 2 4" xfId="1447"/>
    <cellStyle name="20% - Accent3 3 2 5" xfId="1448"/>
    <cellStyle name="20% - Accent3 3 2 6" xfId="1449"/>
    <cellStyle name="20% - Accent3 3 3" xfId="1450"/>
    <cellStyle name="20% - Accent3 3 3 2" xfId="1451"/>
    <cellStyle name="20% - Accent3 3 3 3" xfId="1452"/>
    <cellStyle name="20% - Accent3 3 4" xfId="1453"/>
    <cellStyle name="20% - Accent3 3 5" xfId="1454"/>
    <cellStyle name="20% - Accent3 3 6" xfId="1455"/>
    <cellStyle name="20% - Accent3 3 7" xfId="1456"/>
    <cellStyle name="20% - Accent3 4" xfId="16"/>
    <cellStyle name="20% - Accent3 4 2" xfId="1457"/>
    <cellStyle name="20% - Accent3 4 2 2" xfId="1458"/>
    <cellStyle name="20% - Accent3 4 2 2 2" xfId="1459"/>
    <cellStyle name="20% - Accent3 4 2 3" xfId="1460"/>
    <cellStyle name="20% - Accent3 4 2 4" xfId="1461"/>
    <cellStyle name="20% - Accent3 4 2 5" xfId="1462"/>
    <cellStyle name="20% - Accent3 4 2 6" xfId="1463"/>
    <cellStyle name="20% - Accent3 4 3" xfId="1464"/>
    <cellStyle name="20% - Accent3 4 3 2" xfId="1465"/>
    <cellStyle name="20% - Accent3 4 3 3" xfId="1466"/>
    <cellStyle name="20% - Accent3 4 4" xfId="1467"/>
    <cellStyle name="20% - Accent3 4 5" xfId="1468"/>
    <cellStyle name="20% - Accent3 4 6" xfId="1469"/>
    <cellStyle name="20% - Accent3 4 7" xfId="1470"/>
    <cellStyle name="20% - Accent3 5" xfId="17"/>
    <cellStyle name="20% - Accent3 5 2" xfId="1471"/>
    <cellStyle name="20% - Accent3 5 2 2" xfId="1472"/>
    <cellStyle name="20% - Accent3 5 2 2 2" xfId="1473"/>
    <cellStyle name="20% - Accent3 5 2 3" xfId="1474"/>
    <cellStyle name="20% - Accent3 5 2 4" xfId="1475"/>
    <cellStyle name="20% - Accent3 5 2 5" xfId="1476"/>
    <cellStyle name="20% - Accent3 5 2 6" xfId="1477"/>
    <cellStyle name="20% - Accent3 5 3" xfId="1478"/>
    <cellStyle name="20% - Accent3 5 3 2" xfId="1479"/>
    <cellStyle name="20% - Accent3 5 3 3" xfId="1480"/>
    <cellStyle name="20% - Accent3 5 4" xfId="1481"/>
    <cellStyle name="20% - Accent3 5 5" xfId="1482"/>
    <cellStyle name="20% - Accent3 5 6" xfId="1483"/>
    <cellStyle name="20% - Accent3 5 7" xfId="1484"/>
    <cellStyle name="20% - Accent3 6" xfId="18"/>
    <cellStyle name="20% - Accent3 6 2" xfId="1485"/>
    <cellStyle name="20% - Accent3 6 2 2" xfId="1486"/>
    <cellStyle name="20% - Accent3 6 2 2 2" xfId="1487"/>
    <cellStyle name="20% - Accent3 6 2 3" xfId="1488"/>
    <cellStyle name="20% - Accent3 6 2 4" xfId="1489"/>
    <cellStyle name="20% - Accent3 6 2 5" xfId="1490"/>
    <cellStyle name="20% - Accent3 6 2 6" xfId="1491"/>
    <cellStyle name="20% - Accent3 6 3" xfId="1492"/>
    <cellStyle name="20% - Accent3 6 3 2" xfId="1493"/>
    <cellStyle name="20% - Accent3 6 3 3" xfId="1494"/>
    <cellStyle name="20% - Accent3 6 4" xfId="1495"/>
    <cellStyle name="20% - Accent3 6 5" xfId="1496"/>
    <cellStyle name="20% - Accent3 6 6" xfId="1497"/>
    <cellStyle name="20% - Accent3 6 7" xfId="1498"/>
    <cellStyle name="20% - Accent3 7" xfId="1185"/>
    <cellStyle name="20% - Accent3 7 2" xfId="1499"/>
    <cellStyle name="20% - Accent3 7 2 2" xfId="1500"/>
    <cellStyle name="20% - Accent3 7 2 3" xfId="1501"/>
    <cellStyle name="20% - Accent3 7 3" xfId="1502"/>
    <cellStyle name="20% - Accent3 7 4" xfId="1503"/>
    <cellStyle name="20% - Accent3 7 5" xfId="1504"/>
    <cellStyle name="20% - Accent3 7 6" xfId="1505"/>
    <cellStyle name="20% - Accent3 8" xfId="1506"/>
    <cellStyle name="20% - Accent3 8 2" xfId="1507"/>
    <cellStyle name="20% - Accent3 8 2 2" xfId="1508"/>
    <cellStyle name="20% - Accent3 8 2 3" xfId="1509"/>
    <cellStyle name="20% - Accent3 8 3" xfId="1510"/>
    <cellStyle name="20% - Accent3 8 4" xfId="1511"/>
    <cellStyle name="20% - Accent3 8 5" xfId="1512"/>
    <cellStyle name="20% - Accent3 8 6" xfId="1513"/>
    <cellStyle name="20% - Accent3 9" xfId="1514"/>
    <cellStyle name="20% - Accent3 9 2" xfId="1515"/>
    <cellStyle name="20% - Accent4" xfId="755" builtinId="42" customBuiltin="1"/>
    <cellStyle name="20% - Accent4 10" xfId="1516"/>
    <cellStyle name="20% - Accent4 2" xfId="19"/>
    <cellStyle name="20% - Accent4 2 2" xfId="1517"/>
    <cellStyle name="20% - Accent4 2 2 2" xfId="1518"/>
    <cellStyle name="20% - Accent4 2 2 2 2" xfId="1519"/>
    <cellStyle name="20% - Accent4 2 2 3" xfId="1520"/>
    <cellStyle name="20% - Accent4 2 2 4" xfId="1521"/>
    <cellStyle name="20% - Accent4 2 2 5" xfId="1522"/>
    <cellStyle name="20% - Accent4 2 2 6" xfId="1523"/>
    <cellStyle name="20% - Accent4 2 3" xfId="1524"/>
    <cellStyle name="20% - Accent4 2 3 2" xfId="1525"/>
    <cellStyle name="20% - Accent4 2 3 3" xfId="1526"/>
    <cellStyle name="20% - Accent4 2 4" xfId="1527"/>
    <cellStyle name="20% - Accent4 2 5" xfId="1528"/>
    <cellStyle name="20% - Accent4 2 6" xfId="1529"/>
    <cellStyle name="20% - Accent4 2 7" xfId="1530"/>
    <cellStyle name="20% - Accent4 2 8" xfId="1531"/>
    <cellStyle name="20% - Accent4 3" xfId="20"/>
    <cellStyle name="20% - Accent4 3 2" xfId="1532"/>
    <cellStyle name="20% - Accent4 3 2 2" xfId="1533"/>
    <cellStyle name="20% - Accent4 3 2 2 2" xfId="1534"/>
    <cellStyle name="20% - Accent4 3 2 3" xfId="1535"/>
    <cellStyle name="20% - Accent4 3 2 4" xfId="1536"/>
    <cellStyle name="20% - Accent4 3 2 5" xfId="1537"/>
    <cellStyle name="20% - Accent4 3 2 6" xfId="1538"/>
    <cellStyle name="20% - Accent4 3 3" xfId="1539"/>
    <cellStyle name="20% - Accent4 3 3 2" xfId="1540"/>
    <cellStyle name="20% - Accent4 3 3 3" xfId="1541"/>
    <cellStyle name="20% - Accent4 3 4" xfId="1542"/>
    <cellStyle name="20% - Accent4 3 5" xfId="1543"/>
    <cellStyle name="20% - Accent4 3 6" xfId="1544"/>
    <cellStyle name="20% - Accent4 3 7" xfId="1545"/>
    <cellStyle name="20% - Accent4 4" xfId="21"/>
    <cellStyle name="20% - Accent4 4 2" xfId="1546"/>
    <cellStyle name="20% - Accent4 4 2 2" xfId="1547"/>
    <cellStyle name="20% - Accent4 4 2 2 2" xfId="1548"/>
    <cellStyle name="20% - Accent4 4 2 3" xfId="1549"/>
    <cellStyle name="20% - Accent4 4 2 4" xfId="1550"/>
    <cellStyle name="20% - Accent4 4 2 5" xfId="1551"/>
    <cellStyle name="20% - Accent4 4 2 6" xfId="1552"/>
    <cellStyle name="20% - Accent4 4 3" xfId="1553"/>
    <cellStyle name="20% - Accent4 4 3 2" xfId="1554"/>
    <cellStyle name="20% - Accent4 4 3 3" xfId="1555"/>
    <cellStyle name="20% - Accent4 4 4" xfId="1556"/>
    <cellStyle name="20% - Accent4 4 5" xfId="1557"/>
    <cellStyle name="20% - Accent4 4 6" xfId="1558"/>
    <cellStyle name="20% - Accent4 4 7" xfId="1559"/>
    <cellStyle name="20% - Accent4 5" xfId="22"/>
    <cellStyle name="20% - Accent4 5 2" xfId="1560"/>
    <cellStyle name="20% - Accent4 5 2 2" xfId="1561"/>
    <cellStyle name="20% - Accent4 5 2 2 2" xfId="1562"/>
    <cellStyle name="20% - Accent4 5 2 3" xfId="1563"/>
    <cellStyle name="20% - Accent4 5 2 4" xfId="1564"/>
    <cellStyle name="20% - Accent4 5 2 5" xfId="1565"/>
    <cellStyle name="20% - Accent4 5 2 6" xfId="1566"/>
    <cellStyle name="20% - Accent4 5 3" xfId="1567"/>
    <cellStyle name="20% - Accent4 5 3 2" xfId="1568"/>
    <cellStyle name="20% - Accent4 5 3 3" xfId="1569"/>
    <cellStyle name="20% - Accent4 5 4" xfId="1570"/>
    <cellStyle name="20% - Accent4 5 5" xfId="1571"/>
    <cellStyle name="20% - Accent4 5 6" xfId="1572"/>
    <cellStyle name="20% - Accent4 5 7" xfId="1573"/>
    <cellStyle name="20% - Accent4 6" xfId="23"/>
    <cellStyle name="20% - Accent4 6 2" xfId="1574"/>
    <cellStyle name="20% - Accent4 6 2 2" xfId="1575"/>
    <cellStyle name="20% - Accent4 6 2 2 2" xfId="1576"/>
    <cellStyle name="20% - Accent4 6 2 3" xfId="1577"/>
    <cellStyle name="20% - Accent4 6 2 4" xfId="1578"/>
    <cellStyle name="20% - Accent4 6 2 5" xfId="1579"/>
    <cellStyle name="20% - Accent4 6 2 6" xfId="1580"/>
    <cellStyle name="20% - Accent4 6 3" xfId="1581"/>
    <cellStyle name="20% - Accent4 6 3 2" xfId="1582"/>
    <cellStyle name="20% - Accent4 6 3 3" xfId="1583"/>
    <cellStyle name="20% - Accent4 6 4" xfId="1584"/>
    <cellStyle name="20% - Accent4 6 5" xfId="1585"/>
    <cellStyle name="20% - Accent4 6 6" xfId="1586"/>
    <cellStyle name="20% - Accent4 6 7" xfId="1587"/>
    <cellStyle name="20% - Accent4 7" xfId="1187"/>
    <cellStyle name="20% - Accent4 7 2" xfId="1588"/>
    <cellStyle name="20% - Accent4 7 2 2" xfId="1589"/>
    <cellStyle name="20% - Accent4 7 2 3" xfId="1590"/>
    <cellStyle name="20% - Accent4 7 3" xfId="1591"/>
    <cellStyle name="20% - Accent4 7 4" xfId="1592"/>
    <cellStyle name="20% - Accent4 7 5" xfId="1593"/>
    <cellStyle name="20% - Accent4 7 6" xfId="1594"/>
    <cellStyle name="20% - Accent4 8" xfId="1595"/>
    <cellStyle name="20% - Accent4 8 2" xfId="1596"/>
    <cellStyle name="20% - Accent4 8 2 2" xfId="1597"/>
    <cellStyle name="20% - Accent4 8 2 3" xfId="1598"/>
    <cellStyle name="20% - Accent4 8 3" xfId="1599"/>
    <cellStyle name="20% - Accent4 8 4" xfId="1600"/>
    <cellStyle name="20% - Accent4 8 5" xfId="1601"/>
    <cellStyle name="20% - Accent4 8 6" xfId="1602"/>
    <cellStyle name="20% - Accent4 9" xfId="1603"/>
    <cellStyle name="20% - Accent4 9 2" xfId="1604"/>
    <cellStyle name="20% - Accent5" xfId="759" builtinId="46" customBuiltin="1"/>
    <cellStyle name="20% - Accent5 10" xfId="1605"/>
    <cellStyle name="20% - Accent5 2" xfId="24"/>
    <cellStyle name="20% - Accent5 2 2" xfId="1606"/>
    <cellStyle name="20% - Accent5 2 2 2" xfId="1607"/>
    <cellStyle name="20% - Accent5 2 2 2 2" xfId="1608"/>
    <cellStyle name="20% - Accent5 2 2 3" xfId="1609"/>
    <cellStyle name="20% - Accent5 2 2 4" xfId="1610"/>
    <cellStyle name="20% - Accent5 2 2 5" xfId="1611"/>
    <cellStyle name="20% - Accent5 2 2 6" xfId="1612"/>
    <cellStyle name="20% - Accent5 2 3" xfId="1613"/>
    <cellStyle name="20% - Accent5 2 3 2" xfId="1614"/>
    <cellStyle name="20% - Accent5 2 3 3" xfId="1615"/>
    <cellStyle name="20% - Accent5 2 4" xfId="1616"/>
    <cellStyle name="20% - Accent5 2 5" xfId="1617"/>
    <cellStyle name="20% - Accent5 2 6" xfId="1618"/>
    <cellStyle name="20% - Accent5 2 7" xfId="1619"/>
    <cellStyle name="20% - Accent5 2 8" xfId="1620"/>
    <cellStyle name="20% - Accent5 3" xfId="25"/>
    <cellStyle name="20% - Accent5 3 2" xfId="1621"/>
    <cellStyle name="20% - Accent5 3 2 2" xfId="1622"/>
    <cellStyle name="20% - Accent5 3 2 2 2" xfId="1623"/>
    <cellStyle name="20% - Accent5 3 2 3" xfId="1624"/>
    <cellStyle name="20% - Accent5 3 2 4" xfId="1625"/>
    <cellStyle name="20% - Accent5 3 2 5" xfId="1626"/>
    <cellStyle name="20% - Accent5 3 2 6" xfId="1627"/>
    <cellStyle name="20% - Accent5 3 3" xfId="1628"/>
    <cellStyle name="20% - Accent5 3 3 2" xfId="1629"/>
    <cellStyle name="20% - Accent5 3 3 3" xfId="1630"/>
    <cellStyle name="20% - Accent5 3 4" xfId="1631"/>
    <cellStyle name="20% - Accent5 3 5" xfId="1632"/>
    <cellStyle name="20% - Accent5 3 6" xfId="1633"/>
    <cellStyle name="20% - Accent5 3 7" xfId="1634"/>
    <cellStyle name="20% - Accent5 4" xfId="26"/>
    <cellStyle name="20% - Accent5 4 2" xfId="1635"/>
    <cellStyle name="20% - Accent5 4 2 2" xfId="1636"/>
    <cellStyle name="20% - Accent5 4 2 2 2" xfId="1637"/>
    <cellStyle name="20% - Accent5 4 2 3" xfId="1638"/>
    <cellStyle name="20% - Accent5 4 2 4" xfId="1639"/>
    <cellStyle name="20% - Accent5 4 2 5" xfId="1640"/>
    <cellStyle name="20% - Accent5 4 2 6" xfId="1641"/>
    <cellStyle name="20% - Accent5 4 3" xfId="1642"/>
    <cellStyle name="20% - Accent5 4 3 2" xfId="1643"/>
    <cellStyle name="20% - Accent5 4 3 3" xfId="1644"/>
    <cellStyle name="20% - Accent5 4 4" xfId="1645"/>
    <cellStyle name="20% - Accent5 4 5" xfId="1646"/>
    <cellStyle name="20% - Accent5 4 6" xfId="1647"/>
    <cellStyle name="20% - Accent5 4 7" xfId="1648"/>
    <cellStyle name="20% - Accent5 5" xfId="27"/>
    <cellStyle name="20% - Accent5 5 2" xfId="1649"/>
    <cellStyle name="20% - Accent5 5 2 2" xfId="1650"/>
    <cellStyle name="20% - Accent5 5 2 2 2" xfId="1651"/>
    <cellStyle name="20% - Accent5 5 2 3" xfId="1652"/>
    <cellStyle name="20% - Accent5 5 2 4" xfId="1653"/>
    <cellStyle name="20% - Accent5 5 2 5" xfId="1654"/>
    <cellStyle name="20% - Accent5 5 2 6" xfId="1655"/>
    <cellStyle name="20% - Accent5 5 3" xfId="1656"/>
    <cellStyle name="20% - Accent5 5 3 2" xfId="1657"/>
    <cellStyle name="20% - Accent5 5 3 3" xfId="1658"/>
    <cellStyle name="20% - Accent5 5 4" xfId="1659"/>
    <cellStyle name="20% - Accent5 5 5" xfId="1660"/>
    <cellStyle name="20% - Accent5 5 6" xfId="1661"/>
    <cellStyle name="20% - Accent5 5 7" xfId="1662"/>
    <cellStyle name="20% - Accent5 6" xfId="28"/>
    <cellStyle name="20% - Accent5 6 2" xfId="1663"/>
    <cellStyle name="20% - Accent5 6 2 2" xfId="1664"/>
    <cellStyle name="20% - Accent5 6 2 2 2" xfId="1665"/>
    <cellStyle name="20% - Accent5 6 2 3" xfId="1666"/>
    <cellStyle name="20% - Accent5 6 2 4" xfId="1667"/>
    <cellStyle name="20% - Accent5 6 2 5" xfId="1668"/>
    <cellStyle name="20% - Accent5 6 2 6" xfId="1669"/>
    <cellStyle name="20% - Accent5 6 3" xfId="1670"/>
    <cellStyle name="20% - Accent5 6 3 2" xfId="1671"/>
    <cellStyle name="20% - Accent5 6 3 3" xfId="1672"/>
    <cellStyle name="20% - Accent5 6 4" xfId="1673"/>
    <cellStyle name="20% - Accent5 6 5" xfId="1674"/>
    <cellStyle name="20% - Accent5 6 6" xfId="1675"/>
    <cellStyle name="20% - Accent5 6 7" xfId="1676"/>
    <cellStyle name="20% - Accent5 7" xfId="1189"/>
    <cellStyle name="20% - Accent5 7 2" xfId="1677"/>
    <cellStyle name="20% - Accent5 7 2 2" xfId="1678"/>
    <cellStyle name="20% - Accent5 7 2 3" xfId="1679"/>
    <cellStyle name="20% - Accent5 7 3" xfId="1680"/>
    <cellStyle name="20% - Accent5 7 4" xfId="1681"/>
    <cellStyle name="20% - Accent5 7 5" xfId="1682"/>
    <cellStyle name="20% - Accent5 7 6" xfId="1683"/>
    <cellStyle name="20% - Accent5 8" xfId="1684"/>
    <cellStyle name="20% - Accent5 8 2" xfId="1685"/>
    <cellStyle name="20% - Accent5 8 2 2" xfId="1686"/>
    <cellStyle name="20% - Accent5 8 2 3" xfId="1687"/>
    <cellStyle name="20% - Accent5 8 3" xfId="1688"/>
    <cellStyle name="20% - Accent5 8 4" xfId="1689"/>
    <cellStyle name="20% - Accent5 8 5" xfId="1690"/>
    <cellStyle name="20% - Accent5 8 6" xfId="1691"/>
    <cellStyle name="20% - Accent5 9" xfId="1692"/>
    <cellStyle name="20% - Accent5 9 2" xfId="1693"/>
    <cellStyle name="20% - Accent6" xfId="763" builtinId="50" customBuiltin="1"/>
    <cellStyle name="20% - Accent6 10" xfId="1694"/>
    <cellStyle name="20% - Accent6 2" xfId="29"/>
    <cellStyle name="20% - Accent6 2 2" xfId="1695"/>
    <cellStyle name="20% - Accent6 2 2 2" xfId="1696"/>
    <cellStyle name="20% - Accent6 2 2 2 2" xfId="1697"/>
    <cellStyle name="20% - Accent6 2 2 3" xfId="1698"/>
    <cellStyle name="20% - Accent6 2 2 4" xfId="1699"/>
    <cellStyle name="20% - Accent6 2 2 5" xfId="1700"/>
    <cellStyle name="20% - Accent6 2 2 6" xfId="1701"/>
    <cellStyle name="20% - Accent6 2 3" xfId="1702"/>
    <cellStyle name="20% - Accent6 2 3 2" xfId="1703"/>
    <cellStyle name="20% - Accent6 2 3 3" xfId="1704"/>
    <cellStyle name="20% - Accent6 2 4" xfId="1705"/>
    <cellStyle name="20% - Accent6 2 5" xfId="1706"/>
    <cellStyle name="20% - Accent6 2 6" xfId="1707"/>
    <cellStyle name="20% - Accent6 2 7" xfId="1708"/>
    <cellStyle name="20% - Accent6 2 8" xfId="1709"/>
    <cellStyle name="20% - Accent6 3" xfId="30"/>
    <cellStyle name="20% - Accent6 3 2" xfId="1710"/>
    <cellStyle name="20% - Accent6 3 2 2" xfId="1711"/>
    <cellStyle name="20% - Accent6 3 2 2 2" xfId="1712"/>
    <cellStyle name="20% - Accent6 3 2 3" xfId="1713"/>
    <cellStyle name="20% - Accent6 3 2 4" xfId="1714"/>
    <cellStyle name="20% - Accent6 3 2 5" xfId="1715"/>
    <cellStyle name="20% - Accent6 3 2 6" xfId="1716"/>
    <cellStyle name="20% - Accent6 3 3" xfId="1717"/>
    <cellStyle name="20% - Accent6 3 3 2" xfId="1718"/>
    <cellStyle name="20% - Accent6 3 3 3" xfId="1719"/>
    <cellStyle name="20% - Accent6 3 4" xfId="1720"/>
    <cellStyle name="20% - Accent6 3 5" xfId="1721"/>
    <cellStyle name="20% - Accent6 3 6" xfId="1722"/>
    <cellStyle name="20% - Accent6 3 7" xfId="1723"/>
    <cellStyle name="20% - Accent6 4" xfId="31"/>
    <cellStyle name="20% - Accent6 4 2" xfId="1724"/>
    <cellStyle name="20% - Accent6 4 2 2" xfId="1725"/>
    <cellStyle name="20% - Accent6 4 2 2 2" xfId="1726"/>
    <cellStyle name="20% - Accent6 4 2 3" xfId="1727"/>
    <cellStyle name="20% - Accent6 4 2 4" xfId="1728"/>
    <cellStyle name="20% - Accent6 4 2 5" xfId="1729"/>
    <cellStyle name="20% - Accent6 4 2 6" xfId="1730"/>
    <cellStyle name="20% - Accent6 4 3" xfId="1731"/>
    <cellStyle name="20% - Accent6 4 3 2" xfId="1732"/>
    <cellStyle name="20% - Accent6 4 3 3" xfId="1733"/>
    <cellStyle name="20% - Accent6 4 4" xfId="1734"/>
    <cellStyle name="20% - Accent6 4 5" xfId="1735"/>
    <cellStyle name="20% - Accent6 4 6" xfId="1736"/>
    <cellStyle name="20% - Accent6 4 7" xfId="1737"/>
    <cellStyle name="20% - Accent6 5" xfId="32"/>
    <cellStyle name="20% - Accent6 5 2" xfId="1738"/>
    <cellStyle name="20% - Accent6 5 2 2" xfId="1739"/>
    <cellStyle name="20% - Accent6 5 2 2 2" xfId="1740"/>
    <cellStyle name="20% - Accent6 5 2 3" xfId="1741"/>
    <cellStyle name="20% - Accent6 5 2 4" xfId="1742"/>
    <cellStyle name="20% - Accent6 5 2 5" xfId="1743"/>
    <cellStyle name="20% - Accent6 5 2 6" xfId="1744"/>
    <cellStyle name="20% - Accent6 5 3" xfId="1745"/>
    <cellStyle name="20% - Accent6 5 3 2" xfId="1746"/>
    <cellStyle name="20% - Accent6 5 3 3" xfId="1747"/>
    <cellStyle name="20% - Accent6 5 4" xfId="1748"/>
    <cellStyle name="20% - Accent6 5 5" xfId="1749"/>
    <cellStyle name="20% - Accent6 5 6" xfId="1750"/>
    <cellStyle name="20% - Accent6 5 7" xfId="1751"/>
    <cellStyle name="20% - Accent6 6" xfId="33"/>
    <cellStyle name="20% - Accent6 6 2" xfId="1752"/>
    <cellStyle name="20% - Accent6 6 2 2" xfId="1753"/>
    <cellStyle name="20% - Accent6 6 2 2 2" xfId="1754"/>
    <cellStyle name="20% - Accent6 6 2 3" xfId="1755"/>
    <cellStyle name="20% - Accent6 6 2 4" xfId="1756"/>
    <cellStyle name="20% - Accent6 6 2 5" xfId="1757"/>
    <cellStyle name="20% - Accent6 6 2 6" xfId="1758"/>
    <cellStyle name="20% - Accent6 6 3" xfId="1759"/>
    <cellStyle name="20% - Accent6 6 3 2" xfId="1760"/>
    <cellStyle name="20% - Accent6 6 3 3" xfId="1761"/>
    <cellStyle name="20% - Accent6 6 4" xfId="1762"/>
    <cellStyle name="20% - Accent6 6 5" xfId="1763"/>
    <cellStyle name="20% - Accent6 6 6" xfId="1764"/>
    <cellStyle name="20% - Accent6 6 7" xfId="1765"/>
    <cellStyle name="20% - Accent6 7" xfId="1191"/>
    <cellStyle name="20% - Accent6 7 2" xfId="1766"/>
    <cellStyle name="20% - Accent6 7 2 2" xfId="1767"/>
    <cellStyle name="20% - Accent6 7 2 3" xfId="1768"/>
    <cellStyle name="20% - Accent6 7 3" xfId="1769"/>
    <cellStyle name="20% - Accent6 7 4" xfId="1770"/>
    <cellStyle name="20% - Accent6 7 5" xfId="1771"/>
    <cellStyle name="20% - Accent6 7 6" xfId="1772"/>
    <cellStyle name="20% - Accent6 8" xfId="1773"/>
    <cellStyle name="20% - Accent6 8 2" xfId="1774"/>
    <cellStyle name="20% - Accent6 8 2 2" xfId="1775"/>
    <cellStyle name="20% - Accent6 8 2 3" xfId="1776"/>
    <cellStyle name="20% - Accent6 8 3" xfId="1777"/>
    <cellStyle name="20% - Accent6 8 4" xfId="1778"/>
    <cellStyle name="20% - Accent6 8 5" xfId="1779"/>
    <cellStyle name="20% - Accent6 8 6" xfId="1780"/>
    <cellStyle name="20% - Accent6 9" xfId="1781"/>
    <cellStyle name="20% - Accent6 9 2" xfId="1782"/>
    <cellStyle name="2decimal" xfId="1783"/>
    <cellStyle name="40% - Accent1" xfId="744" builtinId="31" customBuiltin="1"/>
    <cellStyle name="40% - Accent1 10" xfId="1784"/>
    <cellStyle name="40% - Accent1 2" xfId="34"/>
    <cellStyle name="40% - Accent1 2 2" xfId="1785"/>
    <cellStyle name="40% - Accent1 2 2 2" xfId="1786"/>
    <cellStyle name="40% - Accent1 2 2 2 2" xfId="1787"/>
    <cellStyle name="40% - Accent1 2 2 3" xfId="1788"/>
    <cellStyle name="40% - Accent1 2 2 4" xfId="1789"/>
    <cellStyle name="40% - Accent1 2 2 5" xfId="1790"/>
    <cellStyle name="40% - Accent1 2 2 6" xfId="1791"/>
    <cellStyle name="40% - Accent1 2 3" xfId="1792"/>
    <cellStyle name="40% - Accent1 2 3 2" xfId="1793"/>
    <cellStyle name="40% - Accent1 2 3 3" xfId="1794"/>
    <cellStyle name="40% - Accent1 2 4" xfId="1795"/>
    <cellStyle name="40% - Accent1 2 5" xfId="1796"/>
    <cellStyle name="40% - Accent1 2 6" xfId="1797"/>
    <cellStyle name="40% - Accent1 2 7" xfId="1798"/>
    <cellStyle name="40% - Accent1 2 8" xfId="1799"/>
    <cellStyle name="40% - Accent1 3" xfId="35"/>
    <cellStyle name="40% - Accent1 3 2" xfId="1800"/>
    <cellStyle name="40% - Accent1 3 2 2" xfId="1801"/>
    <cellStyle name="40% - Accent1 3 2 2 2" xfId="1802"/>
    <cellStyle name="40% - Accent1 3 2 3" xfId="1803"/>
    <cellStyle name="40% - Accent1 3 2 4" xfId="1804"/>
    <cellStyle name="40% - Accent1 3 2 5" xfId="1805"/>
    <cellStyle name="40% - Accent1 3 2 6" xfId="1806"/>
    <cellStyle name="40% - Accent1 3 3" xfId="1807"/>
    <cellStyle name="40% - Accent1 3 3 2" xfId="1808"/>
    <cellStyle name="40% - Accent1 3 3 3" xfId="1809"/>
    <cellStyle name="40% - Accent1 3 4" xfId="1810"/>
    <cellStyle name="40% - Accent1 3 5" xfId="1811"/>
    <cellStyle name="40% - Accent1 3 6" xfId="1812"/>
    <cellStyle name="40% - Accent1 3 7" xfId="1813"/>
    <cellStyle name="40% - Accent1 4" xfId="36"/>
    <cellStyle name="40% - Accent1 4 2" xfId="1814"/>
    <cellStyle name="40% - Accent1 4 2 2" xfId="1815"/>
    <cellStyle name="40% - Accent1 4 2 2 2" xfId="1816"/>
    <cellStyle name="40% - Accent1 4 2 3" xfId="1817"/>
    <cellStyle name="40% - Accent1 4 2 4" xfId="1818"/>
    <cellStyle name="40% - Accent1 4 2 5" xfId="1819"/>
    <cellStyle name="40% - Accent1 4 2 6" xfId="1820"/>
    <cellStyle name="40% - Accent1 4 3" xfId="1821"/>
    <cellStyle name="40% - Accent1 4 3 2" xfId="1822"/>
    <cellStyle name="40% - Accent1 4 3 3" xfId="1823"/>
    <cellStyle name="40% - Accent1 4 4" xfId="1824"/>
    <cellStyle name="40% - Accent1 4 5" xfId="1825"/>
    <cellStyle name="40% - Accent1 4 6" xfId="1826"/>
    <cellStyle name="40% - Accent1 4 7" xfId="1827"/>
    <cellStyle name="40% - Accent1 5" xfId="37"/>
    <cellStyle name="40% - Accent1 5 2" xfId="1828"/>
    <cellStyle name="40% - Accent1 5 2 2" xfId="1829"/>
    <cellStyle name="40% - Accent1 5 2 2 2" xfId="1830"/>
    <cellStyle name="40% - Accent1 5 2 3" xfId="1831"/>
    <cellStyle name="40% - Accent1 5 2 4" xfId="1832"/>
    <cellStyle name="40% - Accent1 5 2 5" xfId="1833"/>
    <cellStyle name="40% - Accent1 5 2 6" xfId="1834"/>
    <cellStyle name="40% - Accent1 5 3" xfId="1835"/>
    <cellStyle name="40% - Accent1 5 3 2" xfId="1836"/>
    <cellStyle name="40% - Accent1 5 3 3" xfId="1837"/>
    <cellStyle name="40% - Accent1 5 4" xfId="1838"/>
    <cellStyle name="40% - Accent1 5 5" xfId="1839"/>
    <cellStyle name="40% - Accent1 5 6" xfId="1840"/>
    <cellStyle name="40% - Accent1 5 7" xfId="1841"/>
    <cellStyle name="40% - Accent1 6" xfId="38"/>
    <cellStyle name="40% - Accent1 6 2" xfId="1842"/>
    <cellStyle name="40% - Accent1 6 2 2" xfId="1843"/>
    <cellStyle name="40% - Accent1 6 2 2 2" xfId="1844"/>
    <cellStyle name="40% - Accent1 6 2 3" xfId="1845"/>
    <cellStyle name="40% - Accent1 6 2 4" xfId="1846"/>
    <cellStyle name="40% - Accent1 6 2 5" xfId="1847"/>
    <cellStyle name="40% - Accent1 6 2 6" xfId="1848"/>
    <cellStyle name="40% - Accent1 6 3" xfId="1849"/>
    <cellStyle name="40% - Accent1 6 3 2" xfId="1850"/>
    <cellStyle name="40% - Accent1 6 3 3" xfId="1851"/>
    <cellStyle name="40% - Accent1 6 4" xfId="1852"/>
    <cellStyle name="40% - Accent1 6 5" xfId="1853"/>
    <cellStyle name="40% - Accent1 6 6" xfId="1854"/>
    <cellStyle name="40% - Accent1 6 7" xfId="1855"/>
    <cellStyle name="40% - Accent1 7" xfId="1182"/>
    <cellStyle name="40% - Accent1 7 2" xfId="1856"/>
    <cellStyle name="40% - Accent1 7 2 2" xfId="1857"/>
    <cellStyle name="40% - Accent1 7 2 3" xfId="1858"/>
    <cellStyle name="40% - Accent1 7 3" xfId="1859"/>
    <cellStyle name="40% - Accent1 7 4" xfId="1860"/>
    <cellStyle name="40% - Accent1 7 5" xfId="1861"/>
    <cellStyle name="40% - Accent1 7 6" xfId="1862"/>
    <cellStyle name="40% - Accent1 8" xfId="1863"/>
    <cellStyle name="40% - Accent1 8 2" xfId="1864"/>
    <cellStyle name="40% - Accent1 8 2 2" xfId="1865"/>
    <cellStyle name="40% - Accent1 8 2 3" xfId="1866"/>
    <cellStyle name="40% - Accent1 8 3" xfId="1867"/>
    <cellStyle name="40% - Accent1 8 4" xfId="1868"/>
    <cellStyle name="40% - Accent1 8 5" xfId="1869"/>
    <cellStyle name="40% - Accent1 8 6" xfId="1870"/>
    <cellStyle name="40% - Accent1 9" xfId="1871"/>
    <cellStyle name="40% - Accent1 9 2" xfId="1872"/>
    <cellStyle name="40% - Accent2" xfId="748" builtinId="35" customBuiltin="1"/>
    <cellStyle name="40% - Accent2 10" xfId="1873"/>
    <cellStyle name="40% - Accent2 2" xfId="39"/>
    <cellStyle name="40% - Accent2 2 2" xfId="1874"/>
    <cellStyle name="40% - Accent2 2 2 2" xfId="1875"/>
    <cellStyle name="40% - Accent2 2 2 2 2" xfId="1876"/>
    <cellStyle name="40% - Accent2 2 2 3" xfId="1877"/>
    <cellStyle name="40% - Accent2 2 2 4" xfId="1878"/>
    <cellStyle name="40% - Accent2 2 2 5" xfId="1879"/>
    <cellStyle name="40% - Accent2 2 2 6" xfId="1880"/>
    <cellStyle name="40% - Accent2 2 3" xfId="1881"/>
    <cellStyle name="40% - Accent2 2 3 2" xfId="1882"/>
    <cellStyle name="40% - Accent2 2 3 3" xfId="1883"/>
    <cellStyle name="40% - Accent2 2 4" xfId="1884"/>
    <cellStyle name="40% - Accent2 2 5" xfId="1885"/>
    <cellStyle name="40% - Accent2 2 6" xfId="1886"/>
    <cellStyle name="40% - Accent2 2 7" xfId="1887"/>
    <cellStyle name="40% - Accent2 2 8" xfId="1888"/>
    <cellStyle name="40% - Accent2 3" xfId="40"/>
    <cellStyle name="40% - Accent2 3 2" xfId="1889"/>
    <cellStyle name="40% - Accent2 3 2 2" xfId="1890"/>
    <cellStyle name="40% - Accent2 3 2 2 2" xfId="1891"/>
    <cellStyle name="40% - Accent2 3 2 3" xfId="1892"/>
    <cellStyle name="40% - Accent2 3 2 4" xfId="1893"/>
    <cellStyle name="40% - Accent2 3 2 5" xfId="1894"/>
    <cellStyle name="40% - Accent2 3 2 6" xfId="1895"/>
    <cellStyle name="40% - Accent2 3 3" xfId="1896"/>
    <cellStyle name="40% - Accent2 3 3 2" xfId="1897"/>
    <cellStyle name="40% - Accent2 3 3 3" xfId="1898"/>
    <cellStyle name="40% - Accent2 3 4" xfId="1899"/>
    <cellStyle name="40% - Accent2 3 5" xfId="1900"/>
    <cellStyle name="40% - Accent2 3 6" xfId="1901"/>
    <cellStyle name="40% - Accent2 3 7" xfId="1902"/>
    <cellStyle name="40% - Accent2 4" xfId="41"/>
    <cellStyle name="40% - Accent2 4 2" xfId="1903"/>
    <cellStyle name="40% - Accent2 4 2 2" xfId="1904"/>
    <cellStyle name="40% - Accent2 4 2 2 2" xfId="1905"/>
    <cellStyle name="40% - Accent2 4 2 3" xfId="1906"/>
    <cellStyle name="40% - Accent2 4 2 4" xfId="1907"/>
    <cellStyle name="40% - Accent2 4 2 5" xfId="1908"/>
    <cellStyle name="40% - Accent2 4 2 6" xfId="1909"/>
    <cellStyle name="40% - Accent2 4 3" xfId="1910"/>
    <cellStyle name="40% - Accent2 4 3 2" xfId="1911"/>
    <cellStyle name="40% - Accent2 4 3 3" xfId="1912"/>
    <cellStyle name="40% - Accent2 4 4" xfId="1913"/>
    <cellStyle name="40% - Accent2 4 5" xfId="1914"/>
    <cellStyle name="40% - Accent2 4 6" xfId="1915"/>
    <cellStyle name="40% - Accent2 4 7" xfId="1916"/>
    <cellStyle name="40% - Accent2 5" xfId="42"/>
    <cellStyle name="40% - Accent2 5 2" xfId="1917"/>
    <cellStyle name="40% - Accent2 5 2 2" xfId="1918"/>
    <cellStyle name="40% - Accent2 5 2 2 2" xfId="1919"/>
    <cellStyle name="40% - Accent2 5 2 3" xfId="1920"/>
    <cellStyle name="40% - Accent2 5 2 4" xfId="1921"/>
    <cellStyle name="40% - Accent2 5 2 5" xfId="1922"/>
    <cellStyle name="40% - Accent2 5 2 6" xfId="1923"/>
    <cellStyle name="40% - Accent2 5 3" xfId="1924"/>
    <cellStyle name="40% - Accent2 5 3 2" xfId="1925"/>
    <cellStyle name="40% - Accent2 5 3 3" xfId="1926"/>
    <cellStyle name="40% - Accent2 5 4" xfId="1927"/>
    <cellStyle name="40% - Accent2 5 5" xfId="1928"/>
    <cellStyle name="40% - Accent2 5 6" xfId="1929"/>
    <cellStyle name="40% - Accent2 5 7" xfId="1930"/>
    <cellStyle name="40% - Accent2 6" xfId="43"/>
    <cellStyle name="40% - Accent2 6 2" xfId="1931"/>
    <cellStyle name="40% - Accent2 6 2 2" xfId="1932"/>
    <cellStyle name="40% - Accent2 6 2 2 2" xfId="1933"/>
    <cellStyle name="40% - Accent2 6 2 3" xfId="1934"/>
    <cellStyle name="40% - Accent2 6 2 4" xfId="1935"/>
    <cellStyle name="40% - Accent2 6 2 5" xfId="1936"/>
    <cellStyle name="40% - Accent2 6 2 6" xfId="1937"/>
    <cellStyle name="40% - Accent2 6 3" xfId="1938"/>
    <cellStyle name="40% - Accent2 6 3 2" xfId="1939"/>
    <cellStyle name="40% - Accent2 6 3 3" xfId="1940"/>
    <cellStyle name="40% - Accent2 6 4" xfId="1941"/>
    <cellStyle name="40% - Accent2 6 5" xfId="1942"/>
    <cellStyle name="40% - Accent2 6 6" xfId="1943"/>
    <cellStyle name="40% - Accent2 6 7" xfId="1944"/>
    <cellStyle name="40% - Accent2 7" xfId="1184"/>
    <cellStyle name="40% - Accent2 7 2" xfId="1945"/>
    <cellStyle name="40% - Accent2 7 2 2" xfId="1946"/>
    <cellStyle name="40% - Accent2 7 2 3" xfId="1947"/>
    <cellStyle name="40% - Accent2 7 3" xfId="1948"/>
    <cellStyle name="40% - Accent2 7 4" xfId="1949"/>
    <cellStyle name="40% - Accent2 7 5" xfId="1950"/>
    <cellStyle name="40% - Accent2 7 6" xfId="1951"/>
    <cellStyle name="40% - Accent2 8" xfId="1952"/>
    <cellStyle name="40% - Accent2 8 2" xfId="1953"/>
    <cellStyle name="40% - Accent2 8 2 2" xfId="1954"/>
    <cellStyle name="40% - Accent2 8 2 3" xfId="1955"/>
    <cellStyle name="40% - Accent2 8 3" xfId="1956"/>
    <cellStyle name="40% - Accent2 8 4" xfId="1957"/>
    <cellStyle name="40% - Accent2 8 5" xfId="1958"/>
    <cellStyle name="40% - Accent2 8 6" xfId="1959"/>
    <cellStyle name="40% - Accent2 9" xfId="1960"/>
    <cellStyle name="40% - Accent2 9 2" xfId="1961"/>
    <cellStyle name="40% - Accent3" xfId="752" builtinId="39" customBuiltin="1"/>
    <cellStyle name="40% - Accent3 10" xfId="1962"/>
    <cellStyle name="40% - Accent3 2" xfId="44"/>
    <cellStyle name="40% - Accent3 2 2" xfId="1963"/>
    <cellStyle name="40% - Accent3 2 2 2" xfId="1964"/>
    <cellStyle name="40% - Accent3 2 2 2 2" xfId="1965"/>
    <cellStyle name="40% - Accent3 2 2 3" xfId="1966"/>
    <cellStyle name="40% - Accent3 2 2 4" xfId="1967"/>
    <cellStyle name="40% - Accent3 2 2 5" xfId="1968"/>
    <cellStyle name="40% - Accent3 2 2 6" xfId="1969"/>
    <cellStyle name="40% - Accent3 2 3" xfId="1970"/>
    <cellStyle name="40% - Accent3 2 3 2" xfId="1971"/>
    <cellStyle name="40% - Accent3 2 3 3" xfId="1972"/>
    <cellStyle name="40% - Accent3 2 4" xfId="1973"/>
    <cellStyle name="40% - Accent3 2 5" xfId="1974"/>
    <cellStyle name="40% - Accent3 2 6" xfId="1975"/>
    <cellStyle name="40% - Accent3 2 7" xfId="1976"/>
    <cellStyle name="40% - Accent3 2 8" xfId="1977"/>
    <cellStyle name="40% - Accent3 3" xfId="45"/>
    <cellStyle name="40% - Accent3 3 2" xfId="1978"/>
    <cellStyle name="40% - Accent3 3 2 2" xfId="1979"/>
    <cellStyle name="40% - Accent3 3 2 2 2" xfId="1980"/>
    <cellStyle name="40% - Accent3 3 2 3" xfId="1981"/>
    <cellStyle name="40% - Accent3 3 2 4" xfId="1982"/>
    <cellStyle name="40% - Accent3 3 2 5" xfId="1983"/>
    <cellStyle name="40% - Accent3 3 2 6" xfId="1984"/>
    <cellStyle name="40% - Accent3 3 3" xfId="1985"/>
    <cellStyle name="40% - Accent3 3 3 2" xfId="1986"/>
    <cellStyle name="40% - Accent3 3 3 3" xfId="1987"/>
    <cellStyle name="40% - Accent3 3 4" xfId="1988"/>
    <cellStyle name="40% - Accent3 3 5" xfId="1989"/>
    <cellStyle name="40% - Accent3 3 6" xfId="1990"/>
    <cellStyle name="40% - Accent3 3 7" xfId="1991"/>
    <cellStyle name="40% - Accent3 4" xfId="46"/>
    <cellStyle name="40% - Accent3 4 2" xfId="1992"/>
    <cellStyle name="40% - Accent3 4 2 2" xfId="1993"/>
    <cellStyle name="40% - Accent3 4 2 2 2" xfId="1994"/>
    <cellStyle name="40% - Accent3 4 2 3" xfId="1995"/>
    <cellStyle name="40% - Accent3 4 2 4" xfId="1996"/>
    <cellStyle name="40% - Accent3 4 2 5" xfId="1997"/>
    <cellStyle name="40% - Accent3 4 2 6" xfId="1998"/>
    <cellStyle name="40% - Accent3 4 3" xfId="1999"/>
    <cellStyle name="40% - Accent3 4 3 2" xfId="2000"/>
    <cellStyle name="40% - Accent3 4 3 3" xfId="2001"/>
    <cellStyle name="40% - Accent3 4 4" xfId="2002"/>
    <cellStyle name="40% - Accent3 4 5" xfId="2003"/>
    <cellStyle name="40% - Accent3 4 6" xfId="2004"/>
    <cellStyle name="40% - Accent3 4 7" xfId="2005"/>
    <cellStyle name="40% - Accent3 5" xfId="47"/>
    <cellStyle name="40% - Accent3 5 2" xfId="2006"/>
    <cellStyle name="40% - Accent3 5 2 2" xfId="2007"/>
    <cellStyle name="40% - Accent3 5 2 2 2" xfId="2008"/>
    <cellStyle name="40% - Accent3 5 2 3" xfId="2009"/>
    <cellStyle name="40% - Accent3 5 2 4" xfId="2010"/>
    <cellStyle name="40% - Accent3 5 2 5" xfId="2011"/>
    <cellStyle name="40% - Accent3 5 2 6" xfId="2012"/>
    <cellStyle name="40% - Accent3 5 3" xfId="2013"/>
    <cellStyle name="40% - Accent3 5 3 2" xfId="2014"/>
    <cellStyle name="40% - Accent3 5 3 3" xfId="2015"/>
    <cellStyle name="40% - Accent3 5 4" xfId="2016"/>
    <cellStyle name="40% - Accent3 5 5" xfId="2017"/>
    <cellStyle name="40% - Accent3 5 6" xfId="2018"/>
    <cellStyle name="40% - Accent3 5 7" xfId="2019"/>
    <cellStyle name="40% - Accent3 6" xfId="48"/>
    <cellStyle name="40% - Accent3 6 2" xfId="2020"/>
    <cellStyle name="40% - Accent3 6 2 2" xfId="2021"/>
    <cellStyle name="40% - Accent3 6 2 2 2" xfId="2022"/>
    <cellStyle name="40% - Accent3 6 2 3" xfId="2023"/>
    <cellStyle name="40% - Accent3 6 2 4" xfId="2024"/>
    <cellStyle name="40% - Accent3 6 2 5" xfId="2025"/>
    <cellStyle name="40% - Accent3 6 2 6" xfId="2026"/>
    <cellStyle name="40% - Accent3 6 3" xfId="2027"/>
    <cellStyle name="40% - Accent3 6 3 2" xfId="2028"/>
    <cellStyle name="40% - Accent3 6 3 3" xfId="2029"/>
    <cellStyle name="40% - Accent3 6 4" xfId="2030"/>
    <cellStyle name="40% - Accent3 6 5" xfId="2031"/>
    <cellStyle name="40% - Accent3 6 6" xfId="2032"/>
    <cellStyle name="40% - Accent3 6 7" xfId="2033"/>
    <cellStyle name="40% - Accent3 7" xfId="1186"/>
    <cellStyle name="40% - Accent3 7 2" xfId="2034"/>
    <cellStyle name="40% - Accent3 7 2 2" xfId="2035"/>
    <cellStyle name="40% - Accent3 7 2 3" xfId="2036"/>
    <cellStyle name="40% - Accent3 7 3" xfId="2037"/>
    <cellStyle name="40% - Accent3 7 4" xfId="2038"/>
    <cellStyle name="40% - Accent3 7 5" xfId="2039"/>
    <cellStyle name="40% - Accent3 7 6" xfId="2040"/>
    <cellStyle name="40% - Accent3 8" xfId="2041"/>
    <cellStyle name="40% - Accent3 8 2" xfId="2042"/>
    <cellStyle name="40% - Accent3 8 2 2" xfId="2043"/>
    <cellStyle name="40% - Accent3 8 2 3" xfId="2044"/>
    <cellStyle name="40% - Accent3 8 3" xfId="2045"/>
    <cellStyle name="40% - Accent3 8 4" xfId="2046"/>
    <cellStyle name="40% - Accent3 8 5" xfId="2047"/>
    <cellStyle name="40% - Accent3 8 6" xfId="2048"/>
    <cellStyle name="40% - Accent3 9" xfId="2049"/>
    <cellStyle name="40% - Accent3 9 2" xfId="2050"/>
    <cellStyle name="40% - Accent4" xfId="756" builtinId="43" customBuiltin="1"/>
    <cellStyle name="40% - Accent4 10" xfId="2051"/>
    <cellStyle name="40% - Accent4 2" xfId="49"/>
    <cellStyle name="40% - Accent4 2 2" xfId="2052"/>
    <cellStyle name="40% - Accent4 2 2 2" xfId="2053"/>
    <cellStyle name="40% - Accent4 2 2 2 2" xfId="2054"/>
    <cellStyle name="40% - Accent4 2 2 3" xfId="2055"/>
    <cellStyle name="40% - Accent4 2 2 4" xfId="2056"/>
    <cellStyle name="40% - Accent4 2 2 5" xfId="2057"/>
    <cellStyle name="40% - Accent4 2 2 6" xfId="2058"/>
    <cellStyle name="40% - Accent4 2 3" xfId="2059"/>
    <cellStyle name="40% - Accent4 2 3 2" xfId="2060"/>
    <cellStyle name="40% - Accent4 2 3 3" xfId="2061"/>
    <cellStyle name="40% - Accent4 2 4" xfId="2062"/>
    <cellStyle name="40% - Accent4 2 5" xfId="2063"/>
    <cellStyle name="40% - Accent4 2 6" xfId="2064"/>
    <cellStyle name="40% - Accent4 2 7" xfId="2065"/>
    <cellStyle name="40% - Accent4 2 8" xfId="2066"/>
    <cellStyle name="40% - Accent4 3" xfId="50"/>
    <cellStyle name="40% - Accent4 3 2" xfId="2067"/>
    <cellStyle name="40% - Accent4 3 2 2" xfId="2068"/>
    <cellStyle name="40% - Accent4 3 2 2 2" xfId="2069"/>
    <cellStyle name="40% - Accent4 3 2 3" xfId="2070"/>
    <cellStyle name="40% - Accent4 3 2 4" xfId="2071"/>
    <cellStyle name="40% - Accent4 3 2 5" xfId="2072"/>
    <cellStyle name="40% - Accent4 3 2 6" xfId="2073"/>
    <cellStyle name="40% - Accent4 3 3" xfId="2074"/>
    <cellStyle name="40% - Accent4 3 3 2" xfId="2075"/>
    <cellStyle name="40% - Accent4 3 3 3" xfId="2076"/>
    <cellStyle name="40% - Accent4 3 4" xfId="2077"/>
    <cellStyle name="40% - Accent4 3 5" xfId="2078"/>
    <cellStyle name="40% - Accent4 3 6" xfId="2079"/>
    <cellStyle name="40% - Accent4 3 7" xfId="2080"/>
    <cellStyle name="40% - Accent4 4" xfId="51"/>
    <cellStyle name="40% - Accent4 4 2" xfId="2081"/>
    <cellStyle name="40% - Accent4 4 2 2" xfId="2082"/>
    <cellStyle name="40% - Accent4 4 2 2 2" xfId="2083"/>
    <cellStyle name="40% - Accent4 4 2 3" xfId="2084"/>
    <cellStyle name="40% - Accent4 4 2 4" xfId="2085"/>
    <cellStyle name="40% - Accent4 4 2 5" xfId="2086"/>
    <cellStyle name="40% - Accent4 4 2 6" xfId="2087"/>
    <cellStyle name="40% - Accent4 4 3" xfId="2088"/>
    <cellStyle name="40% - Accent4 4 3 2" xfId="2089"/>
    <cellStyle name="40% - Accent4 4 3 3" xfId="2090"/>
    <cellStyle name="40% - Accent4 4 4" xfId="2091"/>
    <cellStyle name="40% - Accent4 4 5" xfId="2092"/>
    <cellStyle name="40% - Accent4 4 6" xfId="2093"/>
    <cellStyle name="40% - Accent4 4 7" xfId="2094"/>
    <cellStyle name="40% - Accent4 5" xfId="52"/>
    <cellStyle name="40% - Accent4 5 2" xfId="2095"/>
    <cellStyle name="40% - Accent4 5 2 2" xfId="2096"/>
    <cellStyle name="40% - Accent4 5 2 2 2" xfId="2097"/>
    <cellStyle name="40% - Accent4 5 2 3" xfId="2098"/>
    <cellStyle name="40% - Accent4 5 2 4" xfId="2099"/>
    <cellStyle name="40% - Accent4 5 2 5" xfId="2100"/>
    <cellStyle name="40% - Accent4 5 2 6" xfId="2101"/>
    <cellStyle name="40% - Accent4 5 3" xfId="2102"/>
    <cellStyle name="40% - Accent4 5 3 2" xfId="2103"/>
    <cellStyle name="40% - Accent4 5 3 3" xfId="2104"/>
    <cellStyle name="40% - Accent4 5 4" xfId="2105"/>
    <cellStyle name="40% - Accent4 5 5" xfId="2106"/>
    <cellStyle name="40% - Accent4 5 6" xfId="2107"/>
    <cellStyle name="40% - Accent4 5 7" xfId="2108"/>
    <cellStyle name="40% - Accent4 6" xfId="53"/>
    <cellStyle name="40% - Accent4 6 2" xfId="2109"/>
    <cellStyle name="40% - Accent4 6 2 2" xfId="2110"/>
    <cellStyle name="40% - Accent4 6 2 2 2" xfId="2111"/>
    <cellStyle name="40% - Accent4 6 2 3" xfId="2112"/>
    <cellStyle name="40% - Accent4 6 2 4" xfId="2113"/>
    <cellStyle name="40% - Accent4 6 2 5" xfId="2114"/>
    <cellStyle name="40% - Accent4 6 2 6" xfId="2115"/>
    <cellStyle name="40% - Accent4 6 3" xfId="2116"/>
    <cellStyle name="40% - Accent4 6 3 2" xfId="2117"/>
    <cellStyle name="40% - Accent4 6 3 3" xfId="2118"/>
    <cellStyle name="40% - Accent4 6 4" xfId="2119"/>
    <cellStyle name="40% - Accent4 6 5" xfId="2120"/>
    <cellStyle name="40% - Accent4 6 6" xfId="2121"/>
    <cellStyle name="40% - Accent4 6 7" xfId="2122"/>
    <cellStyle name="40% - Accent4 7" xfId="1188"/>
    <cellStyle name="40% - Accent4 7 2" xfId="2123"/>
    <cellStyle name="40% - Accent4 7 2 2" xfId="2124"/>
    <cellStyle name="40% - Accent4 7 2 3" xfId="2125"/>
    <cellStyle name="40% - Accent4 7 3" xfId="2126"/>
    <cellStyle name="40% - Accent4 7 4" xfId="2127"/>
    <cellStyle name="40% - Accent4 7 5" xfId="2128"/>
    <cellStyle name="40% - Accent4 7 6" xfId="2129"/>
    <cellStyle name="40% - Accent4 8" xfId="2130"/>
    <cellStyle name="40% - Accent4 8 2" xfId="2131"/>
    <cellStyle name="40% - Accent4 8 2 2" xfId="2132"/>
    <cellStyle name="40% - Accent4 8 2 3" xfId="2133"/>
    <cellStyle name="40% - Accent4 8 3" xfId="2134"/>
    <cellStyle name="40% - Accent4 8 4" xfId="2135"/>
    <cellStyle name="40% - Accent4 8 5" xfId="2136"/>
    <cellStyle name="40% - Accent4 8 6" xfId="2137"/>
    <cellStyle name="40% - Accent4 9" xfId="2138"/>
    <cellStyle name="40% - Accent4 9 2" xfId="2139"/>
    <cellStyle name="40% - Accent5" xfId="760" builtinId="47" customBuiltin="1"/>
    <cellStyle name="40% - Accent5 10" xfId="2140"/>
    <cellStyle name="40% - Accent5 2" xfId="54"/>
    <cellStyle name="40% - Accent5 2 2" xfId="2141"/>
    <cellStyle name="40% - Accent5 2 2 2" xfId="2142"/>
    <cellStyle name="40% - Accent5 2 2 2 2" xfId="2143"/>
    <cellStyle name="40% - Accent5 2 2 3" xfId="2144"/>
    <cellStyle name="40% - Accent5 2 2 4" xfId="2145"/>
    <cellStyle name="40% - Accent5 2 2 5" xfId="2146"/>
    <cellStyle name="40% - Accent5 2 2 6" xfId="2147"/>
    <cellStyle name="40% - Accent5 2 3" xfId="2148"/>
    <cellStyle name="40% - Accent5 2 3 2" xfId="2149"/>
    <cellStyle name="40% - Accent5 2 3 3" xfId="2150"/>
    <cellStyle name="40% - Accent5 2 4" xfId="2151"/>
    <cellStyle name="40% - Accent5 2 5" xfId="2152"/>
    <cellStyle name="40% - Accent5 2 6" xfId="2153"/>
    <cellStyle name="40% - Accent5 2 7" xfId="2154"/>
    <cellStyle name="40% - Accent5 2 8" xfId="2155"/>
    <cellStyle name="40% - Accent5 3" xfId="55"/>
    <cellStyle name="40% - Accent5 3 2" xfId="2156"/>
    <cellStyle name="40% - Accent5 3 2 2" xfId="2157"/>
    <cellStyle name="40% - Accent5 3 2 2 2" xfId="2158"/>
    <cellStyle name="40% - Accent5 3 2 3" xfId="2159"/>
    <cellStyle name="40% - Accent5 3 2 4" xfId="2160"/>
    <cellStyle name="40% - Accent5 3 2 5" xfId="2161"/>
    <cellStyle name="40% - Accent5 3 2 6" xfId="2162"/>
    <cellStyle name="40% - Accent5 3 3" xfId="2163"/>
    <cellStyle name="40% - Accent5 3 3 2" xfId="2164"/>
    <cellStyle name="40% - Accent5 3 3 3" xfId="2165"/>
    <cellStyle name="40% - Accent5 3 4" xfId="2166"/>
    <cellStyle name="40% - Accent5 3 5" xfId="2167"/>
    <cellStyle name="40% - Accent5 3 6" xfId="2168"/>
    <cellStyle name="40% - Accent5 3 7" xfId="2169"/>
    <cellStyle name="40% - Accent5 4" xfId="56"/>
    <cellStyle name="40% - Accent5 4 2" xfId="2170"/>
    <cellStyle name="40% - Accent5 4 2 2" xfId="2171"/>
    <cellStyle name="40% - Accent5 4 2 2 2" xfId="2172"/>
    <cellStyle name="40% - Accent5 4 2 3" xfId="2173"/>
    <cellStyle name="40% - Accent5 4 2 4" xfId="2174"/>
    <cellStyle name="40% - Accent5 4 2 5" xfId="2175"/>
    <cellStyle name="40% - Accent5 4 2 6" xfId="2176"/>
    <cellStyle name="40% - Accent5 4 3" xfId="2177"/>
    <cellStyle name="40% - Accent5 4 3 2" xfId="2178"/>
    <cellStyle name="40% - Accent5 4 3 3" xfId="2179"/>
    <cellStyle name="40% - Accent5 4 4" xfId="2180"/>
    <cellStyle name="40% - Accent5 4 5" xfId="2181"/>
    <cellStyle name="40% - Accent5 4 6" xfId="2182"/>
    <cellStyle name="40% - Accent5 4 7" xfId="2183"/>
    <cellStyle name="40% - Accent5 5" xfId="57"/>
    <cellStyle name="40% - Accent5 5 2" xfId="2184"/>
    <cellStyle name="40% - Accent5 5 2 2" xfId="2185"/>
    <cellStyle name="40% - Accent5 5 2 2 2" xfId="2186"/>
    <cellStyle name="40% - Accent5 5 2 3" xfId="2187"/>
    <cellStyle name="40% - Accent5 5 2 4" xfId="2188"/>
    <cellStyle name="40% - Accent5 5 2 5" xfId="2189"/>
    <cellStyle name="40% - Accent5 5 2 6" xfId="2190"/>
    <cellStyle name="40% - Accent5 5 3" xfId="2191"/>
    <cellStyle name="40% - Accent5 5 3 2" xfId="2192"/>
    <cellStyle name="40% - Accent5 5 3 3" xfId="2193"/>
    <cellStyle name="40% - Accent5 5 4" xfId="2194"/>
    <cellStyle name="40% - Accent5 5 5" xfId="2195"/>
    <cellStyle name="40% - Accent5 5 6" xfId="2196"/>
    <cellStyle name="40% - Accent5 5 7" xfId="2197"/>
    <cellStyle name="40% - Accent5 6" xfId="58"/>
    <cellStyle name="40% - Accent5 6 2" xfId="2198"/>
    <cellStyle name="40% - Accent5 6 2 2" xfId="2199"/>
    <cellStyle name="40% - Accent5 6 2 2 2" xfId="2200"/>
    <cellStyle name="40% - Accent5 6 2 3" xfId="2201"/>
    <cellStyle name="40% - Accent5 6 2 4" xfId="2202"/>
    <cellStyle name="40% - Accent5 6 2 5" xfId="2203"/>
    <cellStyle name="40% - Accent5 6 2 6" xfId="2204"/>
    <cellStyle name="40% - Accent5 6 3" xfId="2205"/>
    <cellStyle name="40% - Accent5 6 3 2" xfId="2206"/>
    <cellStyle name="40% - Accent5 6 3 3" xfId="2207"/>
    <cellStyle name="40% - Accent5 6 4" xfId="2208"/>
    <cellStyle name="40% - Accent5 6 5" xfId="2209"/>
    <cellStyle name="40% - Accent5 6 6" xfId="2210"/>
    <cellStyle name="40% - Accent5 6 7" xfId="2211"/>
    <cellStyle name="40% - Accent5 7" xfId="1190"/>
    <cellStyle name="40% - Accent5 7 2" xfId="2212"/>
    <cellStyle name="40% - Accent5 7 2 2" xfId="2213"/>
    <cellStyle name="40% - Accent5 7 2 3" xfId="2214"/>
    <cellStyle name="40% - Accent5 7 3" xfId="2215"/>
    <cellStyle name="40% - Accent5 7 4" xfId="2216"/>
    <cellStyle name="40% - Accent5 7 5" xfId="2217"/>
    <cellStyle name="40% - Accent5 7 6" xfId="2218"/>
    <cellStyle name="40% - Accent5 8" xfId="2219"/>
    <cellStyle name="40% - Accent5 8 2" xfId="2220"/>
    <cellStyle name="40% - Accent5 8 2 2" xfId="2221"/>
    <cellStyle name="40% - Accent5 8 2 3" xfId="2222"/>
    <cellStyle name="40% - Accent5 8 3" xfId="2223"/>
    <cellStyle name="40% - Accent5 8 4" xfId="2224"/>
    <cellStyle name="40% - Accent5 8 5" xfId="2225"/>
    <cellStyle name="40% - Accent5 8 6" xfId="2226"/>
    <cellStyle name="40% - Accent5 9" xfId="2227"/>
    <cellStyle name="40% - Accent5 9 2" xfId="2228"/>
    <cellStyle name="40% - Accent6" xfId="764" builtinId="51" customBuiltin="1"/>
    <cellStyle name="40% - Accent6 10" xfId="2229"/>
    <cellStyle name="40% - Accent6 2" xfId="59"/>
    <cellStyle name="40% - Accent6 2 2" xfId="2230"/>
    <cellStyle name="40% - Accent6 2 2 2" xfId="2231"/>
    <cellStyle name="40% - Accent6 2 2 2 2" xfId="2232"/>
    <cellStyle name="40% - Accent6 2 2 3" xfId="2233"/>
    <cellStyle name="40% - Accent6 2 2 4" xfId="2234"/>
    <cellStyle name="40% - Accent6 2 2 5" xfId="2235"/>
    <cellStyle name="40% - Accent6 2 2 6" xfId="2236"/>
    <cellStyle name="40% - Accent6 2 3" xfId="2237"/>
    <cellStyle name="40% - Accent6 2 3 2" xfId="2238"/>
    <cellStyle name="40% - Accent6 2 3 3" xfId="2239"/>
    <cellStyle name="40% - Accent6 2 4" xfId="2240"/>
    <cellStyle name="40% - Accent6 2 5" xfId="2241"/>
    <cellStyle name="40% - Accent6 2 6" xfId="2242"/>
    <cellStyle name="40% - Accent6 2 7" xfId="2243"/>
    <cellStyle name="40% - Accent6 2 8" xfId="2244"/>
    <cellStyle name="40% - Accent6 3" xfId="60"/>
    <cellStyle name="40% - Accent6 3 2" xfId="2245"/>
    <cellStyle name="40% - Accent6 3 2 2" xfId="2246"/>
    <cellStyle name="40% - Accent6 3 2 2 2" xfId="2247"/>
    <cellStyle name="40% - Accent6 3 2 3" xfId="2248"/>
    <cellStyle name="40% - Accent6 3 2 4" xfId="2249"/>
    <cellStyle name="40% - Accent6 3 2 5" xfId="2250"/>
    <cellStyle name="40% - Accent6 3 2 6" xfId="2251"/>
    <cellStyle name="40% - Accent6 3 3" xfId="2252"/>
    <cellStyle name="40% - Accent6 3 3 2" xfId="2253"/>
    <cellStyle name="40% - Accent6 3 3 3" xfId="2254"/>
    <cellStyle name="40% - Accent6 3 4" xfId="2255"/>
    <cellStyle name="40% - Accent6 3 5" xfId="2256"/>
    <cellStyle name="40% - Accent6 3 6" xfId="2257"/>
    <cellStyle name="40% - Accent6 3 7" xfId="2258"/>
    <cellStyle name="40% - Accent6 4" xfId="61"/>
    <cellStyle name="40% - Accent6 4 2" xfId="2259"/>
    <cellStyle name="40% - Accent6 4 2 2" xfId="2260"/>
    <cellStyle name="40% - Accent6 4 2 2 2" xfId="2261"/>
    <cellStyle name="40% - Accent6 4 2 3" xfId="2262"/>
    <cellStyle name="40% - Accent6 4 2 4" xfId="2263"/>
    <cellStyle name="40% - Accent6 4 2 5" xfId="2264"/>
    <cellStyle name="40% - Accent6 4 2 6" xfId="2265"/>
    <cellStyle name="40% - Accent6 4 3" xfId="2266"/>
    <cellStyle name="40% - Accent6 4 3 2" xfId="2267"/>
    <cellStyle name="40% - Accent6 4 3 3" xfId="2268"/>
    <cellStyle name="40% - Accent6 4 4" xfId="2269"/>
    <cellStyle name="40% - Accent6 4 5" xfId="2270"/>
    <cellStyle name="40% - Accent6 4 6" xfId="2271"/>
    <cellStyle name="40% - Accent6 4 7" xfId="2272"/>
    <cellStyle name="40% - Accent6 5" xfId="62"/>
    <cellStyle name="40% - Accent6 5 2" xfId="2273"/>
    <cellStyle name="40% - Accent6 5 2 2" xfId="2274"/>
    <cellStyle name="40% - Accent6 5 2 2 2" xfId="2275"/>
    <cellStyle name="40% - Accent6 5 2 3" xfId="2276"/>
    <cellStyle name="40% - Accent6 5 2 4" xfId="2277"/>
    <cellStyle name="40% - Accent6 5 2 5" xfId="2278"/>
    <cellStyle name="40% - Accent6 5 2 6" xfId="2279"/>
    <cellStyle name="40% - Accent6 5 3" xfId="2280"/>
    <cellStyle name="40% - Accent6 5 3 2" xfId="2281"/>
    <cellStyle name="40% - Accent6 5 3 3" xfId="2282"/>
    <cellStyle name="40% - Accent6 5 4" xfId="2283"/>
    <cellStyle name="40% - Accent6 5 5" xfId="2284"/>
    <cellStyle name="40% - Accent6 5 6" xfId="2285"/>
    <cellStyle name="40% - Accent6 5 7" xfId="2286"/>
    <cellStyle name="40% - Accent6 6" xfId="63"/>
    <cellStyle name="40% - Accent6 6 2" xfId="2287"/>
    <cellStyle name="40% - Accent6 6 2 2" xfId="2288"/>
    <cellStyle name="40% - Accent6 6 2 2 2" xfId="2289"/>
    <cellStyle name="40% - Accent6 6 2 3" xfId="2290"/>
    <cellStyle name="40% - Accent6 6 2 4" xfId="2291"/>
    <cellStyle name="40% - Accent6 6 2 5" xfId="2292"/>
    <cellStyle name="40% - Accent6 6 2 6" xfId="2293"/>
    <cellStyle name="40% - Accent6 6 3" xfId="2294"/>
    <cellStyle name="40% - Accent6 6 3 2" xfId="2295"/>
    <cellStyle name="40% - Accent6 6 3 3" xfId="2296"/>
    <cellStyle name="40% - Accent6 6 4" xfId="2297"/>
    <cellStyle name="40% - Accent6 6 5" xfId="2298"/>
    <cellStyle name="40% - Accent6 6 6" xfId="2299"/>
    <cellStyle name="40% - Accent6 6 7" xfId="2300"/>
    <cellStyle name="40% - Accent6 7" xfId="1192"/>
    <cellStyle name="40% - Accent6 7 2" xfId="2301"/>
    <cellStyle name="40% - Accent6 7 2 2" xfId="2302"/>
    <cellStyle name="40% - Accent6 7 2 3" xfId="2303"/>
    <cellStyle name="40% - Accent6 7 3" xfId="2304"/>
    <cellStyle name="40% - Accent6 7 4" xfId="2305"/>
    <cellStyle name="40% - Accent6 7 5" xfId="2306"/>
    <cellStyle name="40% - Accent6 7 6" xfId="2307"/>
    <cellStyle name="40% - Accent6 8" xfId="2308"/>
    <cellStyle name="40% - Accent6 8 2" xfId="2309"/>
    <cellStyle name="40% - Accent6 8 2 2" xfId="2310"/>
    <cellStyle name="40% - Accent6 8 2 3" xfId="2311"/>
    <cellStyle name="40% - Accent6 8 3" xfId="2312"/>
    <cellStyle name="40% - Accent6 8 4" xfId="2313"/>
    <cellStyle name="40% - Accent6 8 5" xfId="2314"/>
    <cellStyle name="40% - Accent6 8 6" xfId="2315"/>
    <cellStyle name="40% - Accent6 9" xfId="2316"/>
    <cellStyle name="40% - Accent6 9 2" xfId="2317"/>
    <cellStyle name="5 in (Normal)" xfId="2318"/>
    <cellStyle name="5 in (Normal) 2" xfId="2319"/>
    <cellStyle name="5 in (Normal) 2 2" xfId="2320"/>
    <cellStyle name="5 in (Normal) 3" xfId="2321"/>
    <cellStyle name="60% - Accent1" xfId="745" builtinId="32" customBuiltin="1"/>
    <cellStyle name="60% - Accent1 2" xfId="144"/>
    <cellStyle name="60% - Accent1 2 2" xfId="2322"/>
    <cellStyle name="60% - Accent1 2 3" xfId="2323"/>
    <cellStyle name="60% - Accent1 3" xfId="2324"/>
    <cellStyle name="60% - Accent1 3 2" xfId="2325"/>
    <cellStyle name="60% - Accent1 4" xfId="2326"/>
    <cellStyle name="60% - Accent1 4 2" xfId="2327"/>
    <cellStyle name="60% - Accent1 5" xfId="2328"/>
    <cellStyle name="60% - Accent1 5 2" xfId="2329"/>
    <cellStyle name="60% - Accent1 6" xfId="2330"/>
    <cellStyle name="60% - Accent1 7" xfId="2331"/>
    <cellStyle name="60% - Accent1 8" xfId="2332"/>
    <cellStyle name="60% - Accent2" xfId="749" builtinId="36" customBuiltin="1"/>
    <cellStyle name="60% - Accent2 2" xfId="145"/>
    <cellStyle name="60% - Accent2 2 2" xfId="2333"/>
    <cellStyle name="60% - Accent2 3" xfId="2334"/>
    <cellStyle name="60% - Accent2 3 2" xfId="2335"/>
    <cellStyle name="60% - Accent2 4" xfId="2336"/>
    <cellStyle name="60% - Accent2 4 2" xfId="2337"/>
    <cellStyle name="60% - Accent2 5" xfId="2338"/>
    <cellStyle name="60% - Accent2 6" xfId="2339"/>
    <cellStyle name="60% - Accent2 7" xfId="2340"/>
    <cellStyle name="60% - Accent2 8" xfId="2341"/>
    <cellStyle name="60% - Accent3" xfId="753" builtinId="40" customBuiltin="1"/>
    <cellStyle name="60% - Accent3 2" xfId="146"/>
    <cellStyle name="60% - Accent3 2 2" xfId="2342"/>
    <cellStyle name="60% - Accent3 3" xfId="2343"/>
    <cellStyle name="60% - Accent3 3 2" xfId="2344"/>
    <cellStyle name="60% - Accent3 4" xfId="2345"/>
    <cellStyle name="60% - Accent3 4 2" xfId="2346"/>
    <cellStyle name="60% - Accent3 5" xfId="2347"/>
    <cellStyle name="60% - Accent3 5 2" xfId="2348"/>
    <cellStyle name="60% - Accent3 6" xfId="2349"/>
    <cellStyle name="60% - Accent3 7" xfId="2350"/>
    <cellStyle name="60% - Accent3 8" xfId="2351"/>
    <cellStyle name="60% - Accent4" xfId="757" builtinId="44" customBuiltin="1"/>
    <cellStyle name="60% - Accent4 2" xfId="147"/>
    <cellStyle name="60% - Accent4 2 2" xfId="2352"/>
    <cellStyle name="60% - Accent4 3" xfId="2353"/>
    <cellStyle name="60% - Accent4 3 2" xfId="2354"/>
    <cellStyle name="60% - Accent4 4" xfId="2355"/>
    <cellStyle name="60% - Accent4 4 2" xfId="2356"/>
    <cellStyle name="60% - Accent4 5" xfId="2357"/>
    <cellStyle name="60% - Accent4 5 2" xfId="2358"/>
    <cellStyle name="60% - Accent4 6" xfId="2359"/>
    <cellStyle name="60% - Accent4 7" xfId="2360"/>
    <cellStyle name="60% - Accent4 8" xfId="2361"/>
    <cellStyle name="60% - Accent5" xfId="761" builtinId="48" customBuiltin="1"/>
    <cellStyle name="60% - Accent5 2" xfId="148"/>
    <cellStyle name="60% - Accent5 2 2" xfId="2362"/>
    <cellStyle name="60% - Accent5 3" xfId="2363"/>
    <cellStyle name="60% - Accent5 3 2" xfId="2364"/>
    <cellStyle name="60% - Accent5 4" xfId="2365"/>
    <cellStyle name="60% - Accent5 4 2" xfId="2366"/>
    <cellStyle name="60% - Accent5 5" xfId="2367"/>
    <cellStyle name="60% - Accent5 6" xfId="2368"/>
    <cellStyle name="60% - Accent5 7" xfId="2369"/>
    <cellStyle name="60% - Accent5 8" xfId="2370"/>
    <cellStyle name="60% - Accent6" xfId="765" builtinId="52" customBuiltin="1"/>
    <cellStyle name="60% - Accent6 2" xfId="149"/>
    <cellStyle name="60% - Accent6 2 2" xfId="2371"/>
    <cellStyle name="60% - Accent6 3" xfId="2372"/>
    <cellStyle name="60% - Accent6 3 2" xfId="2373"/>
    <cellStyle name="60% - Accent6 4" xfId="2374"/>
    <cellStyle name="60% - Accent6 4 2" xfId="2375"/>
    <cellStyle name="60% - Accent6 5" xfId="2376"/>
    <cellStyle name="60% - Accent6 5 2" xfId="2377"/>
    <cellStyle name="60% - Accent6 6" xfId="2378"/>
    <cellStyle name="60% - Accent6 7" xfId="2379"/>
    <cellStyle name="60% - Accent6 8" xfId="2380"/>
    <cellStyle name="Accent1" xfId="742" builtinId="29" customBuiltin="1"/>
    <cellStyle name="Accent1 - 20%" xfId="150"/>
    <cellStyle name="Accent1 - 40%" xfId="151"/>
    <cellStyle name="Accent1 - 60%" xfId="152"/>
    <cellStyle name="Accent1 10" xfId="153"/>
    <cellStyle name="Accent1 11" xfId="154"/>
    <cellStyle name="Accent1 12" xfId="155"/>
    <cellStyle name="Accent1 13" xfId="156"/>
    <cellStyle name="Accent1 14" xfId="157"/>
    <cellStyle name="Accent1 15" xfId="158"/>
    <cellStyle name="Accent1 16" xfId="159"/>
    <cellStyle name="Accent1 17" xfId="160"/>
    <cellStyle name="Accent1 18" xfId="161"/>
    <cellStyle name="Accent1 19" xfId="162"/>
    <cellStyle name="Accent1 2" xfId="163"/>
    <cellStyle name="Accent1 2 2" xfId="2381"/>
    <cellStyle name="Accent1 20" xfId="164"/>
    <cellStyle name="Accent1 21" xfId="165"/>
    <cellStyle name="Accent1 22" xfId="166"/>
    <cellStyle name="Accent1 23" xfId="167"/>
    <cellStyle name="Accent1 24" xfId="168"/>
    <cellStyle name="Accent1 25" xfId="169"/>
    <cellStyle name="Accent1 26" xfId="170"/>
    <cellStyle name="Accent1 27" xfId="7571"/>
    <cellStyle name="Accent1 28" xfId="7572"/>
    <cellStyle name="Accent1 29" xfId="7573"/>
    <cellStyle name="Accent1 3" xfId="171"/>
    <cellStyle name="Accent1 3 2" xfId="2382"/>
    <cellStyle name="Accent1 3 3" xfId="2383"/>
    <cellStyle name="Accent1 30" xfId="7574"/>
    <cellStyle name="Accent1 31" xfId="7575"/>
    <cellStyle name="Accent1 32" xfId="7576"/>
    <cellStyle name="Accent1 33" xfId="7577"/>
    <cellStyle name="Accent1 34" xfId="7578"/>
    <cellStyle name="Accent1 35" xfId="7579"/>
    <cellStyle name="Accent1 36" xfId="7580"/>
    <cellStyle name="Accent1 37" xfId="7581"/>
    <cellStyle name="Accent1 4" xfId="172"/>
    <cellStyle name="Accent1 4 2" xfId="2384"/>
    <cellStyle name="Accent1 4 3" xfId="2385"/>
    <cellStyle name="Accent1 5" xfId="173"/>
    <cellStyle name="Accent1 5 2" xfId="2386"/>
    <cellStyle name="Accent1 5 3" xfId="2387"/>
    <cellStyle name="Accent1 6" xfId="174"/>
    <cellStyle name="Accent1 6 2" xfId="2388"/>
    <cellStyle name="Accent1 6 3" xfId="2389"/>
    <cellStyle name="Accent1 7" xfId="175"/>
    <cellStyle name="Accent1 7 2" xfId="2390"/>
    <cellStyle name="Accent1 7 3" xfId="2391"/>
    <cellStyle name="Accent1 8" xfId="176"/>
    <cellStyle name="Accent1 8 2" xfId="2392"/>
    <cellStyle name="Accent1 9" xfId="177"/>
    <cellStyle name="Accent2" xfId="746" builtinId="33" customBuiltin="1"/>
    <cellStyle name="Accent2 - 20%" xfId="178"/>
    <cellStyle name="Accent2 - 40%" xfId="179"/>
    <cellStyle name="Accent2 - 60%" xfId="180"/>
    <cellStyle name="Accent2 10" xfId="181"/>
    <cellStyle name="Accent2 11" xfId="182"/>
    <cellStyle name="Accent2 12" xfId="183"/>
    <cellStyle name="Accent2 13" xfId="184"/>
    <cellStyle name="Accent2 14" xfId="185"/>
    <cellStyle name="Accent2 15" xfId="186"/>
    <cellStyle name="Accent2 16" xfId="187"/>
    <cellStyle name="Accent2 17" xfId="188"/>
    <cellStyle name="Accent2 18" xfId="189"/>
    <cellStyle name="Accent2 19" xfId="190"/>
    <cellStyle name="Accent2 2" xfId="191"/>
    <cellStyle name="Accent2 2 2" xfId="2393"/>
    <cellStyle name="Accent2 20" xfId="192"/>
    <cellStyle name="Accent2 21" xfId="193"/>
    <cellStyle name="Accent2 22" xfId="194"/>
    <cellStyle name="Accent2 23" xfId="195"/>
    <cellStyle name="Accent2 24" xfId="196"/>
    <cellStyle name="Accent2 25" xfId="197"/>
    <cellStyle name="Accent2 26" xfId="198"/>
    <cellStyle name="Accent2 27" xfId="7582"/>
    <cellStyle name="Accent2 28" xfId="7583"/>
    <cellStyle name="Accent2 29" xfId="7584"/>
    <cellStyle name="Accent2 3" xfId="199"/>
    <cellStyle name="Accent2 3 2" xfId="2394"/>
    <cellStyle name="Accent2 3 3" xfId="2395"/>
    <cellStyle name="Accent2 30" xfId="7585"/>
    <cellStyle name="Accent2 31" xfId="7586"/>
    <cellStyle name="Accent2 32" xfId="7587"/>
    <cellStyle name="Accent2 33" xfId="7588"/>
    <cellStyle name="Accent2 34" xfId="7589"/>
    <cellStyle name="Accent2 35" xfId="7590"/>
    <cellStyle name="Accent2 36" xfId="7591"/>
    <cellStyle name="Accent2 37" xfId="7592"/>
    <cellStyle name="Accent2 4" xfId="200"/>
    <cellStyle name="Accent2 4 2" xfId="2396"/>
    <cellStyle name="Accent2 4 3" xfId="2397"/>
    <cellStyle name="Accent2 5" xfId="201"/>
    <cellStyle name="Accent2 5 2" xfId="2398"/>
    <cellStyle name="Accent2 5 3" xfId="2399"/>
    <cellStyle name="Accent2 6" xfId="202"/>
    <cellStyle name="Accent2 6 2" xfId="2400"/>
    <cellStyle name="Accent2 6 3" xfId="2401"/>
    <cellStyle name="Accent2 7" xfId="203"/>
    <cellStyle name="Accent2 7 2" xfId="2402"/>
    <cellStyle name="Accent2 8" xfId="204"/>
    <cellStyle name="Accent2 8 2" xfId="2403"/>
    <cellStyle name="Accent2 9" xfId="205"/>
    <cellStyle name="Accent3" xfId="750" builtinId="37" customBuiltin="1"/>
    <cellStyle name="Accent3 - 20%" xfId="206"/>
    <cellStyle name="Accent3 - 40%" xfId="207"/>
    <cellStyle name="Accent3 - 60%" xfId="208"/>
    <cellStyle name="Accent3 10" xfId="209"/>
    <cellStyle name="Accent3 11" xfId="210"/>
    <cellStyle name="Accent3 12" xfId="211"/>
    <cellStyle name="Accent3 13" xfId="212"/>
    <cellStyle name="Accent3 14" xfId="213"/>
    <cellStyle name="Accent3 15" xfId="214"/>
    <cellStyle name="Accent3 16" xfId="215"/>
    <cellStyle name="Accent3 17" xfId="216"/>
    <cellStyle name="Accent3 18" xfId="217"/>
    <cellStyle name="Accent3 19" xfId="218"/>
    <cellStyle name="Accent3 2" xfId="219"/>
    <cellStyle name="Accent3 2 2" xfId="2404"/>
    <cellStyle name="Accent3 20" xfId="220"/>
    <cellStyle name="Accent3 21" xfId="221"/>
    <cellStyle name="Accent3 22" xfId="222"/>
    <cellStyle name="Accent3 23" xfId="223"/>
    <cellStyle name="Accent3 24" xfId="224"/>
    <cellStyle name="Accent3 25" xfId="225"/>
    <cellStyle name="Accent3 26" xfId="226"/>
    <cellStyle name="Accent3 27" xfId="7593"/>
    <cellStyle name="Accent3 28" xfId="7594"/>
    <cellStyle name="Accent3 29" xfId="7595"/>
    <cellStyle name="Accent3 3" xfId="227"/>
    <cellStyle name="Accent3 3 2" xfId="2405"/>
    <cellStyle name="Accent3 3 3" xfId="2406"/>
    <cellStyle name="Accent3 30" xfId="7596"/>
    <cellStyle name="Accent3 31" xfId="7597"/>
    <cellStyle name="Accent3 32" xfId="7598"/>
    <cellStyle name="Accent3 33" xfId="7599"/>
    <cellStyle name="Accent3 34" xfId="7600"/>
    <cellStyle name="Accent3 35" xfId="7601"/>
    <cellStyle name="Accent3 36" xfId="7602"/>
    <cellStyle name="Accent3 37" xfId="7603"/>
    <cellStyle name="Accent3 4" xfId="228"/>
    <cellStyle name="Accent3 4 2" xfId="2407"/>
    <cellStyle name="Accent3 4 3" xfId="2408"/>
    <cellStyle name="Accent3 5" xfId="229"/>
    <cellStyle name="Accent3 5 2" xfId="2409"/>
    <cellStyle name="Accent3 5 3" xfId="2410"/>
    <cellStyle name="Accent3 6" xfId="230"/>
    <cellStyle name="Accent3 6 2" xfId="2411"/>
    <cellStyle name="Accent3 6 3" xfId="2412"/>
    <cellStyle name="Accent3 7" xfId="231"/>
    <cellStyle name="Accent3 7 2" xfId="2413"/>
    <cellStyle name="Accent3 8" xfId="232"/>
    <cellStyle name="Accent3 8 2" xfId="2414"/>
    <cellStyle name="Accent3 9" xfId="233"/>
    <cellStyle name="Accent4" xfId="754" builtinId="41" customBuiltin="1"/>
    <cellStyle name="Accent4 - 20%" xfId="234"/>
    <cellStyle name="Accent4 - 40%" xfId="235"/>
    <cellStyle name="Accent4 - 60%" xfId="236"/>
    <cellStyle name="Accent4 10" xfId="237"/>
    <cellStyle name="Accent4 11" xfId="238"/>
    <cellStyle name="Accent4 12" xfId="239"/>
    <cellStyle name="Accent4 13" xfId="240"/>
    <cellStyle name="Accent4 14" xfId="241"/>
    <cellStyle name="Accent4 15" xfId="242"/>
    <cellStyle name="Accent4 16" xfId="243"/>
    <cellStyle name="Accent4 17" xfId="244"/>
    <cellStyle name="Accent4 18" xfId="245"/>
    <cellStyle name="Accent4 19" xfId="246"/>
    <cellStyle name="Accent4 2" xfId="247"/>
    <cellStyle name="Accent4 2 2" xfId="2415"/>
    <cellStyle name="Accent4 20" xfId="248"/>
    <cellStyle name="Accent4 21" xfId="249"/>
    <cellStyle name="Accent4 22" xfId="250"/>
    <cellStyle name="Accent4 23" xfId="251"/>
    <cellStyle name="Accent4 24" xfId="252"/>
    <cellStyle name="Accent4 25" xfId="253"/>
    <cellStyle name="Accent4 26" xfId="254"/>
    <cellStyle name="Accent4 27" xfId="7604"/>
    <cellStyle name="Accent4 28" xfId="7605"/>
    <cellStyle name="Accent4 29" xfId="7606"/>
    <cellStyle name="Accent4 3" xfId="255"/>
    <cellStyle name="Accent4 3 2" xfId="2416"/>
    <cellStyle name="Accent4 3 3" xfId="2417"/>
    <cellStyle name="Accent4 30" xfId="7607"/>
    <cellStyle name="Accent4 31" xfId="7608"/>
    <cellStyle name="Accent4 32" xfId="7609"/>
    <cellStyle name="Accent4 33" xfId="7610"/>
    <cellStyle name="Accent4 34" xfId="7611"/>
    <cellStyle name="Accent4 35" xfId="7612"/>
    <cellStyle name="Accent4 36" xfId="7613"/>
    <cellStyle name="Accent4 37" xfId="7614"/>
    <cellStyle name="Accent4 4" xfId="256"/>
    <cellStyle name="Accent4 4 2" xfId="2418"/>
    <cellStyle name="Accent4 4 3" xfId="2419"/>
    <cellStyle name="Accent4 5" xfId="257"/>
    <cellStyle name="Accent4 5 2" xfId="2420"/>
    <cellStyle name="Accent4 5 3" xfId="2421"/>
    <cellStyle name="Accent4 6" xfId="258"/>
    <cellStyle name="Accent4 6 2" xfId="2422"/>
    <cellStyle name="Accent4 6 3" xfId="2423"/>
    <cellStyle name="Accent4 7" xfId="259"/>
    <cellStyle name="Accent4 7 2" xfId="2424"/>
    <cellStyle name="Accent4 7 3" xfId="2425"/>
    <cellStyle name="Accent4 8" xfId="260"/>
    <cellStyle name="Accent4 8 2" xfId="2426"/>
    <cellStyle name="Accent4 9" xfId="261"/>
    <cellStyle name="Accent5" xfId="758" builtinId="45" customBuiltin="1"/>
    <cellStyle name="Accent5 - 20%" xfId="262"/>
    <cellStyle name="Accent5 - 40%" xfId="263"/>
    <cellStyle name="Accent5 - 60%" xfId="264"/>
    <cellStyle name="Accent5 10" xfId="265"/>
    <cellStyle name="Accent5 11" xfId="266"/>
    <cellStyle name="Accent5 12" xfId="267"/>
    <cellStyle name="Accent5 13" xfId="268"/>
    <cellStyle name="Accent5 14" xfId="269"/>
    <cellStyle name="Accent5 15" xfId="270"/>
    <cellStyle name="Accent5 16" xfId="271"/>
    <cellStyle name="Accent5 17" xfId="272"/>
    <cellStyle name="Accent5 18" xfId="273"/>
    <cellStyle name="Accent5 19" xfId="274"/>
    <cellStyle name="Accent5 2" xfId="275"/>
    <cellStyle name="Accent5 2 2" xfId="2427"/>
    <cellStyle name="Accent5 20" xfId="276"/>
    <cellStyle name="Accent5 21" xfId="277"/>
    <cellStyle name="Accent5 22" xfId="278"/>
    <cellStyle name="Accent5 23" xfId="279"/>
    <cellStyle name="Accent5 24" xfId="280"/>
    <cellStyle name="Accent5 25" xfId="281"/>
    <cellStyle name="Accent5 26" xfId="282"/>
    <cellStyle name="Accent5 27" xfId="7615"/>
    <cellStyle name="Accent5 28" xfId="7616"/>
    <cellStyle name="Accent5 29" xfId="7617"/>
    <cellStyle name="Accent5 3" xfId="283"/>
    <cellStyle name="Accent5 3 2" xfId="2428"/>
    <cellStyle name="Accent5 3 3" xfId="2429"/>
    <cellStyle name="Accent5 30" xfId="7618"/>
    <cellStyle name="Accent5 31" xfId="7619"/>
    <cellStyle name="Accent5 32" xfId="7620"/>
    <cellStyle name="Accent5 33" xfId="7621"/>
    <cellStyle name="Accent5 34" xfId="7622"/>
    <cellStyle name="Accent5 35" xfId="7623"/>
    <cellStyle name="Accent5 36" xfId="7624"/>
    <cellStyle name="Accent5 37" xfId="7625"/>
    <cellStyle name="Accent5 4" xfId="284"/>
    <cellStyle name="Accent5 4 2" xfId="2430"/>
    <cellStyle name="Accent5 4 3" xfId="2431"/>
    <cellStyle name="Accent5 5" xfId="285"/>
    <cellStyle name="Accent5 5 2" xfId="2432"/>
    <cellStyle name="Accent5 5 3" xfId="2433"/>
    <cellStyle name="Accent5 6" xfId="286"/>
    <cellStyle name="Accent5 6 2" xfId="2434"/>
    <cellStyle name="Accent5 6 3" xfId="2435"/>
    <cellStyle name="Accent5 7" xfId="287"/>
    <cellStyle name="Accent5 7 2" xfId="2436"/>
    <cellStyle name="Accent5 8" xfId="288"/>
    <cellStyle name="Accent5 8 2" xfId="2437"/>
    <cellStyle name="Accent5 9" xfId="289"/>
    <cellStyle name="Accent6" xfId="762" builtinId="49" customBuiltin="1"/>
    <cellStyle name="Accent6 - 20%" xfId="290"/>
    <cellStyle name="Accent6 - 40%" xfId="291"/>
    <cellStyle name="Accent6 - 60%" xfId="292"/>
    <cellStyle name="Accent6 10" xfId="293"/>
    <cellStyle name="Accent6 11" xfId="294"/>
    <cellStyle name="Accent6 12" xfId="295"/>
    <cellStyle name="Accent6 13" xfId="296"/>
    <cellStyle name="Accent6 14" xfId="297"/>
    <cellStyle name="Accent6 15" xfId="298"/>
    <cellStyle name="Accent6 16" xfId="299"/>
    <cellStyle name="Accent6 17" xfId="300"/>
    <cellStyle name="Accent6 18" xfId="301"/>
    <cellStyle name="Accent6 19" xfId="302"/>
    <cellStyle name="Accent6 2" xfId="303"/>
    <cellStyle name="Accent6 2 2" xfId="2438"/>
    <cellStyle name="Accent6 20" xfId="304"/>
    <cellStyle name="Accent6 21" xfId="305"/>
    <cellStyle name="Accent6 22" xfId="306"/>
    <cellStyle name="Accent6 23" xfId="307"/>
    <cellStyle name="Accent6 24" xfId="308"/>
    <cellStyle name="Accent6 25" xfId="309"/>
    <cellStyle name="Accent6 26" xfId="310"/>
    <cellStyle name="Accent6 27" xfId="7626"/>
    <cellStyle name="Accent6 28" xfId="7627"/>
    <cellStyle name="Accent6 29" xfId="7628"/>
    <cellStyle name="Accent6 3" xfId="311"/>
    <cellStyle name="Accent6 3 2" xfId="2439"/>
    <cellStyle name="Accent6 3 3" xfId="2440"/>
    <cellStyle name="Accent6 30" xfId="7629"/>
    <cellStyle name="Accent6 31" xfId="7630"/>
    <cellStyle name="Accent6 32" xfId="7631"/>
    <cellStyle name="Accent6 33" xfId="7632"/>
    <cellStyle name="Accent6 34" xfId="7633"/>
    <cellStyle name="Accent6 35" xfId="7634"/>
    <cellStyle name="Accent6 36" xfId="7635"/>
    <cellStyle name="Accent6 37" xfId="7636"/>
    <cellStyle name="Accent6 4" xfId="312"/>
    <cellStyle name="Accent6 4 2" xfId="2441"/>
    <cellStyle name="Accent6 4 3" xfId="2442"/>
    <cellStyle name="Accent6 5" xfId="313"/>
    <cellStyle name="Accent6 5 2" xfId="2443"/>
    <cellStyle name="Accent6 5 3" xfId="2444"/>
    <cellStyle name="Accent6 6" xfId="314"/>
    <cellStyle name="Accent6 6 2" xfId="2445"/>
    <cellStyle name="Accent6 6 3" xfId="2446"/>
    <cellStyle name="Accent6 7" xfId="315"/>
    <cellStyle name="Accent6 7 2" xfId="2447"/>
    <cellStyle name="Accent6 7 3" xfId="2448"/>
    <cellStyle name="Accent6 8" xfId="316"/>
    <cellStyle name="Accent6 8 2" xfId="2449"/>
    <cellStyle name="Accent6 9" xfId="317"/>
    <cellStyle name="Actual Date" xfId="2450"/>
    <cellStyle name="Actual Date 2" xfId="2451"/>
    <cellStyle name="Actual Date 2 2" xfId="2452"/>
    <cellStyle name="Actual Date 3" xfId="2453"/>
    <cellStyle name="Actual Date 3 2" xfId="2454"/>
    <cellStyle name="Actual Date 4" xfId="2455"/>
    <cellStyle name="Actual Date_2010-2012 Program Workbook_Incent_FS" xfId="2456"/>
    <cellStyle name="Array Enter" xfId="2457"/>
    <cellStyle name="Bad" xfId="732" builtinId="27" customBuiltin="1"/>
    <cellStyle name="Bad 2" xfId="318"/>
    <cellStyle name="Bad 2 2" xfId="2458"/>
    <cellStyle name="Bad 3" xfId="2459"/>
    <cellStyle name="Bad 3 2" xfId="2460"/>
    <cellStyle name="Bad 4" xfId="2461"/>
    <cellStyle name="Bad 4 2" xfId="2462"/>
    <cellStyle name="Bad 5" xfId="2463"/>
    <cellStyle name="Bad 5 2" xfId="2464"/>
    <cellStyle name="Bad 6" xfId="2465"/>
    <cellStyle name="Bad 6 2" xfId="2466"/>
    <cellStyle name="Bad 7" xfId="2467"/>
    <cellStyle name="Bad 8" xfId="2468"/>
    <cellStyle name="Bad 9" xfId="2469"/>
    <cellStyle name="basic" xfId="2470"/>
    <cellStyle name="billion" xfId="2471"/>
    <cellStyle name="billion 2" xfId="2472"/>
    <cellStyle name="billion 2 2" xfId="2473"/>
    <cellStyle name="billion 3" xfId="2474"/>
    <cellStyle name="Biomass" xfId="2475"/>
    <cellStyle name="Calc Currency (0)" xfId="2476"/>
    <cellStyle name="Calculation" xfId="736" builtinId="22" customBuiltin="1"/>
    <cellStyle name="Calculation 2" xfId="319"/>
    <cellStyle name="Calculation 2 2" xfId="2477"/>
    <cellStyle name="Calculation 2 3" xfId="2478"/>
    <cellStyle name="Calculation 3" xfId="2479"/>
    <cellStyle name="Calculation 3 2" xfId="2480"/>
    <cellStyle name="Calculation 4" xfId="2481"/>
    <cellStyle name="Calculation 4 2" xfId="2482"/>
    <cellStyle name="Calculation 5" xfId="2483"/>
    <cellStyle name="Calculation 5 2" xfId="2484"/>
    <cellStyle name="Calculation 6" xfId="2485"/>
    <cellStyle name="Calculation 6 2" xfId="2486"/>
    <cellStyle name="Calculation 7" xfId="2487"/>
    <cellStyle name="Calculation 7 2" xfId="2488"/>
    <cellStyle name="Calculation 8" xfId="2489"/>
    <cellStyle name="Charts Background" xfId="2490"/>
    <cellStyle name="Check Cell" xfId="738" builtinId="23" customBuiltin="1"/>
    <cellStyle name="Check Cell 2" xfId="320"/>
    <cellStyle name="Check Cell 2 2" xfId="2491"/>
    <cellStyle name="Check Cell 3" xfId="2492"/>
    <cellStyle name="Check Cell 3 2" xfId="2493"/>
    <cellStyle name="Check Cell 4" xfId="2494"/>
    <cellStyle name="Check Cell 4 2" xfId="2495"/>
    <cellStyle name="Check Cell 5" xfId="2496"/>
    <cellStyle name="Check Cell 5 2" xfId="2497"/>
    <cellStyle name="Check Cell 6" xfId="2498"/>
    <cellStyle name="Check Cell 7" xfId="2499"/>
    <cellStyle name="Check Cell 8" xfId="2500"/>
    <cellStyle name="Comma" xfId="1" builtinId="3"/>
    <cellStyle name="Comma  - Style1" xfId="2501"/>
    <cellStyle name="Comma  - Style2" xfId="2502"/>
    <cellStyle name="Comma  - Style3" xfId="2503"/>
    <cellStyle name="Comma  - Style4" xfId="2504"/>
    <cellStyle name="Comma  - Style5" xfId="2505"/>
    <cellStyle name="Comma  - Style6" xfId="2506"/>
    <cellStyle name="Comma  - Style7" xfId="2507"/>
    <cellStyle name="Comma  - Style8" xfId="2508"/>
    <cellStyle name="Comma [0] 2" xfId="2509"/>
    <cellStyle name="Comma [0] 3" xfId="2510"/>
    <cellStyle name="Comma [0] 3 2" xfId="2511"/>
    <cellStyle name="Comma [0] 4" xfId="2512"/>
    <cellStyle name="Comma [0] 5" xfId="2513"/>
    <cellStyle name="Comma [0] 5 2" xfId="2514"/>
    <cellStyle name="Comma [0] 6" xfId="2515"/>
    <cellStyle name="Comma [0] 7" xfId="2516"/>
    <cellStyle name="Comma 10" xfId="2517"/>
    <cellStyle name="Comma 10 2" xfId="2518"/>
    <cellStyle name="Comma 10 2 2" xfId="2519"/>
    <cellStyle name="Comma 10 2 3" xfId="2520"/>
    <cellStyle name="Comma 10 3" xfId="2521"/>
    <cellStyle name="Comma 10 4" xfId="2522"/>
    <cellStyle name="Comma 11" xfId="2523"/>
    <cellStyle name="Comma 11 2" xfId="2524"/>
    <cellStyle name="Comma 11 2 2" xfId="2525"/>
    <cellStyle name="Comma 11 2 2 2" xfId="2526"/>
    <cellStyle name="Comma 11 2 2 2 2" xfId="2527"/>
    <cellStyle name="Comma 11 2 2 3" xfId="2528"/>
    <cellStyle name="Comma 11 2 3" xfId="2529"/>
    <cellStyle name="Comma 11 2 3 2" xfId="2530"/>
    <cellStyle name="Comma 11 2 4" xfId="2531"/>
    <cellStyle name="Comma 11 3" xfId="2532"/>
    <cellStyle name="Comma 11 3 2" xfId="2533"/>
    <cellStyle name="Comma 11 4" xfId="2534"/>
    <cellStyle name="Comma 11 5" xfId="2535"/>
    <cellStyle name="Comma 12" xfId="2536"/>
    <cellStyle name="Comma 12 2" xfId="2537"/>
    <cellStyle name="Comma 12 2 2" xfId="2538"/>
    <cellStyle name="Comma 12 2 2 2" xfId="2539"/>
    <cellStyle name="Comma 12 2 3" xfId="2540"/>
    <cellStyle name="Comma 12 3" xfId="2541"/>
    <cellStyle name="Comma 12 3 2" xfId="2542"/>
    <cellStyle name="Comma 12 4" xfId="2543"/>
    <cellStyle name="Comma 12 5" xfId="2544"/>
    <cellStyle name="Comma 13" xfId="2545"/>
    <cellStyle name="Comma 13 2" xfId="2546"/>
    <cellStyle name="Comma 13 2 2" xfId="2547"/>
    <cellStyle name="Comma 13 3" xfId="2548"/>
    <cellStyle name="Comma 13 4" xfId="2549"/>
    <cellStyle name="Comma 14" xfId="2550"/>
    <cellStyle name="Comma 14 2" xfId="2551"/>
    <cellStyle name="Comma 14 2 2" xfId="2552"/>
    <cellStyle name="Comma 14 3" xfId="2553"/>
    <cellStyle name="Comma 14 4" xfId="2554"/>
    <cellStyle name="Comma 15" xfId="2555"/>
    <cellStyle name="Comma 16" xfId="2556"/>
    <cellStyle name="Comma 17" xfId="2557"/>
    <cellStyle name="Comma 2" xfId="134"/>
    <cellStyle name="Comma 2 2" xfId="143"/>
    <cellStyle name="Comma 2 2 2" xfId="2558"/>
    <cellStyle name="Comma 2 2 3" xfId="2559"/>
    <cellStyle name="Comma 2 3" xfId="2560"/>
    <cellStyle name="Comma 2 3 2" xfId="2561"/>
    <cellStyle name="Comma 2 4" xfId="2562"/>
    <cellStyle name="Comma 2 5" xfId="2563"/>
    <cellStyle name="Comma 2 6" xfId="2564"/>
    <cellStyle name="Comma 2 7" xfId="2565"/>
    <cellStyle name="Comma 3" xfId="775"/>
    <cellStyle name="Comma 3 2" xfId="2566"/>
    <cellStyle name="Comma 3 2 2" xfId="2567"/>
    <cellStyle name="Comma 3 2 2 2" xfId="2568"/>
    <cellStyle name="Comma 3 2 3" xfId="2569"/>
    <cellStyle name="Comma 3 3" xfId="2570"/>
    <cellStyle name="Comma 3 3 2" xfId="2571"/>
    <cellStyle name="Comma 3 4" xfId="2572"/>
    <cellStyle name="Comma 3 4 2" xfId="2573"/>
    <cellStyle name="Comma 3 5" xfId="2574"/>
    <cellStyle name="Comma 3 5 2" xfId="2575"/>
    <cellStyle name="Comma 3 6" xfId="2576"/>
    <cellStyle name="Comma 3 7" xfId="2577"/>
    <cellStyle name="Comma 3 8" xfId="2578"/>
    <cellStyle name="Comma 4" xfId="773"/>
    <cellStyle name="Comma 4 2" xfId="2579"/>
    <cellStyle name="Comma 4 2 2" xfId="2580"/>
    <cellStyle name="Comma 4 2 3" xfId="2581"/>
    <cellStyle name="Comma 4 3" xfId="2582"/>
    <cellStyle name="Comma 5" xfId="779"/>
    <cellStyle name="Comma 5 2" xfId="2583"/>
    <cellStyle name="Comma 5 2 2" xfId="2584"/>
    <cellStyle name="Comma 5 3" xfId="2585"/>
    <cellStyle name="Comma 5 3 2" xfId="2586"/>
    <cellStyle name="Comma 6" xfId="781"/>
    <cellStyle name="Comma 6 2" xfId="1196"/>
    <cellStyle name="Comma 6 3" xfId="2587"/>
    <cellStyle name="Comma 7" xfId="782"/>
    <cellStyle name="Comma 7 2" xfId="2588"/>
    <cellStyle name="Comma 7 3" xfId="2589"/>
    <cellStyle name="Comma 8" xfId="786"/>
    <cellStyle name="Comma 8 2" xfId="2590"/>
    <cellStyle name="Comma 9" xfId="2591"/>
    <cellStyle name="Comma 9 2" xfId="2592"/>
    <cellStyle name="Comma 9 3" xfId="2593"/>
    <cellStyle name="Comma 9 3 2" xfId="2594"/>
    <cellStyle name="Comma0" xfId="2595"/>
    <cellStyle name="Comma0 2" xfId="2596"/>
    <cellStyle name="Comma0 2 2" xfId="2597"/>
    <cellStyle name="Comma0 3" xfId="2598"/>
    <cellStyle name="Comma0 3 2" xfId="2599"/>
    <cellStyle name="Comma0 4" xfId="2600"/>
    <cellStyle name="Copied" xfId="2601"/>
    <cellStyle name="Currency" xfId="789" builtinId="4"/>
    <cellStyle name="Currency [$0]" xfId="2602"/>
    <cellStyle name="Currency [£0]" xfId="2603"/>
    <cellStyle name="Currency 10" xfId="2604"/>
    <cellStyle name="Currency 11" xfId="2605"/>
    <cellStyle name="Currency 12" xfId="2606"/>
    <cellStyle name="Currency 12 2" xfId="2607"/>
    <cellStyle name="Currency 13" xfId="2608"/>
    <cellStyle name="Currency 13 2" xfId="2609"/>
    <cellStyle name="Currency 13 2 2" xfId="2610"/>
    <cellStyle name="Currency 13 2 3" xfId="2611"/>
    <cellStyle name="Currency 13 3" xfId="2612"/>
    <cellStyle name="Currency 13 4" xfId="2613"/>
    <cellStyle name="Currency 14" xfId="2614"/>
    <cellStyle name="Currency 14 2" xfId="2615"/>
    <cellStyle name="Currency 14 2 2" xfId="2616"/>
    <cellStyle name="Currency 14 3" xfId="2617"/>
    <cellStyle name="Currency 15" xfId="2618"/>
    <cellStyle name="Currency 15 2" xfId="2619"/>
    <cellStyle name="Currency 16" xfId="2620"/>
    <cellStyle name="Currency 17" xfId="2621"/>
    <cellStyle name="Currency 18" xfId="2622"/>
    <cellStyle name="Currency 2" xfId="135"/>
    <cellStyle name="Currency 2 2" xfId="2623"/>
    <cellStyle name="Currency 2 2 2" xfId="2624"/>
    <cellStyle name="Currency 2 2 3" xfId="2625"/>
    <cellStyle name="Currency 2 2 4" xfId="7570"/>
    <cellStyle name="Currency 2 3" xfId="2626"/>
    <cellStyle name="Currency 2 3 2" xfId="2627"/>
    <cellStyle name="Currency 2 4" xfId="2628"/>
    <cellStyle name="Currency 2 4 2" xfId="2629"/>
    <cellStyle name="Currency 2 4 2 2" xfId="2630"/>
    <cellStyle name="Currency 2 4 3" xfId="2631"/>
    <cellStyle name="Currency 2 5" xfId="2632"/>
    <cellStyle name="Currency 2 5 2" xfId="2633"/>
    <cellStyle name="Currency 2 6" xfId="2634"/>
    <cellStyle name="Currency 2 7" xfId="2635"/>
    <cellStyle name="Currency 3" xfId="139"/>
    <cellStyle name="Currency 3 2" xfId="383"/>
    <cellStyle name="Currency 3 2 2" xfId="473"/>
    <cellStyle name="Currency 3 2 2 2" xfId="950"/>
    <cellStyle name="Currency 3 2 3" xfId="862"/>
    <cellStyle name="Currency 3 3" xfId="500"/>
    <cellStyle name="Currency 3 3 2" xfId="977"/>
    <cellStyle name="Currency 3 3 3" xfId="2636"/>
    <cellStyle name="Currency 3 4" xfId="515"/>
    <cellStyle name="Currency 3 4 2" xfId="979"/>
    <cellStyle name="Currency 3 5" xfId="421"/>
    <cellStyle name="Currency 3 5 2" xfId="898"/>
    <cellStyle name="Currency 3 6" xfId="824"/>
    <cellStyle name="Currency 4" xfId="2637"/>
    <cellStyle name="Currency 4 2" xfId="2638"/>
    <cellStyle name="Currency 4 2 2" xfId="2639"/>
    <cellStyle name="Currency 4 3" xfId="2640"/>
    <cellStyle name="Currency 4 3 2" xfId="2641"/>
    <cellStyle name="Currency 4 4" xfId="2642"/>
    <cellStyle name="Currency 5" xfId="2643"/>
    <cellStyle name="Currency 5 2" xfId="2644"/>
    <cellStyle name="Currency 5 2 2" xfId="2645"/>
    <cellStyle name="Currency 5 3" xfId="2646"/>
    <cellStyle name="Currency 6" xfId="2647"/>
    <cellStyle name="Currency 6 2" xfId="2648"/>
    <cellStyle name="Currency 6 2 2" xfId="2649"/>
    <cellStyle name="Currency 6 3" xfId="2650"/>
    <cellStyle name="Currency 7" xfId="2651"/>
    <cellStyle name="Currency 7 2" xfId="2652"/>
    <cellStyle name="Currency 7 3" xfId="2653"/>
    <cellStyle name="Currency 7 3 2" xfId="2654"/>
    <cellStyle name="Currency 7 4" xfId="2655"/>
    <cellStyle name="Currency 8" xfId="2656"/>
    <cellStyle name="Currency 8 2" xfId="2657"/>
    <cellStyle name="Currency 8 2 2" xfId="2658"/>
    <cellStyle name="Currency 8 3" xfId="2659"/>
    <cellStyle name="Currency 9" xfId="2660"/>
    <cellStyle name="Currency0" xfId="2661"/>
    <cellStyle name="Currency0 2" xfId="2662"/>
    <cellStyle name="Currency0 2 2" xfId="2663"/>
    <cellStyle name="Currency0 3" xfId="2664"/>
    <cellStyle name="Currency0 3 2" xfId="2665"/>
    <cellStyle name="Currency0 4" xfId="2666"/>
    <cellStyle name="Currency0 5" xfId="2667"/>
    <cellStyle name="Currency0nospace" xfId="2668"/>
    <cellStyle name="Currency2" xfId="2669"/>
    <cellStyle name="Date" xfId="2670"/>
    <cellStyle name="Date 2" xfId="2671"/>
    <cellStyle name="Dollars &amp; Cents" xfId="2672"/>
    <cellStyle name="Emphasis 1" xfId="321"/>
    <cellStyle name="Emphasis 2" xfId="322"/>
    <cellStyle name="Emphasis 3" xfId="323"/>
    <cellStyle name="Entered" xfId="2673"/>
    <cellStyle name="Euro" xfId="2674"/>
    <cellStyle name="Euro 2" xfId="2675"/>
    <cellStyle name="Euro 2 2" xfId="2676"/>
    <cellStyle name="Euro 3" xfId="2677"/>
    <cellStyle name="Euro billion" xfId="2678"/>
    <cellStyle name="Euro billion 2" xfId="2679"/>
    <cellStyle name="Euro billion 2 2" xfId="2680"/>
    <cellStyle name="Euro billion 3" xfId="2681"/>
    <cellStyle name="Euro million" xfId="2682"/>
    <cellStyle name="Euro million 2" xfId="2683"/>
    <cellStyle name="Euro million 2 2" xfId="2684"/>
    <cellStyle name="Euro million 3" xfId="2685"/>
    <cellStyle name="Euro thousand" xfId="2686"/>
    <cellStyle name="Euro thousand 2" xfId="2687"/>
    <cellStyle name="Euro thousand 2 2" xfId="2688"/>
    <cellStyle name="Euro thousand 3" xfId="2689"/>
    <cellStyle name="Euro_12889 GP Contracts v3" xfId="2690"/>
    <cellStyle name="Explanatory Text" xfId="740" builtinId="53" customBuiltin="1"/>
    <cellStyle name="Explanatory Text 2" xfId="324"/>
    <cellStyle name="Explanatory Text 2 2" xfId="2691"/>
    <cellStyle name="Explanatory Text 3" xfId="2692"/>
    <cellStyle name="Explanatory Text 3 2" xfId="2693"/>
    <cellStyle name="Explanatory Text 4" xfId="2694"/>
    <cellStyle name="Explanatory Text 4 2" xfId="2695"/>
    <cellStyle name="Explanatory Text 5" xfId="2696"/>
    <cellStyle name="Explanatory Text 6" xfId="2697"/>
    <cellStyle name="Explanatory Text 7" xfId="2698"/>
    <cellStyle name="Explanatory Text 8" xfId="2699"/>
    <cellStyle name="Fixed" xfId="2700"/>
    <cellStyle name="Fixed 2" xfId="2701"/>
    <cellStyle name="Fixed 2 2" xfId="2702"/>
    <cellStyle name="Fixed 3" xfId="2703"/>
    <cellStyle name="Fixed 3 2" xfId="2704"/>
    <cellStyle name="Fixed 4" xfId="2705"/>
    <cellStyle name="Fixed 5" xfId="2706"/>
    <cellStyle name="Fixed_2010-2012 Program Workbook_Incent_FS" xfId="2707"/>
    <cellStyle name="Forecast" xfId="2708"/>
    <cellStyle name="fred" xfId="2709"/>
    <cellStyle name="Fred%" xfId="2710"/>
    <cellStyle name="GBP" xfId="2711"/>
    <cellStyle name="GBP 2" xfId="2712"/>
    <cellStyle name="GBP 2 2" xfId="2713"/>
    <cellStyle name="GBP 3" xfId="2714"/>
    <cellStyle name="GBP billion" xfId="2715"/>
    <cellStyle name="GBP million" xfId="2716"/>
    <cellStyle name="GBP million 2" xfId="2717"/>
    <cellStyle name="GBP million 2 2" xfId="2718"/>
    <cellStyle name="GBP million 3" xfId="2719"/>
    <cellStyle name="GBP thousand" xfId="2720"/>
    <cellStyle name="General" xfId="2721"/>
    <cellStyle name="General 2" xfId="2722"/>
    <cellStyle name="General 2 2" xfId="2723"/>
    <cellStyle name="General 3" xfId="2724"/>
    <cellStyle name="Good" xfId="731" builtinId="26" customBuiltin="1"/>
    <cellStyle name="Good 2" xfId="325"/>
    <cellStyle name="Good 2 2" xfId="2725"/>
    <cellStyle name="Good 3" xfId="2726"/>
    <cellStyle name="Good 3 2" xfId="2727"/>
    <cellStyle name="Good 4" xfId="2728"/>
    <cellStyle name="Good 4 2" xfId="2729"/>
    <cellStyle name="Good 5" xfId="2730"/>
    <cellStyle name="Good 5 2" xfId="2731"/>
    <cellStyle name="Good 6" xfId="2732"/>
    <cellStyle name="Good 7" xfId="2733"/>
    <cellStyle name="Good 8" xfId="2734"/>
    <cellStyle name="Grey" xfId="2735"/>
    <cellStyle name="Grey 2" xfId="2736"/>
    <cellStyle name="Grey_2010-2012 Program Workbook Completed_Incent_V2" xfId="2737"/>
    <cellStyle name="HEADER" xfId="2738"/>
    <cellStyle name="Header1" xfId="2739"/>
    <cellStyle name="Header2" xfId="2740"/>
    <cellStyle name="Header2 2" xfId="2741"/>
    <cellStyle name="Header2 2 2" xfId="2742"/>
    <cellStyle name="Header2 2 3" xfId="2743"/>
    <cellStyle name="Header2 3" xfId="2744"/>
    <cellStyle name="Header2 4" xfId="2745"/>
    <cellStyle name="Heading 1" xfId="727" builtinId="16" customBuiltin="1"/>
    <cellStyle name="Heading 1 10" xfId="2746"/>
    <cellStyle name="Heading 1 11" xfId="2747"/>
    <cellStyle name="Heading 1 12" xfId="2748"/>
    <cellStyle name="Heading 1 13" xfId="2749"/>
    <cellStyle name="Heading 1 14" xfId="2750"/>
    <cellStyle name="Heading 1 2" xfId="326"/>
    <cellStyle name="Heading 1 2 2" xfId="2751"/>
    <cellStyle name="Heading 1 2 3" xfId="2752"/>
    <cellStyle name="Heading 1 3" xfId="2753"/>
    <cellStyle name="Heading 1 3 2" xfId="2754"/>
    <cellStyle name="Heading 1 3 3" xfId="2755"/>
    <cellStyle name="Heading 1 4" xfId="2756"/>
    <cellStyle name="Heading 1 4 2" xfId="2757"/>
    <cellStyle name="Heading 1 4 3" xfId="2758"/>
    <cellStyle name="Heading 1 5" xfId="2759"/>
    <cellStyle name="Heading 1 5 2" xfId="2760"/>
    <cellStyle name="Heading 1 6" xfId="2761"/>
    <cellStyle name="Heading 1 6 2" xfId="2762"/>
    <cellStyle name="Heading 1 7" xfId="2763"/>
    <cellStyle name="Heading 1 7 2" xfId="2764"/>
    <cellStyle name="Heading 1 8" xfId="2765"/>
    <cellStyle name="Heading 1 8 2" xfId="2766"/>
    <cellStyle name="Heading 1 9" xfId="2767"/>
    <cellStyle name="Heading 2" xfId="728" builtinId="17" customBuiltin="1"/>
    <cellStyle name="Heading 2 10" xfId="2768"/>
    <cellStyle name="Heading 2 11" xfId="2769"/>
    <cellStyle name="Heading 2 12" xfId="2770"/>
    <cellStyle name="Heading 2 13" xfId="2771"/>
    <cellStyle name="Heading 2 14" xfId="2772"/>
    <cellStyle name="Heading 2 2" xfId="327"/>
    <cellStyle name="Heading 2 2 2" xfId="2773"/>
    <cellStyle name="Heading 2 2 3" xfId="2774"/>
    <cellStyle name="Heading 2 3" xfId="2775"/>
    <cellStyle name="Heading 2 3 2" xfId="2776"/>
    <cellStyle name="Heading 2 3 3" xfId="2777"/>
    <cellStyle name="Heading 2 4" xfId="2778"/>
    <cellStyle name="Heading 2 4 2" xfId="2779"/>
    <cellStyle name="Heading 2 4 3" xfId="2780"/>
    <cellStyle name="Heading 2 5" xfId="2781"/>
    <cellStyle name="Heading 2 5 2" xfId="2782"/>
    <cellStyle name="Heading 2 6" xfId="2783"/>
    <cellStyle name="Heading 2 6 2" xfId="2784"/>
    <cellStyle name="Heading 2 7" xfId="2785"/>
    <cellStyle name="Heading 2 7 2" xfId="2786"/>
    <cellStyle name="Heading 2 8" xfId="2787"/>
    <cellStyle name="Heading 2 8 2" xfId="2788"/>
    <cellStyle name="Heading 2 9" xfId="2789"/>
    <cellStyle name="Heading 3" xfId="729" builtinId="18" customBuiltin="1"/>
    <cellStyle name="Heading 3 2" xfId="328"/>
    <cellStyle name="Heading 3 2 2" xfId="2790"/>
    <cellStyle name="Heading 3 3" xfId="2791"/>
    <cellStyle name="Heading 3 3 2" xfId="2792"/>
    <cellStyle name="Heading 3 4" xfId="2793"/>
    <cellStyle name="Heading 3 4 2" xfId="2794"/>
    <cellStyle name="Heading 3 5" xfId="2795"/>
    <cellStyle name="Heading 3 6" xfId="2796"/>
    <cellStyle name="Heading 3 7" xfId="2797"/>
    <cellStyle name="Heading 3 8" xfId="2798"/>
    <cellStyle name="Heading 4" xfId="730" builtinId="19" customBuiltin="1"/>
    <cellStyle name="Heading 4 2" xfId="329"/>
    <cellStyle name="Heading 4 2 2" xfId="2799"/>
    <cellStyle name="Heading 4 3" xfId="2800"/>
    <cellStyle name="Heading 4 3 2" xfId="2801"/>
    <cellStyle name="Heading 4 4" xfId="2802"/>
    <cellStyle name="Heading 4 4 2" xfId="2803"/>
    <cellStyle name="Heading 4 5" xfId="2804"/>
    <cellStyle name="Heading 4 6" xfId="2805"/>
    <cellStyle name="Heading 4 7" xfId="2806"/>
    <cellStyle name="Heading 4 8" xfId="2807"/>
    <cellStyle name="Heading1" xfId="2808"/>
    <cellStyle name="Heading1 2" xfId="2809"/>
    <cellStyle name="Heading1 2 2" xfId="2810"/>
    <cellStyle name="Heading1 3" xfId="2811"/>
    <cellStyle name="Heading1 3 2" xfId="2812"/>
    <cellStyle name="Heading1 4" xfId="2813"/>
    <cellStyle name="Heading1_2010-2012 Program Workbook_Incent_FS" xfId="2814"/>
    <cellStyle name="Heading2" xfId="2815"/>
    <cellStyle name="Heading2 2" xfId="2816"/>
    <cellStyle name="Heading2 2 2" xfId="2817"/>
    <cellStyle name="Heading2 3" xfId="2818"/>
    <cellStyle name="Heading2 3 2" xfId="2819"/>
    <cellStyle name="Heading2 4" xfId="2820"/>
    <cellStyle name="Heading2_2010-2012 Program Workbook_Incent_FS" xfId="2821"/>
    <cellStyle name="Hidden" xfId="2822"/>
    <cellStyle name="Hidden 2" xfId="2823"/>
    <cellStyle name="HIGHLIGHT" xfId="2824"/>
    <cellStyle name="highlite" xfId="2825"/>
    <cellStyle name="hilite" xfId="2826"/>
    <cellStyle name="Hyperlink" xfId="2" builtinId="8"/>
    <cellStyle name="Hyperlink 2" xfId="341"/>
    <cellStyle name="Hyperlink 2 2" xfId="2827"/>
    <cellStyle name="Input" xfId="734" builtinId="20" customBuiltin="1"/>
    <cellStyle name="Input [yellow]" xfId="2828"/>
    <cellStyle name="Input [yellow] 2" xfId="2829"/>
    <cellStyle name="Input [yellow] 2 2" xfId="2830"/>
    <cellStyle name="Input [yellow] 2 2 2" xfId="2831"/>
    <cellStyle name="Input [yellow] 2 3" xfId="2832"/>
    <cellStyle name="Input [yellow] 3" xfId="2833"/>
    <cellStyle name="Input [yellow] 3 2" xfId="2834"/>
    <cellStyle name="Input [yellow] 4" xfId="2835"/>
    <cellStyle name="Input [yellow]_2010-2012 Program Workbook Completed_Incent_V2" xfId="2836"/>
    <cellStyle name="Input 2" xfId="330"/>
    <cellStyle name="Input 2 2" xfId="2837"/>
    <cellStyle name="Input 2 3" xfId="2838"/>
    <cellStyle name="Input 3" xfId="2839"/>
    <cellStyle name="Input 3 2" xfId="2840"/>
    <cellStyle name="Input 4" xfId="2841"/>
    <cellStyle name="Input 4 2" xfId="2842"/>
    <cellStyle name="Input 5" xfId="2843"/>
    <cellStyle name="Input 5 2" xfId="2844"/>
    <cellStyle name="Input 6" xfId="2845"/>
    <cellStyle name="Input 6 2" xfId="2846"/>
    <cellStyle name="Input 7" xfId="2847"/>
    <cellStyle name="Input 7 2" xfId="2848"/>
    <cellStyle name="Input 8" xfId="2849"/>
    <cellStyle name="LabelWithTotals" xfId="2850"/>
    <cellStyle name="Linked Cell" xfId="737" builtinId="24" customBuiltin="1"/>
    <cellStyle name="Linked Cell 2" xfId="331"/>
    <cellStyle name="Linked Cell 2 2" xfId="2851"/>
    <cellStyle name="Linked Cell 2 3" xfId="2852"/>
    <cellStyle name="Linked Cell 3" xfId="2853"/>
    <cellStyle name="Linked Cell 3 2" xfId="2854"/>
    <cellStyle name="Linked Cell 4" xfId="2855"/>
    <cellStyle name="Linked Cell 4 2" xfId="2856"/>
    <cellStyle name="Linked Cell 5" xfId="2857"/>
    <cellStyle name="Linked Cell 5 2" xfId="2858"/>
    <cellStyle name="Linked Cell 6" xfId="2859"/>
    <cellStyle name="Linked Cell 7" xfId="2860"/>
    <cellStyle name="Linked Cell 8" xfId="2861"/>
    <cellStyle name="Millares [0]_2AV_M_M " xfId="2862"/>
    <cellStyle name="Millares_2AV_M_M " xfId="2863"/>
    <cellStyle name="million" xfId="2864"/>
    <cellStyle name="million 2" xfId="2865"/>
    <cellStyle name="million 2 2" xfId="2866"/>
    <cellStyle name="million 3" xfId="2867"/>
    <cellStyle name="Moneda [0]_2AV_M_M " xfId="2868"/>
    <cellStyle name="Moneda_2AV_M_M " xfId="2869"/>
    <cellStyle name="MyHeading1" xfId="2870"/>
    <cellStyle name="MyHeading1 2" xfId="2871"/>
    <cellStyle name="Neutral" xfId="733" builtinId="28" customBuiltin="1"/>
    <cellStyle name="Neutral 2" xfId="332"/>
    <cellStyle name="Neutral 2 2" xfId="2872"/>
    <cellStyle name="Neutral 3" xfId="2873"/>
    <cellStyle name="Neutral 3 2" xfId="2874"/>
    <cellStyle name="Neutral 4" xfId="2875"/>
    <cellStyle name="Neutral 4 2" xfId="2876"/>
    <cellStyle name="Neutral 5" xfId="2877"/>
    <cellStyle name="Neutral 6" xfId="2878"/>
    <cellStyle name="Neutral 7" xfId="2879"/>
    <cellStyle name="Neutral 8" xfId="2880"/>
    <cellStyle name="no dec" xfId="2881"/>
    <cellStyle name="Normal" xfId="0" builtinId="0"/>
    <cellStyle name="Normal - Style1" xfId="2882"/>
    <cellStyle name="Normal - Style1 2" xfId="2883"/>
    <cellStyle name="Normal - Style1 2 2" xfId="2884"/>
    <cellStyle name="Normal - Style1 3" xfId="2885"/>
    <cellStyle name="Normal - Style1 3 2" xfId="2886"/>
    <cellStyle name="Normal - Style1 4" xfId="2887"/>
    <cellStyle name="Normal - Style1_2010-2012 Program Workbook_Incent_FS" xfId="2888"/>
    <cellStyle name="Normal - Style2" xfId="2889"/>
    <cellStyle name="Normal - Style3" xfId="2890"/>
    <cellStyle name="Normal - Style4" xfId="2891"/>
    <cellStyle name="Normal - Style5" xfId="2892"/>
    <cellStyle name="Normal - Style6" xfId="2893"/>
    <cellStyle name="Normal - Style7" xfId="2894"/>
    <cellStyle name="Normal - Style8" xfId="2895"/>
    <cellStyle name="Normal 10" xfId="766"/>
    <cellStyle name="Normal 10 2" xfId="2896"/>
    <cellStyle name="Normal 10 3" xfId="2897"/>
    <cellStyle name="Normal 10 4" xfId="2898"/>
    <cellStyle name="Normal 11" xfId="778"/>
    <cellStyle name="Normal 11 2" xfId="2899"/>
    <cellStyle name="Normal 11 2 2" xfId="2900"/>
    <cellStyle name="Normal 11 2 2 2" xfId="2901"/>
    <cellStyle name="Normal 11 2 2 3" xfId="2902"/>
    <cellStyle name="Normal 11 2 3" xfId="2903"/>
    <cellStyle name="Normal 11 2 4" xfId="2904"/>
    <cellStyle name="Normal 11 3" xfId="2905"/>
    <cellStyle name="Normal 11 3 2" xfId="2906"/>
    <cellStyle name="Normal 11 4" xfId="2907"/>
    <cellStyle name="Normal 12" xfId="780"/>
    <cellStyle name="Normal 12 2" xfId="1195"/>
    <cellStyle name="Normal 12 2 2" xfId="2908"/>
    <cellStyle name="Normal 12 3" xfId="2909"/>
    <cellStyle name="Normal 12 3 2" xfId="2910"/>
    <cellStyle name="Normal 12 4" xfId="2911"/>
    <cellStyle name="Normal 12 5" xfId="2912"/>
    <cellStyle name="Normal 12 6" xfId="2913"/>
    <cellStyle name="Normal 12_2010 - 2012 CEE Analysis - 2012 Budget DRAFT 11.1.11" xfId="2914"/>
    <cellStyle name="Normal 13" xfId="784"/>
    <cellStyle name="Normal 13 2" xfId="2915"/>
    <cellStyle name="Normal 13 3" xfId="2916"/>
    <cellStyle name="Normal 13 4" xfId="2917"/>
    <cellStyle name="Normal 13 4 2" xfId="2918"/>
    <cellStyle name="Normal 13 5" xfId="2919"/>
    <cellStyle name="Normal 14" xfId="725"/>
    <cellStyle name="Normal 14 2" xfId="2920"/>
    <cellStyle name="Normal 14 2 2" xfId="2921"/>
    <cellStyle name="Normal 14 3" xfId="2922"/>
    <cellStyle name="Normal 14 4" xfId="2923"/>
    <cellStyle name="Normal 14 4 2" xfId="2924"/>
    <cellStyle name="Normal 14 5" xfId="2925"/>
    <cellStyle name="Normal 15" xfId="788"/>
    <cellStyle name="Normal 15 2" xfId="2926"/>
    <cellStyle name="Normal 15 3" xfId="2927"/>
    <cellStyle name="Normal 15 4" xfId="2928"/>
    <cellStyle name="Normal 16" xfId="2929"/>
    <cellStyle name="Normal 16 2" xfId="2930"/>
    <cellStyle name="Normal 16 2 2" xfId="2931"/>
    <cellStyle name="Normal 16 3" xfId="2932"/>
    <cellStyle name="Normal 16 3 2" xfId="2933"/>
    <cellStyle name="Normal 16 4" xfId="2934"/>
    <cellStyle name="Normal 16_E3 model inputs for comparison" xfId="2935"/>
    <cellStyle name="Normal 17" xfId="2936"/>
    <cellStyle name="Normal 17 2" xfId="2937"/>
    <cellStyle name="Normal 17 3" xfId="2938"/>
    <cellStyle name="Normal 17 4" xfId="2939"/>
    <cellStyle name="Normal 18" xfId="2940"/>
    <cellStyle name="Normal 18 2" xfId="2941"/>
    <cellStyle name="Normal 18 3" xfId="2942"/>
    <cellStyle name="Normal 18 4" xfId="2943"/>
    <cellStyle name="Normal 19" xfId="2944"/>
    <cellStyle name="Normal 19 2" xfId="2945"/>
    <cellStyle name="Normal 19 3" xfId="2946"/>
    <cellStyle name="Normal 2" xfId="3"/>
    <cellStyle name="Normal 2 10" xfId="2947"/>
    <cellStyle name="Normal 2 10 10" xfId="2948"/>
    <cellStyle name="Normal 2 10 10 2" xfId="2949"/>
    <cellStyle name="Normal 2 10 11" xfId="2950"/>
    <cellStyle name="Normal 2 10 11 2" xfId="2951"/>
    <cellStyle name="Normal 2 10 12" xfId="2952"/>
    <cellStyle name="Normal 2 10 12 2" xfId="2953"/>
    <cellStyle name="Normal 2 10 13" xfId="2954"/>
    <cellStyle name="Normal 2 10 13 2" xfId="2955"/>
    <cellStyle name="Normal 2 10 14" xfId="2956"/>
    <cellStyle name="Normal 2 10 14 2" xfId="2957"/>
    <cellStyle name="Normal 2 10 15" xfId="2958"/>
    <cellStyle name="Normal 2 10 15 2" xfId="2959"/>
    <cellStyle name="Normal 2 10 16" xfId="2960"/>
    <cellStyle name="Normal 2 10 16 2" xfId="2961"/>
    <cellStyle name="Normal 2 10 17" xfId="2962"/>
    <cellStyle name="Normal 2 10 17 2" xfId="2963"/>
    <cellStyle name="Normal 2 10 18" xfId="2964"/>
    <cellStyle name="Normal 2 10 18 2" xfId="2965"/>
    <cellStyle name="Normal 2 10 19" xfId="2966"/>
    <cellStyle name="Normal 2 10 19 2" xfId="2967"/>
    <cellStyle name="Normal 2 10 2" xfId="2968"/>
    <cellStyle name="Normal 2 10 2 2" xfId="2969"/>
    <cellStyle name="Normal 2 10 20" xfId="2970"/>
    <cellStyle name="Normal 2 10 20 2" xfId="2971"/>
    <cellStyle name="Normal 2 10 21" xfId="2972"/>
    <cellStyle name="Normal 2 10 21 2" xfId="2973"/>
    <cellStyle name="Normal 2 10 22" xfId="2974"/>
    <cellStyle name="Normal 2 10 22 2" xfId="2975"/>
    <cellStyle name="Normal 2 10 23" xfId="2976"/>
    <cellStyle name="Normal 2 10 23 2" xfId="2977"/>
    <cellStyle name="Normal 2 10 24" xfId="2978"/>
    <cellStyle name="Normal 2 10 3" xfId="2979"/>
    <cellStyle name="Normal 2 10 3 2" xfId="2980"/>
    <cellStyle name="Normal 2 10 4" xfId="2981"/>
    <cellStyle name="Normal 2 10 4 2" xfId="2982"/>
    <cellStyle name="Normal 2 10 5" xfId="2983"/>
    <cellStyle name="Normal 2 10 5 2" xfId="2984"/>
    <cellStyle name="Normal 2 10 6" xfId="2985"/>
    <cellStyle name="Normal 2 10 6 2" xfId="2986"/>
    <cellStyle name="Normal 2 10 7" xfId="2987"/>
    <cellStyle name="Normal 2 10 7 2" xfId="2988"/>
    <cellStyle name="Normal 2 10 8" xfId="2989"/>
    <cellStyle name="Normal 2 10 8 2" xfId="2990"/>
    <cellStyle name="Normal 2 10 9" xfId="2991"/>
    <cellStyle name="Normal 2 10 9 2" xfId="2992"/>
    <cellStyle name="Normal 2 100" xfId="2993"/>
    <cellStyle name="Normal 2 101" xfId="2994"/>
    <cellStyle name="Normal 2 102" xfId="2995"/>
    <cellStyle name="Normal 2 11" xfId="2996"/>
    <cellStyle name="Normal 2 11 10" xfId="2997"/>
    <cellStyle name="Normal 2 11 10 2" xfId="2998"/>
    <cellStyle name="Normal 2 11 11" xfId="2999"/>
    <cellStyle name="Normal 2 11 11 2" xfId="3000"/>
    <cellStyle name="Normal 2 11 12" xfId="3001"/>
    <cellStyle name="Normal 2 11 12 2" xfId="3002"/>
    <cellStyle name="Normal 2 11 13" xfId="3003"/>
    <cellStyle name="Normal 2 11 13 2" xfId="3004"/>
    <cellStyle name="Normal 2 11 14" xfId="3005"/>
    <cellStyle name="Normal 2 11 14 2" xfId="3006"/>
    <cellStyle name="Normal 2 11 15" xfId="3007"/>
    <cellStyle name="Normal 2 11 15 2" xfId="3008"/>
    <cellStyle name="Normal 2 11 16" xfId="3009"/>
    <cellStyle name="Normal 2 11 16 2" xfId="3010"/>
    <cellStyle name="Normal 2 11 17" xfId="3011"/>
    <cellStyle name="Normal 2 11 17 2" xfId="3012"/>
    <cellStyle name="Normal 2 11 18" xfId="3013"/>
    <cellStyle name="Normal 2 11 18 2" xfId="3014"/>
    <cellStyle name="Normal 2 11 19" xfId="3015"/>
    <cellStyle name="Normal 2 11 19 2" xfId="3016"/>
    <cellStyle name="Normal 2 11 2" xfId="3017"/>
    <cellStyle name="Normal 2 11 2 2" xfId="3018"/>
    <cellStyle name="Normal 2 11 20" xfId="3019"/>
    <cellStyle name="Normal 2 11 20 2" xfId="3020"/>
    <cellStyle name="Normal 2 11 21" xfId="3021"/>
    <cellStyle name="Normal 2 11 21 2" xfId="3022"/>
    <cellStyle name="Normal 2 11 22" xfId="3023"/>
    <cellStyle name="Normal 2 11 22 2" xfId="3024"/>
    <cellStyle name="Normal 2 11 23" xfId="3025"/>
    <cellStyle name="Normal 2 11 23 2" xfId="3026"/>
    <cellStyle name="Normal 2 11 24" xfId="3027"/>
    <cellStyle name="Normal 2 11 3" xfId="3028"/>
    <cellStyle name="Normal 2 11 3 2" xfId="3029"/>
    <cellStyle name="Normal 2 11 4" xfId="3030"/>
    <cellStyle name="Normal 2 11 4 2" xfId="3031"/>
    <cellStyle name="Normal 2 11 5" xfId="3032"/>
    <cellStyle name="Normal 2 11 5 2" xfId="3033"/>
    <cellStyle name="Normal 2 11 6" xfId="3034"/>
    <cellStyle name="Normal 2 11 6 2" xfId="3035"/>
    <cellStyle name="Normal 2 11 7" xfId="3036"/>
    <cellStyle name="Normal 2 11 7 2" xfId="3037"/>
    <cellStyle name="Normal 2 11 8" xfId="3038"/>
    <cellStyle name="Normal 2 11 8 2" xfId="3039"/>
    <cellStyle name="Normal 2 11 9" xfId="3040"/>
    <cellStyle name="Normal 2 11 9 2" xfId="3041"/>
    <cellStyle name="Normal 2 12" xfId="3042"/>
    <cellStyle name="Normal 2 12 10" xfId="3043"/>
    <cellStyle name="Normal 2 12 10 2" xfId="3044"/>
    <cellStyle name="Normal 2 12 11" xfId="3045"/>
    <cellStyle name="Normal 2 12 11 2" xfId="3046"/>
    <cellStyle name="Normal 2 12 12" xfId="3047"/>
    <cellStyle name="Normal 2 12 12 2" xfId="3048"/>
    <cellStyle name="Normal 2 12 13" xfId="3049"/>
    <cellStyle name="Normal 2 12 13 2" xfId="3050"/>
    <cellStyle name="Normal 2 12 14" xfId="3051"/>
    <cellStyle name="Normal 2 12 14 2" xfId="3052"/>
    <cellStyle name="Normal 2 12 15" xfId="3053"/>
    <cellStyle name="Normal 2 12 15 2" xfId="3054"/>
    <cellStyle name="Normal 2 12 16" xfId="3055"/>
    <cellStyle name="Normal 2 12 16 2" xfId="3056"/>
    <cellStyle name="Normal 2 12 17" xfId="3057"/>
    <cellStyle name="Normal 2 12 17 2" xfId="3058"/>
    <cellStyle name="Normal 2 12 18" xfId="3059"/>
    <cellStyle name="Normal 2 12 18 2" xfId="3060"/>
    <cellStyle name="Normal 2 12 19" xfId="3061"/>
    <cellStyle name="Normal 2 12 19 2" xfId="3062"/>
    <cellStyle name="Normal 2 12 2" xfId="3063"/>
    <cellStyle name="Normal 2 12 2 2" xfId="3064"/>
    <cellStyle name="Normal 2 12 20" xfId="3065"/>
    <cellStyle name="Normal 2 12 20 2" xfId="3066"/>
    <cellStyle name="Normal 2 12 21" xfId="3067"/>
    <cellStyle name="Normal 2 12 21 2" xfId="3068"/>
    <cellStyle name="Normal 2 12 22" xfId="3069"/>
    <cellStyle name="Normal 2 12 22 2" xfId="3070"/>
    <cellStyle name="Normal 2 12 23" xfId="3071"/>
    <cellStyle name="Normal 2 12 23 2" xfId="3072"/>
    <cellStyle name="Normal 2 12 24" xfId="3073"/>
    <cellStyle name="Normal 2 12 3" xfId="3074"/>
    <cellStyle name="Normal 2 12 3 2" xfId="3075"/>
    <cellStyle name="Normal 2 12 4" xfId="3076"/>
    <cellStyle name="Normal 2 12 4 2" xfId="3077"/>
    <cellStyle name="Normal 2 12 5" xfId="3078"/>
    <cellStyle name="Normal 2 12 5 2" xfId="3079"/>
    <cellStyle name="Normal 2 12 6" xfId="3080"/>
    <cellStyle name="Normal 2 12 6 2" xfId="3081"/>
    <cellStyle name="Normal 2 12 7" xfId="3082"/>
    <cellStyle name="Normal 2 12 7 2" xfId="3083"/>
    <cellStyle name="Normal 2 12 8" xfId="3084"/>
    <cellStyle name="Normal 2 12 8 2" xfId="3085"/>
    <cellStyle name="Normal 2 12 9" xfId="3086"/>
    <cellStyle name="Normal 2 12 9 2" xfId="3087"/>
    <cellStyle name="Normal 2 13" xfId="3088"/>
    <cellStyle name="Normal 2 13 10" xfId="3089"/>
    <cellStyle name="Normal 2 13 10 2" xfId="3090"/>
    <cellStyle name="Normal 2 13 11" xfId="3091"/>
    <cellStyle name="Normal 2 13 11 2" xfId="3092"/>
    <cellStyle name="Normal 2 13 12" xfId="3093"/>
    <cellStyle name="Normal 2 13 12 2" xfId="3094"/>
    <cellStyle name="Normal 2 13 13" xfId="3095"/>
    <cellStyle name="Normal 2 13 13 2" xfId="3096"/>
    <cellStyle name="Normal 2 13 14" xfId="3097"/>
    <cellStyle name="Normal 2 13 14 2" xfId="3098"/>
    <cellStyle name="Normal 2 13 15" xfId="3099"/>
    <cellStyle name="Normal 2 13 15 2" xfId="3100"/>
    <cellStyle name="Normal 2 13 16" xfId="3101"/>
    <cellStyle name="Normal 2 13 16 2" xfId="3102"/>
    <cellStyle name="Normal 2 13 17" xfId="3103"/>
    <cellStyle name="Normal 2 13 17 2" xfId="3104"/>
    <cellStyle name="Normal 2 13 18" xfId="3105"/>
    <cellStyle name="Normal 2 13 18 2" xfId="3106"/>
    <cellStyle name="Normal 2 13 19" xfId="3107"/>
    <cellStyle name="Normal 2 13 19 2" xfId="3108"/>
    <cellStyle name="Normal 2 13 2" xfId="3109"/>
    <cellStyle name="Normal 2 13 2 2" xfId="3110"/>
    <cellStyle name="Normal 2 13 20" xfId="3111"/>
    <cellStyle name="Normal 2 13 20 2" xfId="3112"/>
    <cellStyle name="Normal 2 13 21" xfId="3113"/>
    <cellStyle name="Normal 2 13 21 2" xfId="3114"/>
    <cellStyle name="Normal 2 13 22" xfId="3115"/>
    <cellStyle name="Normal 2 13 22 2" xfId="3116"/>
    <cellStyle name="Normal 2 13 23" xfId="3117"/>
    <cellStyle name="Normal 2 13 23 2" xfId="3118"/>
    <cellStyle name="Normal 2 13 24" xfId="3119"/>
    <cellStyle name="Normal 2 13 3" xfId="3120"/>
    <cellStyle name="Normal 2 13 3 2" xfId="3121"/>
    <cellStyle name="Normal 2 13 4" xfId="3122"/>
    <cellStyle name="Normal 2 13 4 2" xfId="3123"/>
    <cellStyle name="Normal 2 13 5" xfId="3124"/>
    <cellStyle name="Normal 2 13 5 2" xfId="3125"/>
    <cellStyle name="Normal 2 13 6" xfId="3126"/>
    <cellStyle name="Normal 2 13 6 2" xfId="3127"/>
    <cellStyle name="Normal 2 13 7" xfId="3128"/>
    <cellStyle name="Normal 2 13 7 2" xfId="3129"/>
    <cellStyle name="Normal 2 13 8" xfId="3130"/>
    <cellStyle name="Normal 2 13 8 2" xfId="3131"/>
    <cellStyle name="Normal 2 13 9" xfId="3132"/>
    <cellStyle name="Normal 2 13 9 2" xfId="3133"/>
    <cellStyle name="Normal 2 14" xfId="3134"/>
    <cellStyle name="Normal 2 14 10" xfId="3135"/>
    <cellStyle name="Normal 2 14 10 2" xfId="3136"/>
    <cellStyle name="Normal 2 14 11" xfId="3137"/>
    <cellStyle name="Normal 2 14 11 2" xfId="3138"/>
    <cellStyle name="Normal 2 14 12" xfId="3139"/>
    <cellStyle name="Normal 2 14 12 2" xfId="3140"/>
    <cellStyle name="Normal 2 14 13" xfId="3141"/>
    <cellStyle name="Normal 2 14 13 2" xfId="3142"/>
    <cellStyle name="Normal 2 14 14" xfId="3143"/>
    <cellStyle name="Normal 2 14 14 2" xfId="3144"/>
    <cellStyle name="Normal 2 14 15" xfId="3145"/>
    <cellStyle name="Normal 2 14 15 2" xfId="3146"/>
    <cellStyle name="Normal 2 14 16" xfId="3147"/>
    <cellStyle name="Normal 2 14 16 2" xfId="3148"/>
    <cellStyle name="Normal 2 14 17" xfId="3149"/>
    <cellStyle name="Normal 2 14 17 2" xfId="3150"/>
    <cellStyle name="Normal 2 14 18" xfId="3151"/>
    <cellStyle name="Normal 2 14 18 2" xfId="3152"/>
    <cellStyle name="Normal 2 14 19" xfId="3153"/>
    <cellStyle name="Normal 2 14 19 2" xfId="3154"/>
    <cellStyle name="Normal 2 14 2" xfId="3155"/>
    <cellStyle name="Normal 2 14 2 2" xfId="3156"/>
    <cellStyle name="Normal 2 14 20" xfId="3157"/>
    <cellStyle name="Normal 2 14 20 2" xfId="3158"/>
    <cellStyle name="Normal 2 14 21" xfId="3159"/>
    <cellStyle name="Normal 2 14 21 2" xfId="3160"/>
    <cellStyle name="Normal 2 14 22" xfId="3161"/>
    <cellStyle name="Normal 2 14 22 2" xfId="3162"/>
    <cellStyle name="Normal 2 14 23" xfId="3163"/>
    <cellStyle name="Normal 2 14 23 2" xfId="3164"/>
    <cellStyle name="Normal 2 14 24" xfId="3165"/>
    <cellStyle name="Normal 2 14 3" xfId="3166"/>
    <cellStyle name="Normal 2 14 3 2" xfId="3167"/>
    <cellStyle name="Normal 2 14 4" xfId="3168"/>
    <cellStyle name="Normal 2 14 4 2" xfId="3169"/>
    <cellStyle name="Normal 2 14 5" xfId="3170"/>
    <cellStyle name="Normal 2 14 5 2" xfId="3171"/>
    <cellStyle name="Normal 2 14 6" xfId="3172"/>
    <cellStyle name="Normal 2 14 6 2" xfId="3173"/>
    <cellStyle name="Normal 2 14 7" xfId="3174"/>
    <cellStyle name="Normal 2 14 7 2" xfId="3175"/>
    <cellStyle name="Normal 2 14 8" xfId="3176"/>
    <cellStyle name="Normal 2 14 8 2" xfId="3177"/>
    <cellStyle name="Normal 2 14 9" xfId="3178"/>
    <cellStyle name="Normal 2 14 9 2" xfId="3179"/>
    <cellStyle name="Normal 2 15" xfId="3180"/>
    <cellStyle name="Normal 2 15 10" xfId="3181"/>
    <cellStyle name="Normal 2 15 10 2" xfId="3182"/>
    <cellStyle name="Normal 2 15 11" xfId="3183"/>
    <cellStyle name="Normal 2 15 11 2" xfId="3184"/>
    <cellStyle name="Normal 2 15 12" xfId="3185"/>
    <cellStyle name="Normal 2 15 12 2" xfId="3186"/>
    <cellStyle name="Normal 2 15 13" xfId="3187"/>
    <cellStyle name="Normal 2 15 13 2" xfId="3188"/>
    <cellStyle name="Normal 2 15 14" xfId="3189"/>
    <cellStyle name="Normal 2 15 14 2" xfId="3190"/>
    <cellStyle name="Normal 2 15 15" xfId="3191"/>
    <cellStyle name="Normal 2 15 15 2" xfId="3192"/>
    <cellStyle name="Normal 2 15 16" xfId="3193"/>
    <cellStyle name="Normal 2 15 16 2" xfId="3194"/>
    <cellStyle name="Normal 2 15 17" xfId="3195"/>
    <cellStyle name="Normal 2 15 17 2" xfId="3196"/>
    <cellStyle name="Normal 2 15 18" xfId="3197"/>
    <cellStyle name="Normal 2 15 18 2" xfId="3198"/>
    <cellStyle name="Normal 2 15 19" xfId="3199"/>
    <cellStyle name="Normal 2 15 19 2" xfId="3200"/>
    <cellStyle name="Normal 2 15 2" xfId="3201"/>
    <cellStyle name="Normal 2 15 2 2" xfId="3202"/>
    <cellStyle name="Normal 2 15 20" xfId="3203"/>
    <cellStyle name="Normal 2 15 20 2" xfId="3204"/>
    <cellStyle name="Normal 2 15 21" xfId="3205"/>
    <cellStyle name="Normal 2 15 21 2" xfId="3206"/>
    <cellStyle name="Normal 2 15 22" xfId="3207"/>
    <cellStyle name="Normal 2 15 22 2" xfId="3208"/>
    <cellStyle name="Normal 2 15 23" xfId="3209"/>
    <cellStyle name="Normal 2 15 23 2" xfId="3210"/>
    <cellStyle name="Normal 2 15 24" xfId="3211"/>
    <cellStyle name="Normal 2 15 3" xfId="3212"/>
    <cellStyle name="Normal 2 15 3 2" xfId="3213"/>
    <cellStyle name="Normal 2 15 4" xfId="3214"/>
    <cellStyle name="Normal 2 15 4 2" xfId="3215"/>
    <cellStyle name="Normal 2 15 5" xfId="3216"/>
    <cellStyle name="Normal 2 15 5 2" xfId="3217"/>
    <cellStyle name="Normal 2 15 6" xfId="3218"/>
    <cellStyle name="Normal 2 15 6 2" xfId="3219"/>
    <cellStyle name="Normal 2 15 7" xfId="3220"/>
    <cellStyle name="Normal 2 15 7 2" xfId="3221"/>
    <cellStyle name="Normal 2 15 8" xfId="3222"/>
    <cellStyle name="Normal 2 15 8 2" xfId="3223"/>
    <cellStyle name="Normal 2 15 9" xfId="3224"/>
    <cellStyle name="Normal 2 15 9 2" xfId="3225"/>
    <cellStyle name="Normal 2 16" xfId="3226"/>
    <cellStyle name="Normal 2 16 10" xfId="3227"/>
    <cellStyle name="Normal 2 16 10 2" xfId="3228"/>
    <cellStyle name="Normal 2 16 11" xfId="3229"/>
    <cellStyle name="Normal 2 16 11 2" xfId="3230"/>
    <cellStyle name="Normal 2 16 12" xfId="3231"/>
    <cellStyle name="Normal 2 16 12 2" xfId="3232"/>
    <cellStyle name="Normal 2 16 13" xfId="3233"/>
    <cellStyle name="Normal 2 16 13 2" xfId="3234"/>
    <cellStyle name="Normal 2 16 14" xfId="3235"/>
    <cellStyle name="Normal 2 16 14 2" xfId="3236"/>
    <cellStyle name="Normal 2 16 15" xfId="3237"/>
    <cellStyle name="Normal 2 16 15 2" xfId="3238"/>
    <cellStyle name="Normal 2 16 16" xfId="3239"/>
    <cellStyle name="Normal 2 16 16 2" xfId="3240"/>
    <cellStyle name="Normal 2 16 17" xfId="3241"/>
    <cellStyle name="Normal 2 16 17 2" xfId="3242"/>
    <cellStyle name="Normal 2 16 18" xfId="3243"/>
    <cellStyle name="Normal 2 16 18 2" xfId="3244"/>
    <cellStyle name="Normal 2 16 19" xfId="3245"/>
    <cellStyle name="Normal 2 16 19 2" xfId="3246"/>
    <cellStyle name="Normal 2 16 2" xfId="3247"/>
    <cellStyle name="Normal 2 16 2 2" xfId="3248"/>
    <cellStyle name="Normal 2 16 20" xfId="3249"/>
    <cellStyle name="Normal 2 16 20 2" xfId="3250"/>
    <cellStyle name="Normal 2 16 21" xfId="3251"/>
    <cellStyle name="Normal 2 16 21 2" xfId="3252"/>
    <cellStyle name="Normal 2 16 22" xfId="3253"/>
    <cellStyle name="Normal 2 16 22 2" xfId="3254"/>
    <cellStyle name="Normal 2 16 23" xfId="3255"/>
    <cellStyle name="Normal 2 16 23 2" xfId="3256"/>
    <cellStyle name="Normal 2 16 24" xfId="3257"/>
    <cellStyle name="Normal 2 16 3" xfId="3258"/>
    <cellStyle name="Normal 2 16 3 2" xfId="3259"/>
    <cellStyle name="Normal 2 16 4" xfId="3260"/>
    <cellStyle name="Normal 2 16 4 2" xfId="3261"/>
    <cellStyle name="Normal 2 16 5" xfId="3262"/>
    <cellStyle name="Normal 2 16 5 2" xfId="3263"/>
    <cellStyle name="Normal 2 16 6" xfId="3264"/>
    <cellStyle name="Normal 2 16 6 2" xfId="3265"/>
    <cellStyle name="Normal 2 16 7" xfId="3266"/>
    <cellStyle name="Normal 2 16 7 2" xfId="3267"/>
    <cellStyle name="Normal 2 16 8" xfId="3268"/>
    <cellStyle name="Normal 2 16 8 2" xfId="3269"/>
    <cellStyle name="Normal 2 16 9" xfId="3270"/>
    <cellStyle name="Normal 2 16 9 2" xfId="3271"/>
    <cellStyle name="Normal 2 17" xfId="3272"/>
    <cellStyle name="Normal 2 17 10" xfId="3273"/>
    <cellStyle name="Normal 2 17 10 2" xfId="3274"/>
    <cellStyle name="Normal 2 17 11" xfId="3275"/>
    <cellStyle name="Normal 2 17 11 2" xfId="3276"/>
    <cellStyle name="Normal 2 17 12" xfId="3277"/>
    <cellStyle name="Normal 2 17 12 2" xfId="3278"/>
    <cellStyle name="Normal 2 17 13" xfId="3279"/>
    <cellStyle name="Normal 2 17 13 2" xfId="3280"/>
    <cellStyle name="Normal 2 17 14" xfId="3281"/>
    <cellStyle name="Normal 2 17 14 2" xfId="3282"/>
    <cellStyle name="Normal 2 17 15" xfId="3283"/>
    <cellStyle name="Normal 2 17 15 2" xfId="3284"/>
    <cellStyle name="Normal 2 17 16" xfId="3285"/>
    <cellStyle name="Normal 2 17 16 2" xfId="3286"/>
    <cellStyle name="Normal 2 17 17" xfId="3287"/>
    <cellStyle name="Normal 2 17 17 2" xfId="3288"/>
    <cellStyle name="Normal 2 17 18" xfId="3289"/>
    <cellStyle name="Normal 2 17 18 2" xfId="3290"/>
    <cellStyle name="Normal 2 17 19" xfId="3291"/>
    <cellStyle name="Normal 2 17 19 2" xfId="3292"/>
    <cellStyle name="Normal 2 17 2" xfId="3293"/>
    <cellStyle name="Normal 2 17 2 2" xfId="3294"/>
    <cellStyle name="Normal 2 17 20" xfId="3295"/>
    <cellStyle name="Normal 2 17 20 2" xfId="3296"/>
    <cellStyle name="Normal 2 17 21" xfId="3297"/>
    <cellStyle name="Normal 2 17 21 2" xfId="3298"/>
    <cellStyle name="Normal 2 17 22" xfId="3299"/>
    <cellStyle name="Normal 2 17 22 2" xfId="3300"/>
    <cellStyle name="Normal 2 17 23" xfId="3301"/>
    <cellStyle name="Normal 2 17 23 2" xfId="3302"/>
    <cellStyle name="Normal 2 17 24" xfId="3303"/>
    <cellStyle name="Normal 2 17 3" xfId="3304"/>
    <cellStyle name="Normal 2 17 3 2" xfId="3305"/>
    <cellStyle name="Normal 2 17 4" xfId="3306"/>
    <cellStyle name="Normal 2 17 4 2" xfId="3307"/>
    <cellStyle name="Normal 2 17 5" xfId="3308"/>
    <cellStyle name="Normal 2 17 5 2" xfId="3309"/>
    <cellStyle name="Normal 2 17 6" xfId="3310"/>
    <cellStyle name="Normal 2 17 6 2" xfId="3311"/>
    <cellStyle name="Normal 2 17 7" xfId="3312"/>
    <cellStyle name="Normal 2 17 7 2" xfId="3313"/>
    <cellStyle name="Normal 2 17 8" xfId="3314"/>
    <cellStyle name="Normal 2 17 8 2" xfId="3315"/>
    <cellStyle name="Normal 2 17 9" xfId="3316"/>
    <cellStyle name="Normal 2 17 9 2" xfId="3317"/>
    <cellStyle name="Normal 2 18" xfId="3318"/>
    <cellStyle name="Normal 2 18 10" xfId="3319"/>
    <cellStyle name="Normal 2 18 10 2" xfId="3320"/>
    <cellStyle name="Normal 2 18 11" xfId="3321"/>
    <cellStyle name="Normal 2 18 11 2" xfId="3322"/>
    <cellStyle name="Normal 2 18 12" xfId="3323"/>
    <cellStyle name="Normal 2 18 12 2" xfId="3324"/>
    <cellStyle name="Normal 2 18 13" xfId="3325"/>
    <cellStyle name="Normal 2 18 13 2" xfId="3326"/>
    <cellStyle name="Normal 2 18 14" xfId="3327"/>
    <cellStyle name="Normal 2 18 14 2" xfId="3328"/>
    <cellStyle name="Normal 2 18 15" xfId="3329"/>
    <cellStyle name="Normal 2 18 15 2" xfId="3330"/>
    <cellStyle name="Normal 2 18 16" xfId="3331"/>
    <cellStyle name="Normal 2 18 16 2" xfId="3332"/>
    <cellStyle name="Normal 2 18 17" xfId="3333"/>
    <cellStyle name="Normal 2 18 17 2" xfId="3334"/>
    <cellStyle name="Normal 2 18 18" xfId="3335"/>
    <cellStyle name="Normal 2 18 18 2" xfId="3336"/>
    <cellStyle name="Normal 2 18 19" xfId="3337"/>
    <cellStyle name="Normal 2 18 19 2" xfId="3338"/>
    <cellStyle name="Normal 2 18 2" xfId="3339"/>
    <cellStyle name="Normal 2 18 2 2" xfId="3340"/>
    <cellStyle name="Normal 2 18 20" xfId="3341"/>
    <cellStyle name="Normal 2 18 20 2" xfId="3342"/>
    <cellStyle name="Normal 2 18 21" xfId="3343"/>
    <cellStyle name="Normal 2 18 21 2" xfId="3344"/>
    <cellStyle name="Normal 2 18 22" xfId="3345"/>
    <cellStyle name="Normal 2 18 22 2" xfId="3346"/>
    <cellStyle name="Normal 2 18 23" xfId="3347"/>
    <cellStyle name="Normal 2 18 23 2" xfId="3348"/>
    <cellStyle name="Normal 2 18 24" xfId="3349"/>
    <cellStyle name="Normal 2 18 3" xfId="3350"/>
    <cellStyle name="Normal 2 18 3 2" xfId="3351"/>
    <cellStyle name="Normal 2 18 4" xfId="3352"/>
    <cellStyle name="Normal 2 18 4 2" xfId="3353"/>
    <cellStyle name="Normal 2 18 5" xfId="3354"/>
    <cellStyle name="Normal 2 18 5 2" xfId="3355"/>
    <cellStyle name="Normal 2 18 6" xfId="3356"/>
    <cellStyle name="Normal 2 18 6 2" xfId="3357"/>
    <cellStyle name="Normal 2 18 7" xfId="3358"/>
    <cellStyle name="Normal 2 18 7 2" xfId="3359"/>
    <cellStyle name="Normal 2 18 8" xfId="3360"/>
    <cellStyle name="Normal 2 18 8 2" xfId="3361"/>
    <cellStyle name="Normal 2 18 9" xfId="3362"/>
    <cellStyle name="Normal 2 18 9 2" xfId="3363"/>
    <cellStyle name="Normal 2 19" xfId="3364"/>
    <cellStyle name="Normal 2 19 10" xfId="3365"/>
    <cellStyle name="Normal 2 19 10 2" xfId="3366"/>
    <cellStyle name="Normal 2 19 11" xfId="3367"/>
    <cellStyle name="Normal 2 19 11 2" xfId="3368"/>
    <cellStyle name="Normal 2 19 12" xfId="3369"/>
    <cellStyle name="Normal 2 19 12 2" xfId="3370"/>
    <cellStyle name="Normal 2 19 13" xfId="3371"/>
    <cellStyle name="Normal 2 19 13 2" xfId="3372"/>
    <cellStyle name="Normal 2 19 14" xfId="3373"/>
    <cellStyle name="Normal 2 19 14 2" xfId="3374"/>
    <cellStyle name="Normal 2 19 15" xfId="3375"/>
    <cellStyle name="Normal 2 19 15 2" xfId="3376"/>
    <cellStyle name="Normal 2 19 16" xfId="3377"/>
    <cellStyle name="Normal 2 19 16 2" xfId="3378"/>
    <cellStyle name="Normal 2 19 17" xfId="3379"/>
    <cellStyle name="Normal 2 19 17 2" xfId="3380"/>
    <cellStyle name="Normal 2 19 18" xfId="3381"/>
    <cellStyle name="Normal 2 19 18 2" xfId="3382"/>
    <cellStyle name="Normal 2 19 19" xfId="3383"/>
    <cellStyle name="Normal 2 19 19 2" xfId="3384"/>
    <cellStyle name="Normal 2 19 2" xfId="3385"/>
    <cellStyle name="Normal 2 19 2 2" xfId="3386"/>
    <cellStyle name="Normal 2 19 20" xfId="3387"/>
    <cellStyle name="Normal 2 19 20 2" xfId="3388"/>
    <cellStyle name="Normal 2 19 21" xfId="3389"/>
    <cellStyle name="Normal 2 19 21 2" xfId="3390"/>
    <cellStyle name="Normal 2 19 22" xfId="3391"/>
    <cellStyle name="Normal 2 19 22 2" xfId="3392"/>
    <cellStyle name="Normal 2 19 23" xfId="3393"/>
    <cellStyle name="Normal 2 19 23 2" xfId="3394"/>
    <cellStyle name="Normal 2 19 24" xfId="3395"/>
    <cellStyle name="Normal 2 19 3" xfId="3396"/>
    <cellStyle name="Normal 2 19 3 2" xfId="3397"/>
    <cellStyle name="Normal 2 19 4" xfId="3398"/>
    <cellStyle name="Normal 2 19 4 2" xfId="3399"/>
    <cellStyle name="Normal 2 19 5" xfId="3400"/>
    <cellStyle name="Normal 2 19 5 2" xfId="3401"/>
    <cellStyle name="Normal 2 19 6" xfId="3402"/>
    <cellStyle name="Normal 2 19 6 2" xfId="3403"/>
    <cellStyle name="Normal 2 19 7" xfId="3404"/>
    <cellStyle name="Normal 2 19 7 2" xfId="3405"/>
    <cellStyle name="Normal 2 19 8" xfId="3406"/>
    <cellStyle name="Normal 2 19 8 2" xfId="3407"/>
    <cellStyle name="Normal 2 19 9" xfId="3408"/>
    <cellStyle name="Normal 2 19 9 2" xfId="3409"/>
    <cellStyle name="Normal 2 2" xfId="64"/>
    <cellStyle name="Normal 2 2 2" xfId="770"/>
    <cellStyle name="Normal 2 2 2 2" xfId="3410"/>
    <cellStyle name="Normal 2 2 2 2 2" xfId="3411"/>
    <cellStyle name="Normal 2 2 2 2 2 2" xfId="3412"/>
    <cellStyle name="Normal 2 2 2 2 2 3" xfId="3413"/>
    <cellStyle name="Normal 2 2 2 2 3" xfId="3414"/>
    <cellStyle name="Normal 2 2 2 2 3 2" xfId="3415"/>
    <cellStyle name="Normal 2 2 2 2 3 3" xfId="3416"/>
    <cellStyle name="Normal 2 2 2 2 4" xfId="3417"/>
    <cellStyle name="Normal 2 2 2 2 4 2" xfId="3418"/>
    <cellStyle name="Normal 2 2 2 2 4 3" xfId="3419"/>
    <cellStyle name="Normal 2 2 2 3" xfId="3420"/>
    <cellStyle name="Normal 2 2 2 4" xfId="3421"/>
    <cellStyle name="Normal 2 2 2 5" xfId="3422"/>
    <cellStyle name="Normal 2 2 3" xfId="3423"/>
    <cellStyle name="Normal 2 2 3 2" xfId="3424"/>
    <cellStyle name="Normal 2 2 3 3" xfId="3425"/>
    <cellStyle name="Normal 2 2 4" xfId="3426"/>
    <cellStyle name="Normal 2 2 4 2" xfId="3427"/>
    <cellStyle name="Normal 2 2 4 3" xfId="3428"/>
    <cellStyle name="Normal 2 2 5" xfId="3429"/>
    <cellStyle name="Normal 2 2 5 2" xfId="3430"/>
    <cellStyle name="Normal 2 2 5 3" xfId="3431"/>
    <cellStyle name="Normal 2 2 6" xfId="3432"/>
    <cellStyle name="Normal 2 2 6 2" xfId="3433"/>
    <cellStyle name="Normal 2 2 6 3" xfId="3434"/>
    <cellStyle name="Normal 2 2 7" xfId="3435"/>
    <cellStyle name="Normal 2 2 8" xfId="3436"/>
    <cellStyle name="Normal 2 2 9" xfId="3437"/>
    <cellStyle name="Normal 2 20" xfId="3438"/>
    <cellStyle name="Normal 2 20 10" xfId="3439"/>
    <cellStyle name="Normal 2 20 10 2" xfId="3440"/>
    <cellStyle name="Normal 2 20 11" xfId="3441"/>
    <cellStyle name="Normal 2 20 11 2" xfId="3442"/>
    <cellStyle name="Normal 2 20 12" xfId="3443"/>
    <cellStyle name="Normal 2 20 12 2" xfId="3444"/>
    <cellStyle name="Normal 2 20 13" xfId="3445"/>
    <cellStyle name="Normal 2 20 13 2" xfId="3446"/>
    <cellStyle name="Normal 2 20 14" xfId="3447"/>
    <cellStyle name="Normal 2 20 14 2" xfId="3448"/>
    <cellStyle name="Normal 2 20 15" xfId="3449"/>
    <cellStyle name="Normal 2 20 15 2" xfId="3450"/>
    <cellStyle name="Normal 2 20 16" xfId="3451"/>
    <cellStyle name="Normal 2 20 16 2" xfId="3452"/>
    <cellStyle name="Normal 2 20 17" xfId="3453"/>
    <cellStyle name="Normal 2 20 17 2" xfId="3454"/>
    <cellStyle name="Normal 2 20 18" xfId="3455"/>
    <cellStyle name="Normal 2 20 18 2" xfId="3456"/>
    <cellStyle name="Normal 2 20 19" xfId="3457"/>
    <cellStyle name="Normal 2 20 19 2" xfId="3458"/>
    <cellStyle name="Normal 2 20 2" xfId="3459"/>
    <cellStyle name="Normal 2 20 2 2" xfId="3460"/>
    <cellStyle name="Normal 2 20 20" xfId="3461"/>
    <cellStyle name="Normal 2 20 20 2" xfId="3462"/>
    <cellStyle name="Normal 2 20 21" xfId="3463"/>
    <cellStyle name="Normal 2 20 21 2" xfId="3464"/>
    <cellStyle name="Normal 2 20 22" xfId="3465"/>
    <cellStyle name="Normal 2 20 22 2" xfId="3466"/>
    <cellStyle name="Normal 2 20 23" xfId="3467"/>
    <cellStyle name="Normal 2 20 23 2" xfId="3468"/>
    <cellStyle name="Normal 2 20 24" xfId="3469"/>
    <cellStyle name="Normal 2 20 3" xfId="3470"/>
    <cellStyle name="Normal 2 20 3 2" xfId="3471"/>
    <cellStyle name="Normal 2 20 4" xfId="3472"/>
    <cellStyle name="Normal 2 20 4 2" xfId="3473"/>
    <cellStyle name="Normal 2 20 5" xfId="3474"/>
    <cellStyle name="Normal 2 20 5 2" xfId="3475"/>
    <cellStyle name="Normal 2 20 6" xfId="3476"/>
    <cellStyle name="Normal 2 20 6 2" xfId="3477"/>
    <cellStyle name="Normal 2 20 7" xfId="3478"/>
    <cellStyle name="Normal 2 20 7 2" xfId="3479"/>
    <cellStyle name="Normal 2 20 8" xfId="3480"/>
    <cellStyle name="Normal 2 20 8 2" xfId="3481"/>
    <cellStyle name="Normal 2 20 9" xfId="3482"/>
    <cellStyle name="Normal 2 20 9 2" xfId="3483"/>
    <cellStyle name="Normal 2 21" xfId="3484"/>
    <cellStyle name="Normal 2 21 10" xfId="3485"/>
    <cellStyle name="Normal 2 21 10 2" xfId="3486"/>
    <cellStyle name="Normal 2 21 11" xfId="3487"/>
    <cellStyle name="Normal 2 21 11 2" xfId="3488"/>
    <cellStyle name="Normal 2 21 12" xfId="3489"/>
    <cellStyle name="Normal 2 21 12 2" xfId="3490"/>
    <cellStyle name="Normal 2 21 13" xfId="3491"/>
    <cellStyle name="Normal 2 21 13 2" xfId="3492"/>
    <cellStyle name="Normal 2 21 14" xfId="3493"/>
    <cellStyle name="Normal 2 21 14 2" xfId="3494"/>
    <cellStyle name="Normal 2 21 15" xfId="3495"/>
    <cellStyle name="Normal 2 21 15 2" xfId="3496"/>
    <cellStyle name="Normal 2 21 16" xfId="3497"/>
    <cellStyle name="Normal 2 21 16 2" xfId="3498"/>
    <cellStyle name="Normal 2 21 17" xfId="3499"/>
    <cellStyle name="Normal 2 21 17 2" xfId="3500"/>
    <cellStyle name="Normal 2 21 18" xfId="3501"/>
    <cellStyle name="Normal 2 21 18 2" xfId="3502"/>
    <cellStyle name="Normal 2 21 19" xfId="3503"/>
    <cellStyle name="Normal 2 21 19 2" xfId="3504"/>
    <cellStyle name="Normal 2 21 2" xfId="3505"/>
    <cellStyle name="Normal 2 21 2 2" xfId="3506"/>
    <cellStyle name="Normal 2 21 20" xfId="3507"/>
    <cellStyle name="Normal 2 21 20 2" xfId="3508"/>
    <cellStyle name="Normal 2 21 21" xfId="3509"/>
    <cellStyle name="Normal 2 21 21 2" xfId="3510"/>
    <cellStyle name="Normal 2 21 22" xfId="3511"/>
    <cellStyle name="Normal 2 21 22 2" xfId="3512"/>
    <cellStyle name="Normal 2 21 23" xfId="3513"/>
    <cellStyle name="Normal 2 21 23 2" xfId="3514"/>
    <cellStyle name="Normal 2 21 24" xfId="3515"/>
    <cellStyle name="Normal 2 21 3" xfId="3516"/>
    <cellStyle name="Normal 2 21 3 2" xfId="3517"/>
    <cellStyle name="Normal 2 21 4" xfId="3518"/>
    <cellStyle name="Normal 2 21 4 2" xfId="3519"/>
    <cellStyle name="Normal 2 21 5" xfId="3520"/>
    <cellStyle name="Normal 2 21 5 2" xfId="3521"/>
    <cellStyle name="Normal 2 21 6" xfId="3522"/>
    <cellStyle name="Normal 2 21 6 2" xfId="3523"/>
    <cellStyle name="Normal 2 21 7" xfId="3524"/>
    <cellStyle name="Normal 2 21 7 2" xfId="3525"/>
    <cellStyle name="Normal 2 21 8" xfId="3526"/>
    <cellStyle name="Normal 2 21 8 2" xfId="3527"/>
    <cellStyle name="Normal 2 21 9" xfId="3528"/>
    <cellStyle name="Normal 2 21 9 2" xfId="3529"/>
    <cellStyle name="Normal 2 22" xfId="3530"/>
    <cellStyle name="Normal 2 22 10" xfId="3531"/>
    <cellStyle name="Normal 2 22 10 2" xfId="3532"/>
    <cellStyle name="Normal 2 22 11" xfId="3533"/>
    <cellStyle name="Normal 2 22 11 2" xfId="3534"/>
    <cellStyle name="Normal 2 22 12" xfId="3535"/>
    <cellStyle name="Normal 2 22 12 2" xfId="3536"/>
    <cellStyle name="Normal 2 22 13" xfId="3537"/>
    <cellStyle name="Normal 2 22 13 2" xfId="3538"/>
    <cellStyle name="Normal 2 22 14" xfId="3539"/>
    <cellStyle name="Normal 2 22 14 2" xfId="3540"/>
    <cellStyle name="Normal 2 22 15" xfId="3541"/>
    <cellStyle name="Normal 2 22 15 2" xfId="3542"/>
    <cellStyle name="Normal 2 22 16" xfId="3543"/>
    <cellStyle name="Normal 2 22 16 2" xfId="3544"/>
    <cellStyle name="Normal 2 22 17" xfId="3545"/>
    <cellStyle name="Normal 2 22 17 2" xfId="3546"/>
    <cellStyle name="Normal 2 22 18" xfId="3547"/>
    <cellStyle name="Normal 2 22 18 2" xfId="3548"/>
    <cellStyle name="Normal 2 22 19" xfId="3549"/>
    <cellStyle name="Normal 2 22 19 2" xfId="3550"/>
    <cellStyle name="Normal 2 22 2" xfId="3551"/>
    <cellStyle name="Normal 2 22 2 2" xfId="3552"/>
    <cellStyle name="Normal 2 22 20" xfId="3553"/>
    <cellStyle name="Normal 2 22 20 2" xfId="3554"/>
    <cellStyle name="Normal 2 22 21" xfId="3555"/>
    <cellStyle name="Normal 2 22 21 2" xfId="3556"/>
    <cellStyle name="Normal 2 22 22" xfId="3557"/>
    <cellStyle name="Normal 2 22 22 2" xfId="3558"/>
    <cellStyle name="Normal 2 22 23" xfId="3559"/>
    <cellStyle name="Normal 2 22 23 2" xfId="3560"/>
    <cellStyle name="Normal 2 22 24" xfId="3561"/>
    <cellStyle name="Normal 2 22 3" xfId="3562"/>
    <cellStyle name="Normal 2 22 3 2" xfId="3563"/>
    <cellStyle name="Normal 2 22 4" xfId="3564"/>
    <cellStyle name="Normal 2 22 4 2" xfId="3565"/>
    <cellStyle name="Normal 2 22 5" xfId="3566"/>
    <cellStyle name="Normal 2 22 5 2" xfId="3567"/>
    <cellStyle name="Normal 2 22 6" xfId="3568"/>
    <cellStyle name="Normal 2 22 6 2" xfId="3569"/>
    <cellStyle name="Normal 2 22 7" xfId="3570"/>
    <cellStyle name="Normal 2 22 7 2" xfId="3571"/>
    <cellStyle name="Normal 2 22 8" xfId="3572"/>
    <cellStyle name="Normal 2 22 8 2" xfId="3573"/>
    <cellStyle name="Normal 2 22 9" xfId="3574"/>
    <cellStyle name="Normal 2 22 9 2" xfId="3575"/>
    <cellStyle name="Normal 2 23" xfId="3576"/>
    <cellStyle name="Normal 2 23 10" xfId="3577"/>
    <cellStyle name="Normal 2 23 10 2" xfId="3578"/>
    <cellStyle name="Normal 2 23 11" xfId="3579"/>
    <cellStyle name="Normal 2 23 11 2" xfId="3580"/>
    <cellStyle name="Normal 2 23 12" xfId="3581"/>
    <cellStyle name="Normal 2 23 12 2" xfId="3582"/>
    <cellStyle name="Normal 2 23 13" xfId="3583"/>
    <cellStyle name="Normal 2 23 13 2" xfId="3584"/>
    <cellStyle name="Normal 2 23 14" xfId="3585"/>
    <cellStyle name="Normal 2 23 14 2" xfId="3586"/>
    <cellStyle name="Normal 2 23 15" xfId="3587"/>
    <cellStyle name="Normal 2 23 15 2" xfId="3588"/>
    <cellStyle name="Normal 2 23 16" xfId="3589"/>
    <cellStyle name="Normal 2 23 16 2" xfId="3590"/>
    <cellStyle name="Normal 2 23 17" xfId="3591"/>
    <cellStyle name="Normal 2 23 17 2" xfId="3592"/>
    <cellStyle name="Normal 2 23 18" xfId="3593"/>
    <cellStyle name="Normal 2 23 18 2" xfId="3594"/>
    <cellStyle name="Normal 2 23 19" xfId="3595"/>
    <cellStyle name="Normal 2 23 19 2" xfId="3596"/>
    <cellStyle name="Normal 2 23 2" xfId="3597"/>
    <cellStyle name="Normal 2 23 2 2" xfId="3598"/>
    <cellStyle name="Normal 2 23 20" xfId="3599"/>
    <cellStyle name="Normal 2 23 20 2" xfId="3600"/>
    <cellStyle name="Normal 2 23 21" xfId="3601"/>
    <cellStyle name="Normal 2 23 21 2" xfId="3602"/>
    <cellStyle name="Normal 2 23 22" xfId="3603"/>
    <cellStyle name="Normal 2 23 22 2" xfId="3604"/>
    <cellStyle name="Normal 2 23 23" xfId="3605"/>
    <cellStyle name="Normal 2 23 23 2" xfId="3606"/>
    <cellStyle name="Normal 2 23 24" xfId="3607"/>
    <cellStyle name="Normal 2 23 3" xfId="3608"/>
    <cellStyle name="Normal 2 23 3 2" xfId="3609"/>
    <cellStyle name="Normal 2 23 4" xfId="3610"/>
    <cellStyle name="Normal 2 23 4 2" xfId="3611"/>
    <cellStyle name="Normal 2 23 5" xfId="3612"/>
    <cellStyle name="Normal 2 23 5 2" xfId="3613"/>
    <cellStyle name="Normal 2 23 6" xfId="3614"/>
    <cellStyle name="Normal 2 23 6 2" xfId="3615"/>
    <cellStyle name="Normal 2 23 7" xfId="3616"/>
    <cellStyle name="Normal 2 23 7 2" xfId="3617"/>
    <cellStyle name="Normal 2 23 8" xfId="3618"/>
    <cellStyle name="Normal 2 23 8 2" xfId="3619"/>
    <cellStyle name="Normal 2 23 9" xfId="3620"/>
    <cellStyle name="Normal 2 23 9 2" xfId="3621"/>
    <cellStyle name="Normal 2 24" xfId="3622"/>
    <cellStyle name="Normal 2 24 10" xfId="3623"/>
    <cellStyle name="Normal 2 24 10 2" xfId="3624"/>
    <cellStyle name="Normal 2 24 11" xfId="3625"/>
    <cellStyle name="Normal 2 24 11 2" xfId="3626"/>
    <cellStyle name="Normal 2 24 12" xfId="3627"/>
    <cellStyle name="Normal 2 24 12 2" xfId="3628"/>
    <cellStyle name="Normal 2 24 13" xfId="3629"/>
    <cellStyle name="Normal 2 24 13 2" xfId="3630"/>
    <cellStyle name="Normal 2 24 14" xfId="3631"/>
    <cellStyle name="Normal 2 24 14 2" xfId="3632"/>
    <cellStyle name="Normal 2 24 15" xfId="3633"/>
    <cellStyle name="Normal 2 24 15 2" xfId="3634"/>
    <cellStyle name="Normal 2 24 16" xfId="3635"/>
    <cellStyle name="Normal 2 24 16 2" xfId="3636"/>
    <cellStyle name="Normal 2 24 17" xfId="3637"/>
    <cellStyle name="Normal 2 24 17 2" xfId="3638"/>
    <cellStyle name="Normal 2 24 18" xfId="3639"/>
    <cellStyle name="Normal 2 24 18 2" xfId="3640"/>
    <cellStyle name="Normal 2 24 19" xfId="3641"/>
    <cellStyle name="Normal 2 24 19 2" xfId="3642"/>
    <cellStyle name="Normal 2 24 2" xfId="3643"/>
    <cellStyle name="Normal 2 24 2 2" xfId="3644"/>
    <cellStyle name="Normal 2 24 20" xfId="3645"/>
    <cellStyle name="Normal 2 24 20 2" xfId="3646"/>
    <cellStyle name="Normal 2 24 21" xfId="3647"/>
    <cellStyle name="Normal 2 24 21 2" xfId="3648"/>
    <cellStyle name="Normal 2 24 22" xfId="3649"/>
    <cellStyle name="Normal 2 24 22 2" xfId="3650"/>
    <cellStyle name="Normal 2 24 23" xfId="3651"/>
    <cellStyle name="Normal 2 24 23 2" xfId="3652"/>
    <cellStyle name="Normal 2 24 24" xfId="3653"/>
    <cellStyle name="Normal 2 24 3" xfId="3654"/>
    <cellStyle name="Normal 2 24 3 2" xfId="3655"/>
    <cellStyle name="Normal 2 24 4" xfId="3656"/>
    <cellStyle name="Normal 2 24 4 2" xfId="3657"/>
    <cellStyle name="Normal 2 24 5" xfId="3658"/>
    <cellStyle name="Normal 2 24 5 2" xfId="3659"/>
    <cellStyle name="Normal 2 24 6" xfId="3660"/>
    <cellStyle name="Normal 2 24 6 2" xfId="3661"/>
    <cellStyle name="Normal 2 24 7" xfId="3662"/>
    <cellStyle name="Normal 2 24 7 2" xfId="3663"/>
    <cellStyle name="Normal 2 24 8" xfId="3664"/>
    <cellStyle name="Normal 2 24 8 2" xfId="3665"/>
    <cellStyle name="Normal 2 24 9" xfId="3666"/>
    <cellStyle name="Normal 2 24 9 2" xfId="3667"/>
    <cellStyle name="Normal 2 25" xfId="3668"/>
    <cellStyle name="Normal 2 25 10" xfId="3669"/>
    <cellStyle name="Normal 2 25 10 2" xfId="3670"/>
    <cellStyle name="Normal 2 25 11" xfId="3671"/>
    <cellStyle name="Normal 2 25 11 2" xfId="3672"/>
    <cellStyle name="Normal 2 25 12" xfId="3673"/>
    <cellStyle name="Normal 2 25 12 2" xfId="3674"/>
    <cellStyle name="Normal 2 25 13" xfId="3675"/>
    <cellStyle name="Normal 2 25 13 2" xfId="3676"/>
    <cellStyle name="Normal 2 25 14" xfId="3677"/>
    <cellStyle name="Normal 2 25 14 2" xfId="3678"/>
    <cellStyle name="Normal 2 25 15" xfId="3679"/>
    <cellStyle name="Normal 2 25 15 2" xfId="3680"/>
    <cellStyle name="Normal 2 25 16" xfId="3681"/>
    <cellStyle name="Normal 2 25 16 2" xfId="3682"/>
    <cellStyle name="Normal 2 25 17" xfId="3683"/>
    <cellStyle name="Normal 2 25 17 2" xfId="3684"/>
    <cellStyle name="Normal 2 25 18" xfId="3685"/>
    <cellStyle name="Normal 2 25 18 2" xfId="3686"/>
    <cellStyle name="Normal 2 25 19" xfId="3687"/>
    <cellStyle name="Normal 2 25 19 2" xfId="3688"/>
    <cellStyle name="Normal 2 25 2" xfId="3689"/>
    <cellStyle name="Normal 2 25 2 2" xfId="3690"/>
    <cellStyle name="Normal 2 25 20" xfId="3691"/>
    <cellStyle name="Normal 2 25 20 2" xfId="3692"/>
    <cellStyle name="Normal 2 25 21" xfId="3693"/>
    <cellStyle name="Normal 2 25 21 2" xfId="3694"/>
    <cellStyle name="Normal 2 25 22" xfId="3695"/>
    <cellStyle name="Normal 2 25 22 2" xfId="3696"/>
    <cellStyle name="Normal 2 25 23" xfId="3697"/>
    <cellStyle name="Normal 2 25 23 2" xfId="3698"/>
    <cellStyle name="Normal 2 25 24" xfId="3699"/>
    <cellStyle name="Normal 2 25 3" xfId="3700"/>
    <cellStyle name="Normal 2 25 3 2" xfId="3701"/>
    <cellStyle name="Normal 2 25 4" xfId="3702"/>
    <cellStyle name="Normal 2 25 4 2" xfId="3703"/>
    <cellStyle name="Normal 2 25 5" xfId="3704"/>
    <cellStyle name="Normal 2 25 5 2" xfId="3705"/>
    <cellStyle name="Normal 2 25 6" xfId="3706"/>
    <cellStyle name="Normal 2 25 6 2" xfId="3707"/>
    <cellStyle name="Normal 2 25 7" xfId="3708"/>
    <cellStyle name="Normal 2 25 7 2" xfId="3709"/>
    <cellStyle name="Normal 2 25 8" xfId="3710"/>
    <cellStyle name="Normal 2 25 8 2" xfId="3711"/>
    <cellStyle name="Normal 2 25 9" xfId="3712"/>
    <cellStyle name="Normal 2 25 9 2" xfId="3713"/>
    <cellStyle name="Normal 2 26" xfId="3714"/>
    <cellStyle name="Normal 2 26 10" xfId="3715"/>
    <cellStyle name="Normal 2 26 10 2" xfId="3716"/>
    <cellStyle name="Normal 2 26 11" xfId="3717"/>
    <cellStyle name="Normal 2 26 11 2" xfId="3718"/>
    <cellStyle name="Normal 2 26 12" xfId="3719"/>
    <cellStyle name="Normal 2 26 12 2" xfId="3720"/>
    <cellStyle name="Normal 2 26 13" xfId="3721"/>
    <cellStyle name="Normal 2 26 13 2" xfId="3722"/>
    <cellStyle name="Normal 2 26 14" xfId="3723"/>
    <cellStyle name="Normal 2 26 14 2" xfId="3724"/>
    <cellStyle name="Normal 2 26 15" xfId="3725"/>
    <cellStyle name="Normal 2 26 15 2" xfId="3726"/>
    <cellStyle name="Normal 2 26 16" xfId="3727"/>
    <cellStyle name="Normal 2 26 16 2" xfId="3728"/>
    <cellStyle name="Normal 2 26 17" xfId="3729"/>
    <cellStyle name="Normal 2 26 17 2" xfId="3730"/>
    <cellStyle name="Normal 2 26 18" xfId="3731"/>
    <cellStyle name="Normal 2 26 18 2" xfId="3732"/>
    <cellStyle name="Normal 2 26 19" xfId="3733"/>
    <cellStyle name="Normal 2 26 19 2" xfId="3734"/>
    <cellStyle name="Normal 2 26 2" xfId="3735"/>
    <cellStyle name="Normal 2 26 2 2" xfId="3736"/>
    <cellStyle name="Normal 2 26 20" xfId="3737"/>
    <cellStyle name="Normal 2 26 20 2" xfId="3738"/>
    <cellStyle name="Normal 2 26 21" xfId="3739"/>
    <cellStyle name="Normal 2 26 21 2" xfId="3740"/>
    <cellStyle name="Normal 2 26 22" xfId="3741"/>
    <cellStyle name="Normal 2 26 22 2" xfId="3742"/>
    <cellStyle name="Normal 2 26 23" xfId="3743"/>
    <cellStyle name="Normal 2 26 23 2" xfId="3744"/>
    <cellStyle name="Normal 2 26 24" xfId="3745"/>
    <cellStyle name="Normal 2 26 3" xfId="3746"/>
    <cellStyle name="Normal 2 26 3 2" xfId="3747"/>
    <cellStyle name="Normal 2 26 4" xfId="3748"/>
    <cellStyle name="Normal 2 26 4 2" xfId="3749"/>
    <cellStyle name="Normal 2 26 5" xfId="3750"/>
    <cellStyle name="Normal 2 26 5 2" xfId="3751"/>
    <cellStyle name="Normal 2 26 6" xfId="3752"/>
    <cellStyle name="Normal 2 26 6 2" xfId="3753"/>
    <cellStyle name="Normal 2 26 7" xfId="3754"/>
    <cellStyle name="Normal 2 26 7 2" xfId="3755"/>
    <cellStyle name="Normal 2 26 8" xfId="3756"/>
    <cellStyle name="Normal 2 26 8 2" xfId="3757"/>
    <cellStyle name="Normal 2 26 9" xfId="3758"/>
    <cellStyle name="Normal 2 26 9 2" xfId="3759"/>
    <cellStyle name="Normal 2 27" xfId="3760"/>
    <cellStyle name="Normal 2 27 10" xfId="3761"/>
    <cellStyle name="Normal 2 27 10 2" xfId="3762"/>
    <cellStyle name="Normal 2 27 11" xfId="3763"/>
    <cellStyle name="Normal 2 27 11 2" xfId="3764"/>
    <cellStyle name="Normal 2 27 12" xfId="3765"/>
    <cellStyle name="Normal 2 27 12 2" xfId="3766"/>
    <cellStyle name="Normal 2 27 13" xfId="3767"/>
    <cellStyle name="Normal 2 27 13 2" xfId="3768"/>
    <cellStyle name="Normal 2 27 14" xfId="3769"/>
    <cellStyle name="Normal 2 27 14 2" xfId="3770"/>
    <cellStyle name="Normal 2 27 15" xfId="3771"/>
    <cellStyle name="Normal 2 27 15 2" xfId="3772"/>
    <cellStyle name="Normal 2 27 16" xfId="3773"/>
    <cellStyle name="Normal 2 27 16 2" xfId="3774"/>
    <cellStyle name="Normal 2 27 17" xfId="3775"/>
    <cellStyle name="Normal 2 27 17 2" xfId="3776"/>
    <cellStyle name="Normal 2 27 18" xfId="3777"/>
    <cellStyle name="Normal 2 27 18 2" xfId="3778"/>
    <cellStyle name="Normal 2 27 19" xfId="3779"/>
    <cellStyle name="Normal 2 27 19 2" xfId="3780"/>
    <cellStyle name="Normal 2 27 2" xfId="3781"/>
    <cellStyle name="Normal 2 27 2 2" xfId="3782"/>
    <cellStyle name="Normal 2 27 20" xfId="3783"/>
    <cellStyle name="Normal 2 27 20 2" xfId="3784"/>
    <cellStyle name="Normal 2 27 21" xfId="3785"/>
    <cellStyle name="Normal 2 27 21 2" xfId="3786"/>
    <cellStyle name="Normal 2 27 22" xfId="3787"/>
    <cellStyle name="Normal 2 27 22 2" xfId="3788"/>
    <cellStyle name="Normal 2 27 23" xfId="3789"/>
    <cellStyle name="Normal 2 27 23 2" xfId="3790"/>
    <cellStyle name="Normal 2 27 24" xfId="3791"/>
    <cellStyle name="Normal 2 27 3" xfId="3792"/>
    <cellStyle name="Normal 2 27 3 2" xfId="3793"/>
    <cellStyle name="Normal 2 27 4" xfId="3794"/>
    <cellStyle name="Normal 2 27 4 2" xfId="3795"/>
    <cellStyle name="Normal 2 27 5" xfId="3796"/>
    <cellStyle name="Normal 2 27 5 2" xfId="3797"/>
    <cellStyle name="Normal 2 27 6" xfId="3798"/>
    <cellStyle name="Normal 2 27 6 2" xfId="3799"/>
    <cellStyle name="Normal 2 27 7" xfId="3800"/>
    <cellStyle name="Normal 2 27 7 2" xfId="3801"/>
    <cellStyle name="Normal 2 27 8" xfId="3802"/>
    <cellStyle name="Normal 2 27 8 2" xfId="3803"/>
    <cellStyle name="Normal 2 27 9" xfId="3804"/>
    <cellStyle name="Normal 2 27 9 2" xfId="3805"/>
    <cellStyle name="Normal 2 28" xfId="3806"/>
    <cellStyle name="Normal 2 28 10" xfId="3807"/>
    <cellStyle name="Normal 2 28 10 2" xfId="3808"/>
    <cellStyle name="Normal 2 28 11" xfId="3809"/>
    <cellStyle name="Normal 2 28 11 2" xfId="3810"/>
    <cellStyle name="Normal 2 28 12" xfId="3811"/>
    <cellStyle name="Normal 2 28 12 2" xfId="3812"/>
    <cellStyle name="Normal 2 28 13" xfId="3813"/>
    <cellStyle name="Normal 2 28 13 2" xfId="3814"/>
    <cellStyle name="Normal 2 28 14" xfId="3815"/>
    <cellStyle name="Normal 2 28 14 2" xfId="3816"/>
    <cellStyle name="Normal 2 28 15" xfId="3817"/>
    <cellStyle name="Normal 2 28 15 2" xfId="3818"/>
    <cellStyle name="Normal 2 28 16" xfId="3819"/>
    <cellStyle name="Normal 2 28 16 2" xfId="3820"/>
    <cellStyle name="Normal 2 28 17" xfId="3821"/>
    <cellStyle name="Normal 2 28 17 2" xfId="3822"/>
    <cellStyle name="Normal 2 28 18" xfId="3823"/>
    <cellStyle name="Normal 2 28 18 2" xfId="3824"/>
    <cellStyle name="Normal 2 28 19" xfId="3825"/>
    <cellStyle name="Normal 2 28 19 2" xfId="3826"/>
    <cellStyle name="Normal 2 28 2" xfId="3827"/>
    <cellStyle name="Normal 2 28 2 2" xfId="3828"/>
    <cellStyle name="Normal 2 28 20" xfId="3829"/>
    <cellStyle name="Normal 2 28 20 2" xfId="3830"/>
    <cellStyle name="Normal 2 28 21" xfId="3831"/>
    <cellStyle name="Normal 2 28 21 2" xfId="3832"/>
    <cellStyle name="Normal 2 28 22" xfId="3833"/>
    <cellStyle name="Normal 2 28 22 2" xfId="3834"/>
    <cellStyle name="Normal 2 28 23" xfId="3835"/>
    <cellStyle name="Normal 2 28 23 2" xfId="3836"/>
    <cellStyle name="Normal 2 28 24" xfId="3837"/>
    <cellStyle name="Normal 2 28 3" xfId="3838"/>
    <cellStyle name="Normal 2 28 3 2" xfId="3839"/>
    <cellStyle name="Normal 2 28 4" xfId="3840"/>
    <cellStyle name="Normal 2 28 4 2" xfId="3841"/>
    <cellStyle name="Normal 2 28 5" xfId="3842"/>
    <cellStyle name="Normal 2 28 5 2" xfId="3843"/>
    <cellStyle name="Normal 2 28 6" xfId="3844"/>
    <cellStyle name="Normal 2 28 6 2" xfId="3845"/>
    <cellStyle name="Normal 2 28 7" xfId="3846"/>
    <cellStyle name="Normal 2 28 7 2" xfId="3847"/>
    <cellStyle name="Normal 2 28 8" xfId="3848"/>
    <cellStyle name="Normal 2 28 8 2" xfId="3849"/>
    <cellStyle name="Normal 2 28 9" xfId="3850"/>
    <cellStyle name="Normal 2 28 9 2" xfId="3851"/>
    <cellStyle name="Normal 2 29" xfId="3852"/>
    <cellStyle name="Normal 2 29 10" xfId="3853"/>
    <cellStyle name="Normal 2 29 10 2" xfId="3854"/>
    <cellStyle name="Normal 2 29 11" xfId="3855"/>
    <cellStyle name="Normal 2 29 11 2" xfId="3856"/>
    <cellStyle name="Normal 2 29 12" xfId="3857"/>
    <cellStyle name="Normal 2 29 12 2" xfId="3858"/>
    <cellStyle name="Normal 2 29 13" xfId="3859"/>
    <cellStyle name="Normal 2 29 13 2" xfId="3860"/>
    <cellStyle name="Normal 2 29 14" xfId="3861"/>
    <cellStyle name="Normal 2 29 14 2" xfId="3862"/>
    <cellStyle name="Normal 2 29 15" xfId="3863"/>
    <cellStyle name="Normal 2 29 15 2" xfId="3864"/>
    <cellStyle name="Normal 2 29 16" xfId="3865"/>
    <cellStyle name="Normal 2 29 16 2" xfId="3866"/>
    <cellStyle name="Normal 2 29 17" xfId="3867"/>
    <cellStyle name="Normal 2 29 17 2" xfId="3868"/>
    <cellStyle name="Normal 2 29 18" xfId="3869"/>
    <cellStyle name="Normal 2 29 18 2" xfId="3870"/>
    <cellStyle name="Normal 2 29 19" xfId="3871"/>
    <cellStyle name="Normal 2 29 19 2" xfId="3872"/>
    <cellStyle name="Normal 2 29 2" xfId="3873"/>
    <cellStyle name="Normal 2 29 2 2" xfId="3874"/>
    <cellStyle name="Normal 2 29 20" xfId="3875"/>
    <cellStyle name="Normal 2 29 20 2" xfId="3876"/>
    <cellStyle name="Normal 2 29 21" xfId="3877"/>
    <cellStyle name="Normal 2 29 21 2" xfId="3878"/>
    <cellStyle name="Normal 2 29 22" xfId="3879"/>
    <cellStyle name="Normal 2 29 22 2" xfId="3880"/>
    <cellStyle name="Normal 2 29 23" xfId="3881"/>
    <cellStyle name="Normal 2 29 23 2" xfId="3882"/>
    <cellStyle name="Normal 2 29 24" xfId="3883"/>
    <cellStyle name="Normal 2 29 3" xfId="3884"/>
    <cellStyle name="Normal 2 29 3 2" xfId="3885"/>
    <cellStyle name="Normal 2 29 4" xfId="3886"/>
    <cellStyle name="Normal 2 29 4 2" xfId="3887"/>
    <cellStyle name="Normal 2 29 5" xfId="3888"/>
    <cellStyle name="Normal 2 29 5 2" xfId="3889"/>
    <cellStyle name="Normal 2 29 6" xfId="3890"/>
    <cellStyle name="Normal 2 29 6 2" xfId="3891"/>
    <cellStyle name="Normal 2 29 7" xfId="3892"/>
    <cellStyle name="Normal 2 29 7 2" xfId="3893"/>
    <cellStyle name="Normal 2 29 8" xfId="3894"/>
    <cellStyle name="Normal 2 29 8 2" xfId="3895"/>
    <cellStyle name="Normal 2 29 9" xfId="3896"/>
    <cellStyle name="Normal 2 29 9 2" xfId="3897"/>
    <cellStyle name="Normal 2 3" xfId="142"/>
    <cellStyle name="Normal 2 3 2" xfId="768"/>
    <cellStyle name="Normal 2 3 2 2" xfId="3898"/>
    <cellStyle name="Normal 2 3 3" xfId="3899"/>
    <cellStyle name="Normal 2 3 3 2" xfId="3900"/>
    <cellStyle name="Normal 2 3 4" xfId="3901"/>
    <cellStyle name="Normal 2 3 5" xfId="3902"/>
    <cellStyle name="Normal 2 30" xfId="3903"/>
    <cellStyle name="Normal 2 30 10" xfId="3904"/>
    <cellStyle name="Normal 2 30 10 2" xfId="3905"/>
    <cellStyle name="Normal 2 30 11" xfId="3906"/>
    <cellStyle name="Normal 2 30 11 2" xfId="3907"/>
    <cellStyle name="Normal 2 30 12" xfId="3908"/>
    <cellStyle name="Normal 2 30 12 2" xfId="3909"/>
    <cellStyle name="Normal 2 30 13" xfId="3910"/>
    <cellStyle name="Normal 2 30 13 2" xfId="3911"/>
    <cellStyle name="Normal 2 30 14" xfId="3912"/>
    <cellStyle name="Normal 2 30 14 2" xfId="3913"/>
    <cellStyle name="Normal 2 30 15" xfId="3914"/>
    <cellStyle name="Normal 2 30 15 2" xfId="3915"/>
    <cellStyle name="Normal 2 30 16" xfId="3916"/>
    <cellStyle name="Normal 2 30 16 2" xfId="3917"/>
    <cellStyle name="Normal 2 30 17" xfId="3918"/>
    <cellStyle name="Normal 2 30 17 2" xfId="3919"/>
    <cellStyle name="Normal 2 30 18" xfId="3920"/>
    <cellStyle name="Normal 2 30 18 2" xfId="3921"/>
    <cellStyle name="Normal 2 30 19" xfId="3922"/>
    <cellStyle name="Normal 2 30 19 2" xfId="3923"/>
    <cellStyle name="Normal 2 30 2" xfId="3924"/>
    <cellStyle name="Normal 2 30 2 2" xfId="3925"/>
    <cellStyle name="Normal 2 30 20" xfId="3926"/>
    <cellStyle name="Normal 2 30 20 2" xfId="3927"/>
    <cellStyle name="Normal 2 30 21" xfId="3928"/>
    <cellStyle name="Normal 2 30 21 2" xfId="3929"/>
    <cellStyle name="Normal 2 30 22" xfId="3930"/>
    <cellStyle name="Normal 2 30 22 2" xfId="3931"/>
    <cellStyle name="Normal 2 30 23" xfId="3932"/>
    <cellStyle name="Normal 2 30 23 2" xfId="3933"/>
    <cellStyle name="Normal 2 30 24" xfId="3934"/>
    <cellStyle name="Normal 2 30 3" xfId="3935"/>
    <cellStyle name="Normal 2 30 3 2" xfId="3936"/>
    <cellStyle name="Normal 2 30 4" xfId="3937"/>
    <cellStyle name="Normal 2 30 4 2" xfId="3938"/>
    <cellStyle name="Normal 2 30 5" xfId="3939"/>
    <cellStyle name="Normal 2 30 5 2" xfId="3940"/>
    <cellStyle name="Normal 2 30 6" xfId="3941"/>
    <cellStyle name="Normal 2 30 6 2" xfId="3942"/>
    <cellStyle name="Normal 2 30 7" xfId="3943"/>
    <cellStyle name="Normal 2 30 7 2" xfId="3944"/>
    <cellStyle name="Normal 2 30 8" xfId="3945"/>
    <cellStyle name="Normal 2 30 8 2" xfId="3946"/>
    <cellStyle name="Normal 2 30 9" xfId="3947"/>
    <cellStyle name="Normal 2 30 9 2" xfId="3948"/>
    <cellStyle name="Normal 2 31" xfId="3949"/>
    <cellStyle name="Normal 2 31 10" xfId="3950"/>
    <cellStyle name="Normal 2 31 10 2" xfId="3951"/>
    <cellStyle name="Normal 2 31 11" xfId="3952"/>
    <cellStyle name="Normal 2 31 11 2" xfId="3953"/>
    <cellStyle name="Normal 2 31 12" xfId="3954"/>
    <cellStyle name="Normal 2 31 12 2" xfId="3955"/>
    <cellStyle name="Normal 2 31 13" xfId="3956"/>
    <cellStyle name="Normal 2 31 13 2" xfId="3957"/>
    <cellStyle name="Normal 2 31 14" xfId="3958"/>
    <cellStyle name="Normal 2 31 14 2" xfId="3959"/>
    <cellStyle name="Normal 2 31 15" xfId="3960"/>
    <cellStyle name="Normal 2 31 15 2" xfId="3961"/>
    <cellStyle name="Normal 2 31 16" xfId="3962"/>
    <cellStyle name="Normal 2 31 16 2" xfId="3963"/>
    <cellStyle name="Normal 2 31 17" xfId="3964"/>
    <cellStyle name="Normal 2 31 17 2" xfId="3965"/>
    <cellStyle name="Normal 2 31 18" xfId="3966"/>
    <cellStyle name="Normal 2 31 18 2" xfId="3967"/>
    <cellStyle name="Normal 2 31 19" xfId="3968"/>
    <cellStyle name="Normal 2 31 19 2" xfId="3969"/>
    <cellStyle name="Normal 2 31 2" xfId="3970"/>
    <cellStyle name="Normal 2 31 2 2" xfId="3971"/>
    <cellStyle name="Normal 2 31 20" xfId="3972"/>
    <cellStyle name="Normal 2 31 20 2" xfId="3973"/>
    <cellStyle name="Normal 2 31 21" xfId="3974"/>
    <cellStyle name="Normal 2 31 21 2" xfId="3975"/>
    <cellStyle name="Normal 2 31 22" xfId="3976"/>
    <cellStyle name="Normal 2 31 22 2" xfId="3977"/>
    <cellStyle name="Normal 2 31 23" xfId="3978"/>
    <cellStyle name="Normal 2 31 23 2" xfId="3979"/>
    <cellStyle name="Normal 2 31 24" xfId="3980"/>
    <cellStyle name="Normal 2 31 3" xfId="3981"/>
    <cellStyle name="Normal 2 31 3 2" xfId="3982"/>
    <cellStyle name="Normal 2 31 4" xfId="3983"/>
    <cellStyle name="Normal 2 31 4 2" xfId="3984"/>
    <cellStyle name="Normal 2 31 5" xfId="3985"/>
    <cellStyle name="Normal 2 31 5 2" xfId="3986"/>
    <cellStyle name="Normal 2 31 6" xfId="3987"/>
    <cellStyle name="Normal 2 31 6 2" xfId="3988"/>
    <cellStyle name="Normal 2 31 7" xfId="3989"/>
    <cellStyle name="Normal 2 31 7 2" xfId="3990"/>
    <cellStyle name="Normal 2 31 8" xfId="3991"/>
    <cellStyle name="Normal 2 31 8 2" xfId="3992"/>
    <cellStyle name="Normal 2 31 9" xfId="3993"/>
    <cellStyle name="Normal 2 31 9 2" xfId="3994"/>
    <cellStyle name="Normal 2 32" xfId="3995"/>
    <cellStyle name="Normal 2 32 10" xfId="3996"/>
    <cellStyle name="Normal 2 32 10 2" xfId="3997"/>
    <cellStyle name="Normal 2 32 11" xfId="3998"/>
    <cellStyle name="Normal 2 32 11 2" xfId="3999"/>
    <cellStyle name="Normal 2 32 12" xfId="4000"/>
    <cellStyle name="Normal 2 32 12 2" xfId="4001"/>
    <cellStyle name="Normal 2 32 13" xfId="4002"/>
    <cellStyle name="Normal 2 32 13 2" xfId="4003"/>
    <cellStyle name="Normal 2 32 14" xfId="4004"/>
    <cellStyle name="Normal 2 32 14 2" xfId="4005"/>
    <cellStyle name="Normal 2 32 15" xfId="4006"/>
    <cellStyle name="Normal 2 32 15 2" xfId="4007"/>
    <cellStyle name="Normal 2 32 16" xfId="4008"/>
    <cellStyle name="Normal 2 32 16 2" xfId="4009"/>
    <cellStyle name="Normal 2 32 17" xfId="4010"/>
    <cellStyle name="Normal 2 32 17 2" xfId="4011"/>
    <cellStyle name="Normal 2 32 18" xfId="4012"/>
    <cellStyle name="Normal 2 32 18 2" xfId="4013"/>
    <cellStyle name="Normal 2 32 19" xfId="4014"/>
    <cellStyle name="Normal 2 32 19 2" xfId="4015"/>
    <cellStyle name="Normal 2 32 2" xfId="4016"/>
    <cellStyle name="Normal 2 32 2 2" xfId="4017"/>
    <cellStyle name="Normal 2 32 20" xfId="4018"/>
    <cellStyle name="Normal 2 32 20 2" xfId="4019"/>
    <cellStyle name="Normal 2 32 21" xfId="4020"/>
    <cellStyle name="Normal 2 32 21 2" xfId="4021"/>
    <cellStyle name="Normal 2 32 22" xfId="4022"/>
    <cellStyle name="Normal 2 32 22 2" xfId="4023"/>
    <cellStyle name="Normal 2 32 23" xfId="4024"/>
    <cellStyle name="Normal 2 32 23 2" xfId="4025"/>
    <cellStyle name="Normal 2 32 24" xfId="4026"/>
    <cellStyle name="Normal 2 32 3" xfId="4027"/>
    <cellStyle name="Normal 2 32 3 2" xfId="4028"/>
    <cellStyle name="Normal 2 32 4" xfId="4029"/>
    <cellStyle name="Normal 2 32 4 2" xfId="4030"/>
    <cellStyle name="Normal 2 32 5" xfId="4031"/>
    <cellStyle name="Normal 2 32 5 2" xfId="4032"/>
    <cellStyle name="Normal 2 32 6" xfId="4033"/>
    <cellStyle name="Normal 2 32 6 2" xfId="4034"/>
    <cellStyle name="Normal 2 32 7" xfId="4035"/>
    <cellStyle name="Normal 2 32 7 2" xfId="4036"/>
    <cellStyle name="Normal 2 32 8" xfId="4037"/>
    <cellStyle name="Normal 2 32 8 2" xfId="4038"/>
    <cellStyle name="Normal 2 32 9" xfId="4039"/>
    <cellStyle name="Normal 2 32 9 2" xfId="4040"/>
    <cellStyle name="Normal 2 33" xfId="4041"/>
    <cellStyle name="Normal 2 33 10" xfId="4042"/>
    <cellStyle name="Normal 2 33 10 2" xfId="4043"/>
    <cellStyle name="Normal 2 33 11" xfId="4044"/>
    <cellStyle name="Normal 2 33 11 2" xfId="4045"/>
    <cellStyle name="Normal 2 33 12" xfId="4046"/>
    <cellStyle name="Normal 2 33 12 2" xfId="4047"/>
    <cellStyle name="Normal 2 33 13" xfId="4048"/>
    <cellStyle name="Normal 2 33 13 2" xfId="4049"/>
    <cellStyle name="Normal 2 33 14" xfId="4050"/>
    <cellStyle name="Normal 2 33 14 2" xfId="4051"/>
    <cellStyle name="Normal 2 33 15" xfId="4052"/>
    <cellStyle name="Normal 2 33 15 2" xfId="4053"/>
    <cellStyle name="Normal 2 33 16" xfId="4054"/>
    <cellStyle name="Normal 2 33 16 2" xfId="4055"/>
    <cellStyle name="Normal 2 33 17" xfId="4056"/>
    <cellStyle name="Normal 2 33 17 2" xfId="4057"/>
    <cellStyle name="Normal 2 33 18" xfId="4058"/>
    <cellStyle name="Normal 2 33 18 2" xfId="4059"/>
    <cellStyle name="Normal 2 33 19" xfId="4060"/>
    <cellStyle name="Normal 2 33 19 2" xfId="4061"/>
    <cellStyle name="Normal 2 33 2" xfId="4062"/>
    <cellStyle name="Normal 2 33 2 2" xfId="4063"/>
    <cellStyle name="Normal 2 33 20" xfId="4064"/>
    <cellStyle name="Normal 2 33 20 2" xfId="4065"/>
    <cellStyle name="Normal 2 33 21" xfId="4066"/>
    <cellStyle name="Normal 2 33 21 2" xfId="4067"/>
    <cellStyle name="Normal 2 33 22" xfId="4068"/>
    <cellStyle name="Normal 2 33 22 2" xfId="4069"/>
    <cellStyle name="Normal 2 33 23" xfId="4070"/>
    <cellStyle name="Normal 2 33 23 2" xfId="4071"/>
    <cellStyle name="Normal 2 33 24" xfId="4072"/>
    <cellStyle name="Normal 2 33 3" xfId="4073"/>
    <cellStyle name="Normal 2 33 3 2" xfId="4074"/>
    <cellStyle name="Normal 2 33 4" xfId="4075"/>
    <cellStyle name="Normal 2 33 4 2" xfId="4076"/>
    <cellStyle name="Normal 2 33 5" xfId="4077"/>
    <cellStyle name="Normal 2 33 5 2" xfId="4078"/>
    <cellStyle name="Normal 2 33 6" xfId="4079"/>
    <cellStyle name="Normal 2 33 6 2" xfId="4080"/>
    <cellStyle name="Normal 2 33 7" xfId="4081"/>
    <cellStyle name="Normal 2 33 7 2" xfId="4082"/>
    <cellStyle name="Normal 2 33 8" xfId="4083"/>
    <cellStyle name="Normal 2 33 8 2" xfId="4084"/>
    <cellStyle name="Normal 2 33 9" xfId="4085"/>
    <cellStyle name="Normal 2 33 9 2" xfId="4086"/>
    <cellStyle name="Normal 2 34" xfId="4087"/>
    <cellStyle name="Normal 2 34 10" xfId="4088"/>
    <cellStyle name="Normal 2 34 10 2" xfId="4089"/>
    <cellStyle name="Normal 2 34 11" xfId="4090"/>
    <cellStyle name="Normal 2 34 11 2" xfId="4091"/>
    <cellStyle name="Normal 2 34 12" xfId="4092"/>
    <cellStyle name="Normal 2 34 12 2" xfId="4093"/>
    <cellStyle name="Normal 2 34 13" xfId="4094"/>
    <cellStyle name="Normal 2 34 13 2" xfId="4095"/>
    <cellStyle name="Normal 2 34 14" xfId="4096"/>
    <cellStyle name="Normal 2 34 14 2" xfId="4097"/>
    <cellStyle name="Normal 2 34 15" xfId="4098"/>
    <cellStyle name="Normal 2 34 15 2" xfId="4099"/>
    <cellStyle name="Normal 2 34 16" xfId="4100"/>
    <cellStyle name="Normal 2 34 16 2" xfId="4101"/>
    <cellStyle name="Normal 2 34 17" xfId="4102"/>
    <cellStyle name="Normal 2 34 17 2" xfId="4103"/>
    <cellStyle name="Normal 2 34 18" xfId="4104"/>
    <cellStyle name="Normal 2 34 18 2" xfId="4105"/>
    <cellStyle name="Normal 2 34 19" xfId="4106"/>
    <cellStyle name="Normal 2 34 19 2" xfId="4107"/>
    <cellStyle name="Normal 2 34 2" xfId="4108"/>
    <cellStyle name="Normal 2 34 2 2" xfId="4109"/>
    <cellStyle name="Normal 2 34 20" xfId="4110"/>
    <cellStyle name="Normal 2 34 20 2" xfId="4111"/>
    <cellStyle name="Normal 2 34 21" xfId="4112"/>
    <cellStyle name="Normal 2 34 21 2" xfId="4113"/>
    <cellStyle name="Normal 2 34 22" xfId="4114"/>
    <cellStyle name="Normal 2 34 22 2" xfId="4115"/>
    <cellStyle name="Normal 2 34 23" xfId="4116"/>
    <cellStyle name="Normal 2 34 23 2" xfId="4117"/>
    <cellStyle name="Normal 2 34 24" xfId="4118"/>
    <cellStyle name="Normal 2 34 3" xfId="4119"/>
    <cellStyle name="Normal 2 34 3 2" xfId="4120"/>
    <cellStyle name="Normal 2 34 4" xfId="4121"/>
    <cellStyle name="Normal 2 34 4 2" xfId="4122"/>
    <cellStyle name="Normal 2 34 5" xfId="4123"/>
    <cellStyle name="Normal 2 34 5 2" xfId="4124"/>
    <cellStyle name="Normal 2 34 6" xfId="4125"/>
    <cellStyle name="Normal 2 34 6 2" xfId="4126"/>
    <cellStyle name="Normal 2 34 7" xfId="4127"/>
    <cellStyle name="Normal 2 34 7 2" xfId="4128"/>
    <cellStyle name="Normal 2 34 8" xfId="4129"/>
    <cellStyle name="Normal 2 34 8 2" xfId="4130"/>
    <cellStyle name="Normal 2 34 9" xfId="4131"/>
    <cellStyle name="Normal 2 34 9 2" xfId="4132"/>
    <cellStyle name="Normal 2 35" xfId="4133"/>
    <cellStyle name="Normal 2 35 10" xfId="4134"/>
    <cellStyle name="Normal 2 35 10 2" xfId="4135"/>
    <cellStyle name="Normal 2 35 11" xfId="4136"/>
    <cellStyle name="Normal 2 35 11 2" xfId="4137"/>
    <cellStyle name="Normal 2 35 12" xfId="4138"/>
    <cellStyle name="Normal 2 35 12 2" xfId="4139"/>
    <cellStyle name="Normal 2 35 13" xfId="4140"/>
    <cellStyle name="Normal 2 35 13 2" xfId="4141"/>
    <cellStyle name="Normal 2 35 14" xfId="4142"/>
    <cellStyle name="Normal 2 35 14 2" xfId="4143"/>
    <cellStyle name="Normal 2 35 15" xfId="4144"/>
    <cellStyle name="Normal 2 35 15 2" xfId="4145"/>
    <cellStyle name="Normal 2 35 16" xfId="4146"/>
    <cellStyle name="Normal 2 35 16 2" xfId="4147"/>
    <cellStyle name="Normal 2 35 17" xfId="4148"/>
    <cellStyle name="Normal 2 35 17 2" xfId="4149"/>
    <cellStyle name="Normal 2 35 18" xfId="4150"/>
    <cellStyle name="Normal 2 35 18 2" xfId="4151"/>
    <cellStyle name="Normal 2 35 19" xfId="4152"/>
    <cellStyle name="Normal 2 35 19 2" xfId="4153"/>
    <cellStyle name="Normal 2 35 2" xfId="4154"/>
    <cellStyle name="Normal 2 35 2 2" xfId="4155"/>
    <cellStyle name="Normal 2 35 20" xfId="4156"/>
    <cellStyle name="Normal 2 35 20 2" xfId="4157"/>
    <cellStyle name="Normal 2 35 21" xfId="4158"/>
    <cellStyle name="Normal 2 35 21 2" xfId="4159"/>
    <cellStyle name="Normal 2 35 22" xfId="4160"/>
    <cellStyle name="Normal 2 35 22 2" xfId="4161"/>
    <cellStyle name="Normal 2 35 23" xfId="4162"/>
    <cellStyle name="Normal 2 35 23 2" xfId="4163"/>
    <cellStyle name="Normal 2 35 24" xfId="4164"/>
    <cellStyle name="Normal 2 35 3" xfId="4165"/>
    <cellStyle name="Normal 2 35 3 2" xfId="4166"/>
    <cellStyle name="Normal 2 35 4" xfId="4167"/>
    <cellStyle name="Normal 2 35 4 2" xfId="4168"/>
    <cellStyle name="Normal 2 35 5" xfId="4169"/>
    <cellStyle name="Normal 2 35 5 2" xfId="4170"/>
    <cellStyle name="Normal 2 35 6" xfId="4171"/>
    <cellStyle name="Normal 2 35 6 2" xfId="4172"/>
    <cellStyle name="Normal 2 35 7" xfId="4173"/>
    <cellStyle name="Normal 2 35 7 2" xfId="4174"/>
    <cellStyle name="Normal 2 35 8" xfId="4175"/>
    <cellStyle name="Normal 2 35 8 2" xfId="4176"/>
    <cellStyle name="Normal 2 35 9" xfId="4177"/>
    <cellStyle name="Normal 2 35 9 2" xfId="4178"/>
    <cellStyle name="Normal 2 36" xfId="4179"/>
    <cellStyle name="Normal 2 36 10" xfId="4180"/>
    <cellStyle name="Normal 2 36 10 2" xfId="4181"/>
    <cellStyle name="Normal 2 36 11" xfId="4182"/>
    <cellStyle name="Normal 2 36 11 2" xfId="4183"/>
    <cellStyle name="Normal 2 36 12" xfId="4184"/>
    <cellStyle name="Normal 2 36 12 2" xfId="4185"/>
    <cellStyle name="Normal 2 36 13" xfId="4186"/>
    <cellStyle name="Normal 2 36 13 2" xfId="4187"/>
    <cellStyle name="Normal 2 36 14" xfId="4188"/>
    <cellStyle name="Normal 2 36 14 2" xfId="4189"/>
    <cellStyle name="Normal 2 36 15" xfId="4190"/>
    <cellStyle name="Normal 2 36 15 2" xfId="4191"/>
    <cellStyle name="Normal 2 36 16" xfId="4192"/>
    <cellStyle name="Normal 2 36 16 2" xfId="4193"/>
    <cellStyle name="Normal 2 36 17" xfId="4194"/>
    <cellStyle name="Normal 2 36 17 2" xfId="4195"/>
    <cellStyle name="Normal 2 36 18" xfId="4196"/>
    <cellStyle name="Normal 2 36 18 2" xfId="4197"/>
    <cellStyle name="Normal 2 36 19" xfId="4198"/>
    <cellStyle name="Normal 2 36 19 2" xfId="4199"/>
    <cellStyle name="Normal 2 36 2" xfId="4200"/>
    <cellStyle name="Normal 2 36 2 2" xfId="4201"/>
    <cellStyle name="Normal 2 36 20" xfId="4202"/>
    <cellStyle name="Normal 2 36 20 2" xfId="4203"/>
    <cellStyle name="Normal 2 36 21" xfId="4204"/>
    <cellStyle name="Normal 2 36 21 2" xfId="4205"/>
    <cellStyle name="Normal 2 36 22" xfId="4206"/>
    <cellStyle name="Normal 2 36 22 2" xfId="4207"/>
    <cellStyle name="Normal 2 36 23" xfId="4208"/>
    <cellStyle name="Normal 2 36 23 2" xfId="4209"/>
    <cellStyle name="Normal 2 36 24" xfId="4210"/>
    <cellStyle name="Normal 2 36 3" xfId="4211"/>
    <cellStyle name="Normal 2 36 3 2" xfId="4212"/>
    <cellStyle name="Normal 2 36 4" xfId="4213"/>
    <cellStyle name="Normal 2 36 4 2" xfId="4214"/>
    <cellStyle name="Normal 2 36 5" xfId="4215"/>
    <cellStyle name="Normal 2 36 5 2" xfId="4216"/>
    <cellStyle name="Normal 2 36 6" xfId="4217"/>
    <cellStyle name="Normal 2 36 6 2" xfId="4218"/>
    <cellStyle name="Normal 2 36 7" xfId="4219"/>
    <cellStyle name="Normal 2 36 7 2" xfId="4220"/>
    <cellStyle name="Normal 2 36 8" xfId="4221"/>
    <cellStyle name="Normal 2 36 8 2" xfId="4222"/>
    <cellStyle name="Normal 2 36 9" xfId="4223"/>
    <cellStyle name="Normal 2 36 9 2" xfId="4224"/>
    <cellStyle name="Normal 2 37" xfId="4225"/>
    <cellStyle name="Normal 2 37 10" xfId="4226"/>
    <cellStyle name="Normal 2 37 10 2" xfId="4227"/>
    <cellStyle name="Normal 2 37 11" xfId="4228"/>
    <cellStyle name="Normal 2 37 11 2" xfId="4229"/>
    <cellStyle name="Normal 2 37 12" xfId="4230"/>
    <cellStyle name="Normal 2 37 12 2" xfId="4231"/>
    <cellStyle name="Normal 2 37 13" xfId="4232"/>
    <cellStyle name="Normal 2 37 13 2" xfId="4233"/>
    <cellStyle name="Normal 2 37 14" xfId="4234"/>
    <cellStyle name="Normal 2 37 14 2" xfId="4235"/>
    <cellStyle name="Normal 2 37 15" xfId="4236"/>
    <cellStyle name="Normal 2 37 15 2" xfId="4237"/>
    <cellStyle name="Normal 2 37 16" xfId="4238"/>
    <cellStyle name="Normal 2 37 16 2" xfId="4239"/>
    <cellStyle name="Normal 2 37 17" xfId="4240"/>
    <cellStyle name="Normal 2 37 17 2" xfId="4241"/>
    <cellStyle name="Normal 2 37 18" xfId="4242"/>
    <cellStyle name="Normal 2 37 18 2" xfId="4243"/>
    <cellStyle name="Normal 2 37 19" xfId="4244"/>
    <cellStyle name="Normal 2 37 19 2" xfId="4245"/>
    <cellStyle name="Normal 2 37 2" xfId="4246"/>
    <cellStyle name="Normal 2 37 2 2" xfId="4247"/>
    <cellStyle name="Normal 2 37 20" xfId="4248"/>
    <cellStyle name="Normal 2 37 20 2" xfId="4249"/>
    <cellStyle name="Normal 2 37 21" xfId="4250"/>
    <cellStyle name="Normal 2 37 21 2" xfId="4251"/>
    <cellStyle name="Normal 2 37 22" xfId="4252"/>
    <cellStyle name="Normal 2 37 22 2" xfId="4253"/>
    <cellStyle name="Normal 2 37 23" xfId="4254"/>
    <cellStyle name="Normal 2 37 23 2" xfId="4255"/>
    <cellStyle name="Normal 2 37 24" xfId="4256"/>
    <cellStyle name="Normal 2 37 3" xfId="4257"/>
    <cellStyle name="Normal 2 37 3 2" xfId="4258"/>
    <cellStyle name="Normal 2 37 4" xfId="4259"/>
    <cellStyle name="Normal 2 37 4 2" xfId="4260"/>
    <cellStyle name="Normal 2 37 5" xfId="4261"/>
    <cellStyle name="Normal 2 37 5 2" xfId="4262"/>
    <cellStyle name="Normal 2 37 6" xfId="4263"/>
    <cellStyle name="Normal 2 37 6 2" xfId="4264"/>
    <cellStyle name="Normal 2 37 7" xfId="4265"/>
    <cellStyle name="Normal 2 37 7 2" xfId="4266"/>
    <cellStyle name="Normal 2 37 8" xfId="4267"/>
    <cellStyle name="Normal 2 37 8 2" xfId="4268"/>
    <cellStyle name="Normal 2 37 9" xfId="4269"/>
    <cellStyle name="Normal 2 37 9 2" xfId="4270"/>
    <cellStyle name="Normal 2 38" xfId="4271"/>
    <cellStyle name="Normal 2 38 10" xfId="4272"/>
    <cellStyle name="Normal 2 38 10 2" xfId="4273"/>
    <cellStyle name="Normal 2 38 11" xfId="4274"/>
    <cellStyle name="Normal 2 38 11 2" xfId="4275"/>
    <cellStyle name="Normal 2 38 12" xfId="4276"/>
    <cellStyle name="Normal 2 38 12 2" xfId="4277"/>
    <cellStyle name="Normal 2 38 13" xfId="4278"/>
    <cellStyle name="Normal 2 38 13 2" xfId="4279"/>
    <cellStyle name="Normal 2 38 14" xfId="4280"/>
    <cellStyle name="Normal 2 38 14 2" xfId="4281"/>
    <cellStyle name="Normal 2 38 15" xfId="4282"/>
    <cellStyle name="Normal 2 38 15 2" xfId="4283"/>
    <cellStyle name="Normal 2 38 16" xfId="4284"/>
    <cellStyle name="Normal 2 38 16 2" xfId="4285"/>
    <cellStyle name="Normal 2 38 17" xfId="4286"/>
    <cellStyle name="Normal 2 38 17 2" xfId="4287"/>
    <cellStyle name="Normal 2 38 18" xfId="4288"/>
    <cellStyle name="Normal 2 38 18 2" xfId="4289"/>
    <cellStyle name="Normal 2 38 19" xfId="4290"/>
    <cellStyle name="Normal 2 38 19 2" xfId="4291"/>
    <cellStyle name="Normal 2 38 2" xfId="4292"/>
    <cellStyle name="Normal 2 38 2 2" xfId="4293"/>
    <cellStyle name="Normal 2 38 20" xfId="4294"/>
    <cellStyle name="Normal 2 38 20 2" xfId="4295"/>
    <cellStyle name="Normal 2 38 21" xfId="4296"/>
    <cellStyle name="Normal 2 38 21 2" xfId="4297"/>
    <cellStyle name="Normal 2 38 22" xfId="4298"/>
    <cellStyle name="Normal 2 38 22 2" xfId="4299"/>
    <cellStyle name="Normal 2 38 23" xfId="4300"/>
    <cellStyle name="Normal 2 38 23 2" xfId="4301"/>
    <cellStyle name="Normal 2 38 24" xfId="4302"/>
    <cellStyle name="Normal 2 38 3" xfId="4303"/>
    <cellStyle name="Normal 2 38 3 2" xfId="4304"/>
    <cellStyle name="Normal 2 38 4" xfId="4305"/>
    <cellStyle name="Normal 2 38 4 2" xfId="4306"/>
    <cellStyle name="Normal 2 38 5" xfId="4307"/>
    <cellStyle name="Normal 2 38 5 2" xfId="4308"/>
    <cellStyle name="Normal 2 38 6" xfId="4309"/>
    <cellStyle name="Normal 2 38 6 2" xfId="4310"/>
    <cellStyle name="Normal 2 38 7" xfId="4311"/>
    <cellStyle name="Normal 2 38 7 2" xfId="4312"/>
    <cellStyle name="Normal 2 38 8" xfId="4313"/>
    <cellStyle name="Normal 2 38 8 2" xfId="4314"/>
    <cellStyle name="Normal 2 38 9" xfId="4315"/>
    <cellStyle name="Normal 2 38 9 2" xfId="4316"/>
    <cellStyle name="Normal 2 39" xfId="4317"/>
    <cellStyle name="Normal 2 39 10" xfId="4318"/>
    <cellStyle name="Normal 2 39 10 2" xfId="4319"/>
    <cellStyle name="Normal 2 39 11" xfId="4320"/>
    <cellStyle name="Normal 2 39 11 2" xfId="4321"/>
    <cellStyle name="Normal 2 39 12" xfId="4322"/>
    <cellStyle name="Normal 2 39 12 2" xfId="4323"/>
    <cellStyle name="Normal 2 39 13" xfId="4324"/>
    <cellStyle name="Normal 2 39 13 2" xfId="4325"/>
    <cellStyle name="Normal 2 39 14" xfId="4326"/>
    <cellStyle name="Normal 2 39 14 2" xfId="4327"/>
    <cellStyle name="Normal 2 39 15" xfId="4328"/>
    <cellStyle name="Normal 2 39 15 2" xfId="4329"/>
    <cellStyle name="Normal 2 39 16" xfId="4330"/>
    <cellStyle name="Normal 2 39 16 2" xfId="4331"/>
    <cellStyle name="Normal 2 39 17" xfId="4332"/>
    <cellStyle name="Normal 2 39 17 2" xfId="4333"/>
    <cellStyle name="Normal 2 39 18" xfId="4334"/>
    <cellStyle name="Normal 2 39 18 2" xfId="4335"/>
    <cellStyle name="Normal 2 39 19" xfId="4336"/>
    <cellStyle name="Normal 2 39 19 2" xfId="4337"/>
    <cellStyle name="Normal 2 39 2" xfId="4338"/>
    <cellStyle name="Normal 2 39 2 2" xfId="4339"/>
    <cellStyle name="Normal 2 39 20" xfId="4340"/>
    <cellStyle name="Normal 2 39 20 2" xfId="4341"/>
    <cellStyle name="Normal 2 39 21" xfId="4342"/>
    <cellStyle name="Normal 2 39 21 2" xfId="4343"/>
    <cellStyle name="Normal 2 39 22" xfId="4344"/>
    <cellStyle name="Normal 2 39 22 2" xfId="4345"/>
    <cellStyle name="Normal 2 39 23" xfId="4346"/>
    <cellStyle name="Normal 2 39 23 2" xfId="4347"/>
    <cellStyle name="Normal 2 39 24" xfId="4348"/>
    <cellStyle name="Normal 2 39 3" xfId="4349"/>
    <cellStyle name="Normal 2 39 3 2" xfId="4350"/>
    <cellStyle name="Normal 2 39 4" xfId="4351"/>
    <cellStyle name="Normal 2 39 4 2" xfId="4352"/>
    <cellStyle name="Normal 2 39 5" xfId="4353"/>
    <cellStyle name="Normal 2 39 5 2" xfId="4354"/>
    <cellStyle name="Normal 2 39 6" xfId="4355"/>
    <cellStyle name="Normal 2 39 6 2" xfId="4356"/>
    <cellStyle name="Normal 2 39 7" xfId="4357"/>
    <cellStyle name="Normal 2 39 7 2" xfId="4358"/>
    <cellStyle name="Normal 2 39 8" xfId="4359"/>
    <cellStyle name="Normal 2 39 8 2" xfId="4360"/>
    <cellStyle name="Normal 2 39 9" xfId="4361"/>
    <cellStyle name="Normal 2 39 9 2" xfId="4362"/>
    <cellStyle name="Normal 2 4" xfId="345"/>
    <cellStyle name="Normal 2 4 2" xfId="4363"/>
    <cellStyle name="Normal 2 4 3" xfId="4364"/>
    <cellStyle name="Normal 2 40" xfId="4365"/>
    <cellStyle name="Normal 2 40 2" xfId="4366"/>
    <cellStyle name="Normal 2 41" xfId="4367"/>
    <cellStyle name="Normal 2 41 2" xfId="4368"/>
    <cellStyle name="Normal 2 42" xfId="4369"/>
    <cellStyle name="Normal 2 42 2" xfId="4370"/>
    <cellStyle name="Normal 2 43" xfId="4371"/>
    <cellStyle name="Normal 2 43 2" xfId="4372"/>
    <cellStyle name="Normal 2 44" xfId="4373"/>
    <cellStyle name="Normal 2 44 2" xfId="4374"/>
    <cellStyle name="Normal 2 45" xfId="4375"/>
    <cellStyle name="Normal 2 45 2" xfId="4376"/>
    <cellStyle name="Normal 2 46" xfId="4377"/>
    <cellStyle name="Normal 2 46 2" xfId="4378"/>
    <cellStyle name="Normal 2 47" xfId="4379"/>
    <cellStyle name="Normal 2 47 2" xfId="4380"/>
    <cellStyle name="Normal 2 48" xfId="4381"/>
    <cellStyle name="Normal 2 48 2" xfId="4382"/>
    <cellStyle name="Normal 2 49" xfId="4383"/>
    <cellStyle name="Normal 2 49 2" xfId="4384"/>
    <cellStyle name="Normal 2 5" xfId="4385"/>
    <cellStyle name="Normal 2 5 10" xfId="4386"/>
    <cellStyle name="Normal 2 5 10 2" xfId="4387"/>
    <cellStyle name="Normal 2 5 11" xfId="4388"/>
    <cellStyle name="Normal 2 5 11 2" xfId="4389"/>
    <cellStyle name="Normal 2 5 12" xfId="4390"/>
    <cellStyle name="Normal 2 5 12 2" xfId="4391"/>
    <cellStyle name="Normal 2 5 13" xfId="4392"/>
    <cellStyle name="Normal 2 5 13 2" xfId="4393"/>
    <cellStyle name="Normal 2 5 14" xfId="4394"/>
    <cellStyle name="Normal 2 5 14 2" xfId="4395"/>
    <cellStyle name="Normal 2 5 15" xfId="4396"/>
    <cellStyle name="Normal 2 5 15 2" xfId="4397"/>
    <cellStyle name="Normal 2 5 16" xfId="4398"/>
    <cellStyle name="Normal 2 5 16 2" xfId="4399"/>
    <cellStyle name="Normal 2 5 17" xfId="4400"/>
    <cellStyle name="Normal 2 5 17 2" xfId="4401"/>
    <cellStyle name="Normal 2 5 18" xfId="4402"/>
    <cellStyle name="Normal 2 5 18 2" xfId="4403"/>
    <cellStyle name="Normal 2 5 19" xfId="4404"/>
    <cellStyle name="Normal 2 5 19 2" xfId="4405"/>
    <cellStyle name="Normal 2 5 2" xfId="4406"/>
    <cellStyle name="Normal 2 5 2 10" xfId="4407"/>
    <cellStyle name="Normal 2 5 2 10 2" xfId="4408"/>
    <cellStyle name="Normal 2 5 2 11" xfId="4409"/>
    <cellStyle name="Normal 2 5 2 11 2" xfId="4410"/>
    <cellStyle name="Normal 2 5 2 12" xfId="4411"/>
    <cellStyle name="Normal 2 5 2 12 2" xfId="4412"/>
    <cellStyle name="Normal 2 5 2 13" xfId="4413"/>
    <cellStyle name="Normal 2 5 2 13 2" xfId="4414"/>
    <cellStyle name="Normal 2 5 2 14" xfId="4415"/>
    <cellStyle name="Normal 2 5 2 14 2" xfId="4416"/>
    <cellStyle name="Normal 2 5 2 15" xfId="4417"/>
    <cellStyle name="Normal 2 5 2 15 2" xfId="4418"/>
    <cellStyle name="Normal 2 5 2 16" xfId="4419"/>
    <cellStyle name="Normal 2 5 2 16 2" xfId="4420"/>
    <cellStyle name="Normal 2 5 2 17" xfId="4421"/>
    <cellStyle name="Normal 2 5 2 17 2" xfId="4422"/>
    <cellStyle name="Normal 2 5 2 18" xfId="4423"/>
    <cellStyle name="Normal 2 5 2 18 2" xfId="4424"/>
    <cellStyle name="Normal 2 5 2 19" xfId="4425"/>
    <cellStyle name="Normal 2 5 2 19 2" xfId="4426"/>
    <cellStyle name="Normal 2 5 2 2" xfId="4427"/>
    <cellStyle name="Normal 2 5 2 2 10" xfId="4428"/>
    <cellStyle name="Normal 2 5 2 2 10 2" xfId="4429"/>
    <cellStyle name="Normal 2 5 2 2 11" xfId="4430"/>
    <cellStyle name="Normal 2 5 2 2 11 2" xfId="4431"/>
    <cellStyle name="Normal 2 5 2 2 12" xfId="4432"/>
    <cellStyle name="Normal 2 5 2 2 12 2" xfId="4433"/>
    <cellStyle name="Normal 2 5 2 2 13" xfId="4434"/>
    <cellStyle name="Normal 2 5 2 2 13 2" xfId="4435"/>
    <cellStyle name="Normal 2 5 2 2 14" xfId="4436"/>
    <cellStyle name="Normal 2 5 2 2 14 2" xfId="4437"/>
    <cellStyle name="Normal 2 5 2 2 15" xfId="4438"/>
    <cellStyle name="Normal 2 5 2 2 15 2" xfId="4439"/>
    <cellStyle name="Normal 2 5 2 2 16" xfId="4440"/>
    <cellStyle name="Normal 2 5 2 2 16 2" xfId="4441"/>
    <cellStyle name="Normal 2 5 2 2 17" xfId="4442"/>
    <cellStyle name="Normal 2 5 2 2 17 2" xfId="4443"/>
    <cellStyle name="Normal 2 5 2 2 18" xfId="4444"/>
    <cellStyle name="Normal 2 5 2 2 18 2" xfId="4445"/>
    <cellStyle name="Normal 2 5 2 2 19" xfId="4446"/>
    <cellStyle name="Normal 2 5 2 2 19 2" xfId="4447"/>
    <cellStyle name="Normal 2 5 2 2 2" xfId="4448"/>
    <cellStyle name="Normal 2 5 2 2 2 2" xfId="4449"/>
    <cellStyle name="Normal 2 5 2 2 20" xfId="4450"/>
    <cellStyle name="Normal 2 5 2 2 20 2" xfId="4451"/>
    <cellStyle name="Normal 2 5 2 2 21" xfId="4452"/>
    <cellStyle name="Normal 2 5 2 2 21 2" xfId="4453"/>
    <cellStyle name="Normal 2 5 2 2 22" xfId="4454"/>
    <cellStyle name="Normal 2 5 2 2 22 2" xfId="4455"/>
    <cellStyle name="Normal 2 5 2 2 23" xfId="4456"/>
    <cellStyle name="Normal 2 5 2 2 23 2" xfId="4457"/>
    <cellStyle name="Normal 2 5 2 2 24" xfId="4458"/>
    <cellStyle name="Normal 2 5 2 2 24 2" xfId="4459"/>
    <cellStyle name="Normal 2 5 2 2 25" xfId="4460"/>
    <cellStyle name="Normal 2 5 2 2 25 2" xfId="4461"/>
    <cellStyle name="Normal 2 5 2 2 26" xfId="4462"/>
    <cellStyle name="Normal 2 5 2 2 26 2" xfId="4463"/>
    <cellStyle name="Normal 2 5 2 2 27" xfId="4464"/>
    <cellStyle name="Normal 2 5 2 2 27 2" xfId="4465"/>
    <cellStyle name="Normal 2 5 2 2 28" xfId="4466"/>
    <cellStyle name="Normal 2 5 2 2 28 2" xfId="4467"/>
    <cellStyle name="Normal 2 5 2 2 29" xfId="4468"/>
    <cellStyle name="Normal 2 5 2 2 29 2" xfId="4469"/>
    <cellStyle name="Normal 2 5 2 2 3" xfId="4470"/>
    <cellStyle name="Normal 2 5 2 2 3 2" xfId="4471"/>
    <cellStyle name="Normal 2 5 2 2 30" xfId="4472"/>
    <cellStyle name="Normal 2 5 2 2 30 2" xfId="4473"/>
    <cellStyle name="Normal 2 5 2 2 31" xfId="4474"/>
    <cellStyle name="Normal 2 5 2 2 31 2" xfId="4475"/>
    <cellStyle name="Normal 2 5 2 2 32" xfId="4476"/>
    <cellStyle name="Normal 2 5 2 2 32 2" xfId="4477"/>
    <cellStyle name="Normal 2 5 2 2 33" xfId="4478"/>
    <cellStyle name="Normal 2 5 2 2 33 2" xfId="4479"/>
    <cellStyle name="Normal 2 5 2 2 34" xfId="4480"/>
    <cellStyle name="Normal 2 5 2 2 34 2" xfId="4481"/>
    <cellStyle name="Normal 2 5 2 2 35" xfId="4482"/>
    <cellStyle name="Normal 2 5 2 2 35 2" xfId="4483"/>
    <cellStyle name="Normal 2 5 2 2 36" xfId="4484"/>
    <cellStyle name="Normal 2 5 2 2 36 2" xfId="4485"/>
    <cellStyle name="Normal 2 5 2 2 37" xfId="4486"/>
    <cellStyle name="Normal 2 5 2 2 37 2" xfId="4487"/>
    <cellStyle name="Normal 2 5 2 2 38" xfId="4488"/>
    <cellStyle name="Normal 2 5 2 2 38 2" xfId="4489"/>
    <cellStyle name="Normal 2 5 2 2 39" xfId="4490"/>
    <cellStyle name="Normal 2 5 2 2 39 2" xfId="4491"/>
    <cellStyle name="Normal 2 5 2 2 4" xfId="4492"/>
    <cellStyle name="Normal 2 5 2 2 4 2" xfId="4493"/>
    <cellStyle name="Normal 2 5 2 2 40" xfId="4494"/>
    <cellStyle name="Normal 2 5 2 2 40 2" xfId="4495"/>
    <cellStyle name="Normal 2 5 2 2 41" xfId="4496"/>
    <cellStyle name="Normal 2 5 2 2 41 2" xfId="4497"/>
    <cellStyle name="Normal 2 5 2 2 42" xfId="4498"/>
    <cellStyle name="Normal 2 5 2 2 42 2" xfId="4499"/>
    <cellStyle name="Normal 2 5 2 2 43" xfId="4500"/>
    <cellStyle name="Normal 2 5 2 2 43 2" xfId="4501"/>
    <cellStyle name="Normal 2 5 2 2 44" xfId="4502"/>
    <cellStyle name="Normal 2 5 2 2 44 2" xfId="4503"/>
    <cellStyle name="Normal 2 5 2 2 45" xfId="4504"/>
    <cellStyle name="Normal 2 5 2 2 45 2" xfId="4505"/>
    <cellStyle name="Normal 2 5 2 2 46" xfId="4506"/>
    <cellStyle name="Normal 2 5 2 2 46 2" xfId="4507"/>
    <cellStyle name="Normal 2 5 2 2 47" xfId="4508"/>
    <cellStyle name="Normal 2 5 2 2 47 2" xfId="4509"/>
    <cellStyle name="Normal 2 5 2 2 48" xfId="4510"/>
    <cellStyle name="Normal 2 5 2 2 48 2" xfId="4511"/>
    <cellStyle name="Normal 2 5 2 2 49" xfId="4512"/>
    <cellStyle name="Normal 2 5 2 2 49 2" xfId="4513"/>
    <cellStyle name="Normal 2 5 2 2 5" xfId="4514"/>
    <cellStyle name="Normal 2 5 2 2 5 2" xfId="4515"/>
    <cellStyle name="Normal 2 5 2 2 50" xfId="4516"/>
    <cellStyle name="Normal 2 5 2 2 50 2" xfId="4517"/>
    <cellStyle name="Normal 2 5 2 2 51" xfId="4518"/>
    <cellStyle name="Normal 2 5 2 2 51 2" xfId="4519"/>
    <cellStyle name="Normal 2 5 2 2 52" xfId="4520"/>
    <cellStyle name="Normal 2 5 2 2 52 2" xfId="4521"/>
    <cellStyle name="Normal 2 5 2 2 53" xfId="4522"/>
    <cellStyle name="Normal 2 5 2 2 53 2" xfId="4523"/>
    <cellStyle name="Normal 2 5 2 2 54" xfId="4524"/>
    <cellStyle name="Normal 2 5 2 2 54 2" xfId="4525"/>
    <cellStyle name="Normal 2 5 2 2 55" xfId="4526"/>
    <cellStyle name="Normal 2 5 2 2 55 2" xfId="4527"/>
    <cellStyle name="Normal 2 5 2 2 56" xfId="4528"/>
    <cellStyle name="Normal 2 5 2 2 6" xfId="4529"/>
    <cellStyle name="Normal 2 5 2 2 6 2" xfId="4530"/>
    <cellStyle name="Normal 2 5 2 2 7" xfId="4531"/>
    <cellStyle name="Normal 2 5 2 2 7 2" xfId="4532"/>
    <cellStyle name="Normal 2 5 2 2 8" xfId="4533"/>
    <cellStyle name="Normal 2 5 2 2 8 2" xfId="4534"/>
    <cellStyle name="Normal 2 5 2 2 9" xfId="4535"/>
    <cellStyle name="Normal 2 5 2 2 9 2" xfId="4536"/>
    <cellStyle name="Normal 2 5 2 20" xfId="4537"/>
    <cellStyle name="Normal 2 5 2 20 2" xfId="4538"/>
    <cellStyle name="Normal 2 5 2 21" xfId="4539"/>
    <cellStyle name="Normal 2 5 2 21 2" xfId="4540"/>
    <cellStyle name="Normal 2 5 2 22" xfId="4541"/>
    <cellStyle name="Normal 2 5 2 22 2" xfId="4542"/>
    <cellStyle name="Normal 2 5 2 23" xfId="4543"/>
    <cellStyle name="Normal 2 5 2 23 2" xfId="4544"/>
    <cellStyle name="Normal 2 5 2 24" xfId="4545"/>
    <cellStyle name="Normal 2 5 2 24 2" xfId="4546"/>
    <cellStyle name="Normal 2 5 2 25" xfId="4547"/>
    <cellStyle name="Normal 2 5 2 25 2" xfId="4548"/>
    <cellStyle name="Normal 2 5 2 26" xfId="4549"/>
    <cellStyle name="Normal 2 5 2 26 2" xfId="4550"/>
    <cellStyle name="Normal 2 5 2 27" xfId="4551"/>
    <cellStyle name="Normal 2 5 2 27 2" xfId="4552"/>
    <cellStyle name="Normal 2 5 2 28" xfId="4553"/>
    <cellStyle name="Normal 2 5 2 28 2" xfId="4554"/>
    <cellStyle name="Normal 2 5 2 29" xfId="4555"/>
    <cellStyle name="Normal 2 5 2 29 2" xfId="4556"/>
    <cellStyle name="Normal 2 5 2 3" xfId="4557"/>
    <cellStyle name="Normal 2 5 2 3 2" xfId="4558"/>
    <cellStyle name="Normal 2 5 2 30" xfId="4559"/>
    <cellStyle name="Normal 2 5 2 30 2" xfId="4560"/>
    <cellStyle name="Normal 2 5 2 31" xfId="4561"/>
    <cellStyle name="Normal 2 5 2 31 2" xfId="4562"/>
    <cellStyle name="Normal 2 5 2 32" xfId="4563"/>
    <cellStyle name="Normal 2 5 2 32 2" xfId="4564"/>
    <cellStyle name="Normal 2 5 2 33" xfId="4565"/>
    <cellStyle name="Normal 2 5 2 33 2" xfId="4566"/>
    <cellStyle name="Normal 2 5 2 34" xfId="4567"/>
    <cellStyle name="Normal 2 5 2 4" xfId="4568"/>
    <cellStyle name="Normal 2 5 2 4 2" xfId="4569"/>
    <cellStyle name="Normal 2 5 2 5" xfId="4570"/>
    <cellStyle name="Normal 2 5 2 5 2" xfId="4571"/>
    <cellStyle name="Normal 2 5 2 6" xfId="4572"/>
    <cellStyle name="Normal 2 5 2 6 2" xfId="4573"/>
    <cellStyle name="Normal 2 5 2 7" xfId="4574"/>
    <cellStyle name="Normal 2 5 2 7 2" xfId="4575"/>
    <cellStyle name="Normal 2 5 2 8" xfId="4576"/>
    <cellStyle name="Normal 2 5 2 8 2" xfId="4577"/>
    <cellStyle name="Normal 2 5 2 9" xfId="4578"/>
    <cellStyle name="Normal 2 5 2 9 2" xfId="4579"/>
    <cellStyle name="Normal 2 5 20" xfId="4580"/>
    <cellStyle name="Normal 2 5 20 2" xfId="4581"/>
    <cellStyle name="Normal 2 5 21" xfId="4582"/>
    <cellStyle name="Normal 2 5 21 2" xfId="4583"/>
    <cellStyle name="Normal 2 5 22" xfId="4584"/>
    <cellStyle name="Normal 2 5 22 2" xfId="4585"/>
    <cellStyle name="Normal 2 5 23" xfId="4586"/>
    <cellStyle name="Normal 2 5 23 2" xfId="4587"/>
    <cellStyle name="Normal 2 5 24" xfId="4588"/>
    <cellStyle name="Normal 2 5 24 2" xfId="4589"/>
    <cellStyle name="Normal 2 5 25" xfId="4590"/>
    <cellStyle name="Normal 2 5 25 2" xfId="4591"/>
    <cellStyle name="Normal 2 5 26" xfId="4592"/>
    <cellStyle name="Normal 2 5 26 2" xfId="4593"/>
    <cellStyle name="Normal 2 5 27" xfId="4594"/>
    <cellStyle name="Normal 2 5 27 2" xfId="4595"/>
    <cellStyle name="Normal 2 5 28" xfId="4596"/>
    <cellStyle name="Normal 2 5 28 2" xfId="4597"/>
    <cellStyle name="Normal 2 5 29" xfId="4598"/>
    <cellStyle name="Normal 2 5 29 2" xfId="4599"/>
    <cellStyle name="Normal 2 5 3" xfId="4600"/>
    <cellStyle name="Normal 2 5 3 2" xfId="4601"/>
    <cellStyle name="Normal 2 5 30" xfId="4602"/>
    <cellStyle name="Normal 2 5 30 2" xfId="4603"/>
    <cellStyle name="Normal 2 5 31" xfId="4604"/>
    <cellStyle name="Normal 2 5 31 2" xfId="4605"/>
    <cellStyle name="Normal 2 5 32" xfId="4606"/>
    <cellStyle name="Normal 2 5 32 2" xfId="4607"/>
    <cellStyle name="Normal 2 5 33" xfId="4608"/>
    <cellStyle name="Normal 2 5 33 2" xfId="4609"/>
    <cellStyle name="Normal 2 5 34" xfId="4610"/>
    <cellStyle name="Normal 2 5 34 2" xfId="4611"/>
    <cellStyle name="Normal 2 5 35" xfId="4612"/>
    <cellStyle name="Normal 2 5 35 2" xfId="4613"/>
    <cellStyle name="Normal 2 5 36" xfId="4614"/>
    <cellStyle name="Normal 2 5 36 2" xfId="4615"/>
    <cellStyle name="Normal 2 5 37" xfId="4616"/>
    <cellStyle name="Normal 2 5 37 2" xfId="4617"/>
    <cellStyle name="Normal 2 5 38" xfId="4618"/>
    <cellStyle name="Normal 2 5 38 2" xfId="4619"/>
    <cellStyle name="Normal 2 5 39" xfId="4620"/>
    <cellStyle name="Normal 2 5 39 2" xfId="4621"/>
    <cellStyle name="Normal 2 5 4" xfId="4622"/>
    <cellStyle name="Normal 2 5 4 2" xfId="4623"/>
    <cellStyle name="Normal 2 5 40" xfId="4624"/>
    <cellStyle name="Normal 2 5 40 2" xfId="4625"/>
    <cellStyle name="Normal 2 5 41" xfId="4626"/>
    <cellStyle name="Normal 2 5 41 2" xfId="4627"/>
    <cellStyle name="Normal 2 5 42" xfId="4628"/>
    <cellStyle name="Normal 2 5 42 2" xfId="4629"/>
    <cellStyle name="Normal 2 5 43" xfId="4630"/>
    <cellStyle name="Normal 2 5 43 2" xfId="4631"/>
    <cellStyle name="Normal 2 5 44" xfId="4632"/>
    <cellStyle name="Normal 2 5 44 2" xfId="4633"/>
    <cellStyle name="Normal 2 5 45" xfId="4634"/>
    <cellStyle name="Normal 2 5 45 2" xfId="4635"/>
    <cellStyle name="Normal 2 5 46" xfId="4636"/>
    <cellStyle name="Normal 2 5 46 2" xfId="4637"/>
    <cellStyle name="Normal 2 5 47" xfId="4638"/>
    <cellStyle name="Normal 2 5 47 2" xfId="4639"/>
    <cellStyle name="Normal 2 5 48" xfId="4640"/>
    <cellStyle name="Normal 2 5 48 2" xfId="4641"/>
    <cellStyle name="Normal 2 5 49" xfId="4642"/>
    <cellStyle name="Normal 2 5 49 2" xfId="4643"/>
    <cellStyle name="Normal 2 5 5" xfId="4644"/>
    <cellStyle name="Normal 2 5 5 2" xfId="4645"/>
    <cellStyle name="Normal 2 5 50" xfId="4646"/>
    <cellStyle name="Normal 2 5 50 2" xfId="4647"/>
    <cellStyle name="Normal 2 5 51" xfId="4648"/>
    <cellStyle name="Normal 2 5 51 2" xfId="4649"/>
    <cellStyle name="Normal 2 5 52" xfId="4650"/>
    <cellStyle name="Normal 2 5 52 2" xfId="4651"/>
    <cellStyle name="Normal 2 5 53" xfId="4652"/>
    <cellStyle name="Normal 2 5 53 2" xfId="4653"/>
    <cellStyle name="Normal 2 5 54" xfId="4654"/>
    <cellStyle name="Normal 2 5 54 2" xfId="4655"/>
    <cellStyle name="Normal 2 5 55" xfId="4656"/>
    <cellStyle name="Normal 2 5 55 2" xfId="4657"/>
    <cellStyle name="Normal 2 5 56" xfId="4658"/>
    <cellStyle name="Normal 2 5 56 2" xfId="4659"/>
    <cellStyle name="Normal 2 5 57" xfId="4660"/>
    <cellStyle name="Normal 2 5 57 2" xfId="4661"/>
    <cellStyle name="Normal 2 5 58" xfId="4662"/>
    <cellStyle name="Normal 2 5 58 2" xfId="4663"/>
    <cellStyle name="Normal 2 5 59" xfId="4664"/>
    <cellStyle name="Normal 2 5 59 2" xfId="4665"/>
    <cellStyle name="Normal 2 5 6" xfId="4666"/>
    <cellStyle name="Normal 2 5 6 2" xfId="4667"/>
    <cellStyle name="Normal 2 5 60" xfId="4668"/>
    <cellStyle name="Normal 2 5 60 2" xfId="4669"/>
    <cellStyle name="Normal 2 5 61" xfId="4670"/>
    <cellStyle name="Normal 2 5 61 2" xfId="4671"/>
    <cellStyle name="Normal 2 5 62" xfId="4672"/>
    <cellStyle name="Normal 2 5 62 2" xfId="4673"/>
    <cellStyle name="Normal 2 5 63" xfId="4674"/>
    <cellStyle name="Normal 2 5 63 2" xfId="4675"/>
    <cellStyle name="Normal 2 5 64" xfId="4676"/>
    <cellStyle name="Normal 2 5 64 2" xfId="4677"/>
    <cellStyle name="Normal 2 5 65" xfId="4678"/>
    <cellStyle name="Normal 2 5 65 2" xfId="4679"/>
    <cellStyle name="Normal 2 5 66" xfId="4680"/>
    <cellStyle name="Normal 2 5 66 2" xfId="4681"/>
    <cellStyle name="Normal 2 5 67" xfId="4682"/>
    <cellStyle name="Normal 2 5 67 2" xfId="4683"/>
    <cellStyle name="Normal 2 5 68" xfId="4684"/>
    <cellStyle name="Normal 2 5 68 2" xfId="4685"/>
    <cellStyle name="Normal 2 5 69" xfId="4686"/>
    <cellStyle name="Normal 2 5 69 2" xfId="4687"/>
    <cellStyle name="Normal 2 5 7" xfId="4688"/>
    <cellStyle name="Normal 2 5 7 2" xfId="4689"/>
    <cellStyle name="Normal 2 5 70" xfId="4690"/>
    <cellStyle name="Normal 2 5 70 2" xfId="4691"/>
    <cellStyle name="Normal 2 5 71" xfId="4692"/>
    <cellStyle name="Normal 2 5 71 2" xfId="4693"/>
    <cellStyle name="Normal 2 5 72" xfId="4694"/>
    <cellStyle name="Normal 2 5 72 2" xfId="4695"/>
    <cellStyle name="Normal 2 5 73" xfId="4696"/>
    <cellStyle name="Normal 2 5 73 2" xfId="4697"/>
    <cellStyle name="Normal 2 5 74" xfId="4698"/>
    <cellStyle name="Normal 2 5 74 2" xfId="4699"/>
    <cellStyle name="Normal 2 5 75" xfId="4700"/>
    <cellStyle name="Normal 2 5 75 2" xfId="4701"/>
    <cellStyle name="Normal 2 5 76" xfId="4702"/>
    <cellStyle name="Normal 2 5 76 2" xfId="4703"/>
    <cellStyle name="Normal 2 5 77" xfId="4704"/>
    <cellStyle name="Normal 2 5 77 2" xfId="4705"/>
    <cellStyle name="Normal 2 5 78" xfId="4706"/>
    <cellStyle name="Normal 2 5 78 2" xfId="4707"/>
    <cellStyle name="Normal 2 5 79" xfId="4708"/>
    <cellStyle name="Normal 2 5 79 2" xfId="4709"/>
    <cellStyle name="Normal 2 5 8" xfId="4710"/>
    <cellStyle name="Normal 2 5 8 2" xfId="4711"/>
    <cellStyle name="Normal 2 5 80" xfId="4712"/>
    <cellStyle name="Normal 2 5 80 2" xfId="4713"/>
    <cellStyle name="Normal 2 5 81" xfId="4714"/>
    <cellStyle name="Normal 2 5 81 2" xfId="4715"/>
    <cellStyle name="Normal 2 5 82" xfId="4716"/>
    <cellStyle name="Normal 2 5 82 2" xfId="4717"/>
    <cellStyle name="Normal 2 5 83" xfId="4718"/>
    <cellStyle name="Normal 2 5 83 2" xfId="4719"/>
    <cellStyle name="Normal 2 5 84" xfId="4720"/>
    <cellStyle name="Normal 2 5 84 2" xfId="4721"/>
    <cellStyle name="Normal 2 5 85" xfId="4722"/>
    <cellStyle name="Normal 2 5 85 2" xfId="4723"/>
    <cellStyle name="Normal 2 5 86" xfId="4724"/>
    <cellStyle name="Normal 2 5 86 2" xfId="4725"/>
    <cellStyle name="Normal 2 5 87" xfId="4726"/>
    <cellStyle name="Normal 2 5 87 2" xfId="4727"/>
    <cellStyle name="Normal 2 5 88" xfId="4728"/>
    <cellStyle name="Normal 2 5 89" xfId="4729"/>
    <cellStyle name="Normal 2 5 9" xfId="4730"/>
    <cellStyle name="Normal 2 5 9 2" xfId="4731"/>
    <cellStyle name="Normal 2 5_DEER 032008 Cost Summary Delivery - Rev 4 (2)" xfId="4732"/>
    <cellStyle name="Normal 2 50" xfId="4733"/>
    <cellStyle name="Normal 2 50 2" xfId="4734"/>
    <cellStyle name="Normal 2 51" xfId="4735"/>
    <cellStyle name="Normal 2 51 2" xfId="4736"/>
    <cellStyle name="Normal 2 52" xfId="4737"/>
    <cellStyle name="Normal 2 52 2" xfId="4738"/>
    <cellStyle name="Normal 2 53" xfId="4739"/>
    <cellStyle name="Normal 2 53 2" xfId="4740"/>
    <cellStyle name="Normal 2 54" xfId="4741"/>
    <cellStyle name="Normal 2 54 2" xfId="4742"/>
    <cellStyle name="Normal 2 55" xfId="4743"/>
    <cellStyle name="Normal 2 55 2" xfId="4744"/>
    <cellStyle name="Normal 2 56" xfId="4745"/>
    <cellStyle name="Normal 2 56 2" xfId="4746"/>
    <cellStyle name="Normal 2 57" xfId="4747"/>
    <cellStyle name="Normal 2 57 2" xfId="4748"/>
    <cellStyle name="Normal 2 58" xfId="4749"/>
    <cellStyle name="Normal 2 58 2" xfId="4750"/>
    <cellStyle name="Normal 2 59" xfId="4751"/>
    <cellStyle name="Normal 2 59 2" xfId="4752"/>
    <cellStyle name="Normal 2 6" xfId="4753"/>
    <cellStyle name="Normal 2 6 2" xfId="4754"/>
    <cellStyle name="Normal 2 6 3" xfId="4755"/>
    <cellStyle name="Normal 2 60" xfId="4756"/>
    <cellStyle name="Normal 2 60 2" xfId="4757"/>
    <cellStyle name="Normal 2 61" xfId="4758"/>
    <cellStyle name="Normal 2 61 2" xfId="4759"/>
    <cellStyle name="Normal 2 62" xfId="4760"/>
    <cellStyle name="Normal 2 62 2" xfId="4761"/>
    <cellStyle name="Normal 2 63" xfId="4762"/>
    <cellStyle name="Normal 2 63 2" xfId="4763"/>
    <cellStyle name="Normal 2 64" xfId="4764"/>
    <cellStyle name="Normal 2 64 2" xfId="4765"/>
    <cellStyle name="Normal 2 65" xfId="4766"/>
    <cellStyle name="Normal 2 65 2" xfId="4767"/>
    <cellStyle name="Normal 2 66" xfId="4768"/>
    <cellStyle name="Normal 2 66 2" xfId="4769"/>
    <cellStyle name="Normal 2 67" xfId="4770"/>
    <cellStyle name="Normal 2 67 2" xfId="4771"/>
    <cellStyle name="Normal 2 68" xfId="4772"/>
    <cellStyle name="Normal 2 68 2" xfId="4773"/>
    <cellStyle name="Normal 2 69" xfId="4774"/>
    <cellStyle name="Normal 2 69 2" xfId="4775"/>
    <cellStyle name="Normal 2 7" xfId="4776"/>
    <cellStyle name="Normal 2 7 2" xfId="4777"/>
    <cellStyle name="Normal 2 70" xfId="4778"/>
    <cellStyle name="Normal 2 70 2" xfId="4779"/>
    <cellStyle name="Normal 2 71" xfId="4780"/>
    <cellStyle name="Normal 2 71 2" xfId="4781"/>
    <cellStyle name="Normal 2 72" xfId="4782"/>
    <cellStyle name="Normal 2 72 2" xfId="4783"/>
    <cellStyle name="Normal 2 73" xfId="4784"/>
    <cellStyle name="Normal 2 73 2" xfId="4785"/>
    <cellStyle name="Normal 2 74" xfId="4786"/>
    <cellStyle name="Normal 2 74 2" xfId="4787"/>
    <cellStyle name="Normal 2 75" xfId="4788"/>
    <cellStyle name="Normal 2 75 2" xfId="4789"/>
    <cellStyle name="Normal 2 76" xfId="4790"/>
    <cellStyle name="Normal 2 76 2" xfId="4791"/>
    <cellStyle name="Normal 2 77" xfId="4792"/>
    <cellStyle name="Normal 2 77 2" xfId="4793"/>
    <cellStyle name="Normal 2 78" xfId="4794"/>
    <cellStyle name="Normal 2 78 2" xfId="4795"/>
    <cellStyle name="Normal 2 79" xfId="4796"/>
    <cellStyle name="Normal 2 79 2" xfId="4797"/>
    <cellStyle name="Normal 2 8" xfId="4798"/>
    <cellStyle name="Normal 2 8 10" xfId="4799"/>
    <cellStyle name="Normal 2 8 10 2" xfId="4800"/>
    <cellStyle name="Normal 2 8 11" xfId="4801"/>
    <cellStyle name="Normal 2 8 11 2" xfId="4802"/>
    <cellStyle name="Normal 2 8 12" xfId="4803"/>
    <cellStyle name="Normal 2 8 12 2" xfId="4804"/>
    <cellStyle name="Normal 2 8 13" xfId="4805"/>
    <cellStyle name="Normal 2 8 13 2" xfId="4806"/>
    <cellStyle name="Normal 2 8 14" xfId="4807"/>
    <cellStyle name="Normal 2 8 14 2" xfId="4808"/>
    <cellStyle name="Normal 2 8 15" xfId="4809"/>
    <cellStyle name="Normal 2 8 15 2" xfId="4810"/>
    <cellStyle name="Normal 2 8 16" xfId="4811"/>
    <cellStyle name="Normal 2 8 16 2" xfId="4812"/>
    <cellStyle name="Normal 2 8 17" xfId="4813"/>
    <cellStyle name="Normal 2 8 17 2" xfId="4814"/>
    <cellStyle name="Normal 2 8 18" xfId="4815"/>
    <cellStyle name="Normal 2 8 18 2" xfId="4816"/>
    <cellStyle name="Normal 2 8 19" xfId="4817"/>
    <cellStyle name="Normal 2 8 19 2" xfId="4818"/>
    <cellStyle name="Normal 2 8 2" xfId="4819"/>
    <cellStyle name="Normal 2 8 2 2" xfId="4820"/>
    <cellStyle name="Normal 2 8 20" xfId="4821"/>
    <cellStyle name="Normal 2 8 20 2" xfId="4822"/>
    <cellStyle name="Normal 2 8 21" xfId="4823"/>
    <cellStyle name="Normal 2 8 21 2" xfId="4824"/>
    <cellStyle name="Normal 2 8 22" xfId="4825"/>
    <cellStyle name="Normal 2 8 22 2" xfId="4826"/>
    <cellStyle name="Normal 2 8 23" xfId="4827"/>
    <cellStyle name="Normal 2 8 23 2" xfId="4828"/>
    <cellStyle name="Normal 2 8 24" xfId="4829"/>
    <cellStyle name="Normal 2 8 3" xfId="4830"/>
    <cellStyle name="Normal 2 8 3 2" xfId="4831"/>
    <cellStyle name="Normal 2 8 4" xfId="4832"/>
    <cellStyle name="Normal 2 8 4 2" xfId="4833"/>
    <cellStyle name="Normal 2 8 5" xfId="4834"/>
    <cellStyle name="Normal 2 8 5 2" xfId="4835"/>
    <cellStyle name="Normal 2 8 6" xfId="4836"/>
    <cellStyle name="Normal 2 8 6 2" xfId="4837"/>
    <cellStyle name="Normal 2 8 7" xfId="4838"/>
    <cellStyle name="Normal 2 8 7 2" xfId="4839"/>
    <cellStyle name="Normal 2 8 8" xfId="4840"/>
    <cellStyle name="Normal 2 8 8 2" xfId="4841"/>
    <cellStyle name="Normal 2 8 9" xfId="4842"/>
    <cellStyle name="Normal 2 8 9 2" xfId="4843"/>
    <cellStyle name="Normal 2 80" xfId="4844"/>
    <cellStyle name="Normal 2 80 2" xfId="4845"/>
    <cellStyle name="Normal 2 81" xfId="4846"/>
    <cellStyle name="Normal 2 81 2" xfId="4847"/>
    <cellStyle name="Normal 2 82" xfId="4848"/>
    <cellStyle name="Normal 2 82 2" xfId="4849"/>
    <cellStyle name="Normal 2 83" xfId="4850"/>
    <cellStyle name="Normal 2 83 2" xfId="4851"/>
    <cellStyle name="Normal 2 84" xfId="4852"/>
    <cellStyle name="Normal 2 84 2" xfId="4853"/>
    <cellStyle name="Normal 2 85" xfId="4854"/>
    <cellStyle name="Normal 2 85 2" xfId="4855"/>
    <cellStyle name="Normal 2 86" xfId="4856"/>
    <cellStyle name="Normal 2 86 2" xfId="4857"/>
    <cellStyle name="Normal 2 87" xfId="4858"/>
    <cellStyle name="Normal 2 87 2" xfId="4859"/>
    <cellStyle name="Normal 2 88" xfId="4860"/>
    <cellStyle name="Normal 2 88 2" xfId="4861"/>
    <cellStyle name="Normal 2 89" xfId="4862"/>
    <cellStyle name="Normal 2 89 2" xfId="4863"/>
    <cellStyle name="Normal 2 9" xfId="4864"/>
    <cellStyle name="Normal 2 9 10" xfId="4865"/>
    <cellStyle name="Normal 2 9 10 2" xfId="4866"/>
    <cellStyle name="Normal 2 9 11" xfId="4867"/>
    <cellStyle name="Normal 2 9 11 2" xfId="4868"/>
    <cellStyle name="Normal 2 9 12" xfId="4869"/>
    <cellStyle name="Normal 2 9 12 2" xfId="4870"/>
    <cellStyle name="Normal 2 9 13" xfId="4871"/>
    <cellStyle name="Normal 2 9 13 2" xfId="4872"/>
    <cellStyle name="Normal 2 9 14" xfId="4873"/>
    <cellStyle name="Normal 2 9 14 2" xfId="4874"/>
    <cellStyle name="Normal 2 9 15" xfId="4875"/>
    <cellStyle name="Normal 2 9 15 2" xfId="4876"/>
    <cellStyle name="Normal 2 9 16" xfId="4877"/>
    <cellStyle name="Normal 2 9 16 2" xfId="4878"/>
    <cellStyle name="Normal 2 9 17" xfId="4879"/>
    <cellStyle name="Normal 2 9 17 2" xfId="4880"/>
    <cellStyle name="Normal 2 9 18" xfId="4881"/>
    <cellStyle name="Normal 2 9 18 2" xfId="4882"/>
    <cellStyle name="Normal 2 9 19" xfId="4883"/>
    <cellStyle name="Normal 2 9 19 2" xfId="4884"/>
    <cellStyle name="Normal 2 9 2" xfId="4885"/>
    <cellStyle name="Normal 2 9 2 2" xfId="4886"/>
    <cellStyle name="Normal 2 9 20" xfId="4887"/>
    <cellStyle name="Normal 2 9 20 2" xfId="4888"/>
    <cellStyle name="Normal 2 9 21" xfId="4889"/>
    <cellStyle name="Normal 2 9 21 2" xfId="4890"/>
    <cellStyle name="Normal 2 9 22" xfId="4891"/>
    <cellStyle name="Normal 2 9 22 2" xfId="4892"/>
    <cellStyle name="Normal 2 9 23" xfId="4893"/>
    <cellStyle name="Normal 2 9 23 2" xfId="4894"/>
    <cellStyle name="Normal 2 9 24" xfId="4895"/>
    <cellStyle name="Normal 2 9 3" xfId="4896"/>
    <cellStyle name="Normal 2 9 3 2" xfId="4897"/>
    <cellStyle name="Normal 2 9 4" xfId="4898"/>
    <cellStyle name="Normal 2 9 4 2" xfId="4899"/>
    <cellStyle name="Normal 2 9 5" xfId="4900"/>
    <cellStyle name="Normal 2 9 5 2" xfId="4901"/>
    <cellStyle name="Normal 2 9 6" xfId="4902"/>
    <cellStyle name="Normal 2 9 6 2" xfId="4903"/>
    <cellStyle name="Normal 2 9 7" xfId="4904"/>
    <cellStyle name="Normal 2 9 7 2" xfId="4905"/>
    <cellStyle name="Normal 2 9 8" xfId="4906"/>
    <cellStyle name="Normal 2 9 8 2" xfId="4907"/>
    <cellStyle name="Normal 2 9 9" xfId="4908"/>
    <cellStyle name="Normal 2 9 9 2" xfId="4909"/>
    <cellStyle name="Normal 2 90" xfId="4910"/>
    <cellStyle name="Normal 2 90 2" xfId="4911"/>
    <cellStyle name="Normal 2 91" xfId="4912"/>
    <cellStyle name="Normal 2 91 2" xfId="4913"/>
    <cellStyle name="Normal 2 92" xfId="4914"/>
    <cellStyle name="Normal 2 92 2" xfId="4915"/>
    <cellStyle name="Normal 2 93" xfId="4916"/>
    <cellStyle name="Normal 2 93 2" xfId="4917"/>
    <cellStyle name="Normal 2 94" xfId="4918"/>
    <cellStyle name="Normal 2 94 2" xfId="4919"/>
    <cellStyle name="Normal 2 94 3" xfId="4920"/>
    <cellStyle name="Normal 2 95" xfId="4921"/>
    <cellStyle name="Normal 2 95 2" xfId="4922"/>
    <cellStyle name="Normal 2 95 3" xfId="4923"/>
    <cellStyle name="Normal 2 96" xfId="4924"/>
    <cellStyle name="Normal 2 96 2" xfId="4925"/>
    <cellStyle name="Normal 2 96 3" xfId="4926"/>
    <cellStyle name="Normal 2 97" xfId="4927"/>
    <cellStyle name="Normal 2 98" xfId="4928"/>
    <cellStyle name="Normal 2 99" xfId="4929"/>
    <cellStyle name="Normal 2 99 2" xfId="4930"/>
    <cellStyle name="Normal 2_12889 GP Contracts v3" xfId="4931"/>
    <cellStyle name="Normal 20" xfId="4932"/>
    <cellStyle name="Normal 20 2" xfId="4933"/>
    <cellStyle name="Normal 20 2 2" xfId="4934"/>
    <cellStyle name="Normal 20 3" xfId="4935"/>
    <cellStyle name="Normal 21" xfId="4936"/>
    <cellStyle name="Normal 21 2" xfId="4937"/>
    <cellStyle name="Normal 22" xfId="4938"/>
    <cellStyle name="Normal 22 2" xfId="4939"/>
    <cellStyle name="Normal 23" xfId="4940"/>
    <cellStyle name="Normal 23 2" xfId="4941"/>
    <cellStyle name="Normal 24" xfId="4942"/>
    <cellStyle name="Normal 24 2" xfId="4943"/>
    <cellStyle name="Normal 25" xfId="4944"/>
    <cellStyle name="Normal 25 2" xfId="4945"/>
    <cellStyle name="Normal 26" xfId="4946"/>
    <cellStyle name="Normal 26 2" xfId="4947"/>
    <cellStyle name="Normal 27" xfId="4948"/>
    <cellStyle name="Normal 27 2" xfId="4949"/>
    <cellStyle name="Normal 27 3" xfId="4950"/>
    <cellStyle name="Normal 27 4" xfId="4951"/>
    <cellStyle name="Normal 28" xfId="4952"/>
    <cellStyle name="Normal 28 2" xfId="4953"/>
    <cellStyle name="Normal 28 3" xfId="4954"/>
    <cellStyle name="Normal 28 4" xfId="4955"/>
    <cellStyle name="Normal 29" xfId="4956"/>
    <cellStyle name="Normal 29 2" xfId="4957"/>
    <cellStyle name="Normal 29 2 2" xfId="4958"/>
    <cellStyle name="Normal 29 2 3" xfId="4959"/>
    <cellStyle name="Normal 29 3" xfId="4960"/>
    <cellStyle name="Normal 29 4" xfId="4961"/>
    <cellStyle name="Normal 3" xfId="65"/>
    <cellStyle name="Normal 3 10" xfId="4962"/>
    <cellStyle name="Normal 3 10 10" xfId="4963"/>
    <cellStyle name="Normal 3 10 10 2" xfId="4964"/>
    <cellStyle name="Normal 3 10 11" xfId="4965"/>
    <cellStyle name="Normal 3 10 11 2" xfId="4966"/>
    <cellStyle name="Normal 3 10 12" xfId="4967"/>
    <cellStyle name="Normal 3 10 12 2" xfId="4968"/>
    <cellStyle name="Normal 3 10 13" xfId="4969"/>
    <cellStyle name="Normal 3 10 13 2" xfId="4970"/>
    <cellStyle name="Normal 3 10 14" xfId="4971"/>
    <cellStyle name="Normal 3 10 14 2" xfId="4972"/>
    <cellStyle name="Normal 3 10 15" xfId="4973"/>
    <cellStyle name="Normal 3 10 15 2" xfId="4974"/>
    <cellStyle name="Normal 3 10 16" xfId="4975"/>
    <cellStyle name="Normal 3 10 16 2" xfId="4976"/>
    <cellStyle name="Normal 3 10 17" xfId="4977"/>
    <cellStyle name="Normal 3 10 17 2" xfId="4978"/>
    <cellStyle name="Normal 3 10 18" xfId="4979"/>
    <cellStyle name="Normal 3 10 18 2" xfId="4980"/>
    <cellStyle name="Normal 3 10 19" xfId="4981"/>
    <cellStyle name="Normal 3 10 19 2" xfId="4982"/>
    <cellStyle name="Normal 3 10 2" xfId="4983"/>
    <cellStyle name="Normal 3 10 2 2" xfId="4984"/>
    <cellStyle name="Normal 3 10 20" xfId="4985"/>
    <cellStyle name="Normal 3 10 20 2" xfId="4986"/>
    <cellStyle name="Normal 3 10 21" xfId="4987"/>
    <cellStyle name="Normal 3 10 21 2" xfId="4988"/>
    <cellStyle name="Normal 3 10 22" xfId="4989"/>
    <cellStyle name="Normal 3 10 22 2" xfId="4990"/>
    <cellStyle name="Normal 3 10 23" xfId="4991"/>
    <cellStyle name="Normal 3 10 23 2" xfId="4992"/>
    <cellStyle name="Normal 3 10 24" xfId="4993"/>
    <cellStyle name="Normal 3 10 3" xfId="4994"/>
    <cellStyle name="Normal 3 10 3 2" xfId="4995"/>
    <cellStyle name="Normal 3 10 4" xfId="4996"/>
    <cellStyle name="Normal 3 10 4 2" xfId="4997"/>
    <cellStyle name="Normal 3 10 5" xfId="4998"/>
    <cellStyle name="Normal 3 10 5 2" xfId="4999"/>
    <cellStyle name="Normal 3 10 6" xfId="5000"/>
    <cellStyle name="Normal 3 10 6 2" xfId="5001"/>
    <cellStyle name="Normal 3 10 7" xfId="5002"/>
    <cellStyle name="Normal 3 10 7 2" xfId="5003"/>
    <cellStyle name="Normal 3 10 8" xfId="5004"/>
    <cellStyle name="Normal 3 10 8 2" xfId="5005"/>
    <cellStyle name="Normal 3 10 9" xfId="5006"/>
    <cellStyle name="Normal 3 10 9 2" xfId="5007"/>
    <cellStyle name="Normal 3 11" xfId="5008"/>
    <cellStyle name="Normal 3 11 10" xfId="5009"/>
    <cellStyle name="Normal 3 11 10 2" xfId="5010"/>
    <cellStyle name="Normal 3 11 11" xfId="5011"/>
    <cellStyle name="Normal 3 11 11 2" xfId="5012"/>
    <cellStyle name="Normal 3 11 12" xfId="5013"/>
    <cellStyle name="Normal 3 11 12 2" xfId="5014"/>
    <cellStyle name="Normal 3 11 13" xfId="5015"/>
    <cellStyle name="Normal 3 11 13 2" xfId="5016"/>
    <cellStyle name="Normal 3 11 14" xfId="5017"/>
    <cellStyle name="Normal 3 11 14 2" xfId="5018"/>
    <cellStyle name="Normal 3 11 15" xfId="5019"/>
    <cellStyle name="Normal 3 11 15 2" xfId="5020"/>
    <cellStyle name="Normal 3 11 16" xfId="5021"/>
    <cellStyle name="Normal 3 11 16 2" xfId="5022"/>
    <cellStyle name="Normal 3 11 17" xfId="5023"/>
    <cellStyle name="Normal 3 11 17 2" xfId="5024"/>
    <cellStyle name="Normal 3 11 18" xfId="5025"/>
    <cellStyle name="Normal 3 11 18 2" xfId="5026"/>
    <cellStyle name="Normal 3 11 19" xfId="5027"/>
    <cellStyle name="Normal 3 11 19 2" xfId="5028"/>
    <cellStyle name="Normal 3 11 2" xfId="5029"/>
    <cellStyle name="Normal 3 11 2 2" xfId="5030"/>
    <cellStyle name="Normal 3 11 20" xfId="5031"/>
    <cellStyle name="Normal 3 11 20 2" xfId="5032"/>
    <cellStyle name="Normal 3 11 21" xfId="5033"/>
    <cellStyle name="Normal 3 11 21 2" xfId="5034"/>
    <cellStyle name="Normal 3 11 22" xfId="5035"/>
    <cellStyle name="Normal 3 11 22 2" xfId="5036"/>
    <cellStyle name="Normal 3 11 23" xfId="5037"/>
    <cellStyle name="Normal 3 11 23 2" xfId="5038"/>
    <cellStyle name="Normal 3 11 24" xfId="5039"/>
    <cellStyle name="Normal 3 11 3" xfId="5040"/>
    <cellStyle name="Normal 3 11 3 2" xfId="5041"/>
    <cellStyle name="Normal 3 11 4" xfId="5042"/>
    <cellStyle name="Normal 3 11 4 2" xfId="5043"/>
    <cellStyle name="Normal 3 11 5" xfId="5044"/>
    <cellStyle name="Normal 3 11 5 2" xfId="5045"/>
    <cellStyle name="Normal 3 11 6" xfId="5046"/>
    <cellStyle name="Normal 3 11 6 2" xfId="5047"/>
    <cellStyle name="Normal 3 11 7" xfId="5048"/>
    <cellStyle name="Normal 3 11 7 2" xfId="5049"/>
    <cellStyle name="Normal 3 11 8" xfId="5050"/>
    <cellStyle name="Normal 3 11 8 2" xfId="5051"/>
    <cellStyle name="Normal 3 11 9" xfId="5052"/>
    <cellStyle name="Normal 3 11 9 2" xfId="5053"/>
    <cellStyle name="Normal 3 12" xfId="5054"/>
    <cellStyle name="Normal 3 12 10" xfId="5055"/>
    <cellStyle name="Normal 3 12 10 2" xfId="5056"/>
    <cellStyle name="Normal 3 12 11" xfId="5057"/>
    <cellStyle name="Normal 3 12 11 2" xfId="5058"/>
    <cellStyle name="Normal 3 12 12" xfId="5059"/>
    <cellStyle name="Normal 3 12 12 2" xfId="5060"/>
    <cellStyle name="Normal 3 12 13" xfId="5061"/>
    <cellStyle name="Normal 3 12 13 2" xfId="5062"/>
    <cellStyle name="Normal 3 12 14" xfId="5063"/>
    <cellStyle name="Normal 3 12 14 2" xfId="5064"/>
    <cellStyle name="Normal 3 12 15" xfId="5065"/>
    <cellStyle name="Normal 3 12 15 2" xfId="5066"/>
    <cellStyle name="Normal 3 12 16" xfId="5067"/>
    <cellStyle name="Normal 3 12 16 2" xfId="5068"/>
    <cellStyle name="Normal 3 12 17" xfId="5069"/>
    <cellStyle name="Normal 3 12 17 2" xfId="5070"/>
    <cellStyle name="Normal 3 12 18" xfId="5071"/>
    <cellStyle name="Normal 3 12 18 2" xfId="5072"/>
    <cellStyle name="Normal 3 12 19" xfId="5073"/>
    <cellStyle name="Normal 3 12 19 2" xfId="5074"/>
    <cellStyle name="Normal 3 12 2" xfId="5075"/>
    <cellStyle name="Normal 3 12 2 2" xfId="5076"/>
    <cellStyle name="Normal 3 12 20" xfId="5077"/>
    <cellStyle name="Normal 3 12 20 2" xfId="5078"/>
    <cellStyle name="Normal 3 12 21" xfId="5079"/>
    <cellStyle name="Normal 3 12 21 2" xfId="5080"/>
    <cellStyle name="Normal 3 12 22" xfId="5081"/>
    <cellStyle name="Normal 3 12 22 2" xfId="5082"/>
    <cellStyle name="Normal 3 12 23" xfId="5083"/>
    <cellStyle name="Normal 3 12 23 2" xfId="5084"/>
    <cellStyle name="Normal 3 12 24" xfId="5085"/>
    <cellStyle name="Normal 3 12 3" xfId="5086"/>
    <cellStyle name="Normal 3 12 3 2" xfId="5087"/>
    <cellStyle name="Normal 3 12 4" xfId="5088"/>
    <cellStyle name="Normal 3 12 4 2" xfId="5089"/>
    <cellStyle name="Normal 3 12 5" xfId="5090"/>
    <cellStyle name="Normal 3 12 5 2" xfId="5091"/>
    <cellStyle name="Normal 3 12 6" xfId="5092"/>
    <cellStyle name="Normal 3 12 6 2" xfId="5093"/>
    <cellStyle name="Normal 3 12 7" xfId="5094"/>
    <cellStyle name="Normal 3 12 7 2" xfId="5095"/>
    <cellStyle name="Normal 3 12 8" xfId="5096"/>
    <cellStyle name="Normal 3 12 8 2" xfId="5097"/>
    <cellStyle name="Normal 3 12 9" xfId="5098"/>
    <cellStyle name="Normal 3 12 9 2" xfId="5099"/>
    <cellStyle name="Normal 3 13" xfId="5100"/>
    <cellStyle name="Normal 3 13 10" xfId="5101"/>
    <cellStyle name="Normal 3 13 10 2" xfId="5102"/>
    <cellStyle name="Normal 3 13 11" xfId="5103"/>
    <cellStyle name="Normal 3 13 11 2" xfId="5104"/>
    <cellStyle name="Normal 3 13 12" xfId="5105"/>
    <cellStyle name="Normal 3 13 12 2" xfId="5106"/>
    <cellStyle name="Normal 3 13 13" xfId="5107"/>
    <cellStyle name="Normal 3 13 13 2" xfId="5108"/>
    <cellStyle name="Normal 3 13 14" xfId="5109"/>
    <cellStyle name="Normal 3 13 14 2" xfId="5110"/>
    <cellStyle name="Normal 3 13 15" xfId="5111"/>
    <cellStyle name="Normal 3 13 15 2" xfId="5112"/>
    <cellStyle name="Normal 3 13 16" xfId="5113"/>
    <cellStyle name="Normal 3 13 16 2" xfId="5114"/>
    <cellStyle name="Normal 3 13 17" xfId="5115"/>
    <cellStyle name="Normal 3 13 17 2" xfId="5116"/>
    <cellStyle name="Normal 3 13 18" xfId="5117"/>
    <cellStyle name="Normal 3 13 18 2" xfId="5118"/>
    <cellStyle name="Normal 3 13 19" xfId="5119"/>
    <cellStyle name="Normal 3 13 19 2" xfId="5120"/>
    <cellStyle name="Normal 3 13 2" xfId="5121"/>
    <cellStyle name="Normal 3 13 2 2" xfId="5122"/>
    <cellStyle name="Normal 3 13 20" xfId="5123"/>
    <cellStyle name="Normal 3 13 20 2" xfId="5124"/>
    <cellStyle name="Normal 3 13 21" xfId="5125"/>
    <cellStyle name="Normal 3 13 21 2" xfId="5126"/>
    <cellStyle name="Normal 3 13 22" xfId="5127"/>
    <cellStyle name="Normal 3 13 22 2" xfId="5128"/>
    <cellStyle name="Normal 3 13 23" xfId="5129"/>
    <cellStyle name="Normal 3 13 23 2" xfId="5130"/>
    <cellStyle name="Normal 3 13 24" xfId="5131"/>
    <cellStyle name="Normal 3 13 3" xfId="5132"/>
    <cellStyle name="Normal 3 13 3 2" xfId="5133"/>
    <cellStyle name="Normal 3 13 4" xfId="5134"/>
    <cellStyle name="Normal 3 13 4 2" xfId="5135"/>
    <cellStyle name="Normal 3 13 5" xfId="5136"/>
    <cellStyle name="Normal 3 13 5 2" xfId="5137"/>
    <cellStyle name="Normal 3 13 6" xfId="5138"/>
    <cellStyle name="Normal 3 13 6 2" xfId="5139"/>
    <cellStyle name="Normal 3 13 7" xfId="5140"/>
    <cellStyle name="Normal 3 13 7 2" xfId="5141"/>
    <cellStyle name="Normal 3 13 8" xfId="5142"/>
    <cellStyle name="Normal 3 13 8 2" xfId="5143"/>
    <cellStyle name="Normal 3 13 9" xfId="5144"/>
    <cellStyle name="Normal 3 13 9 2" xfId="5145"/>
    <cellStyle name="Normal 3 14" xfId="5146"/>
    <cellStyle name="Normal 3 14 10" xfId="5147"/>
    <cellStyle name="Normal 3 14 10 2" xfId="5148"/>
    <cellStyle name="Normal 3 14 11" xfId="5149"/>
    <cellStyle name="Normal 3 14 11 2" xfId="5150"/>
    <cellStyle name="Normal 3 14 12" xfId="5151"/>
    <cellStyle name="Normal 3 14 12 2" xfId="5152"/>
    <cellStyle name="Normal 3 14 13" xfId="5153"/>
    <cellStyle name="Normal 3 14 13 2" xfId="5154"/>
    <cellStyle name="Normal 3 14 14" xfId="5155"/>
    <cellStyle name="Normal 3 14 14 2" xfId="5156"/>
    <cellStyle name="Normal 3 14 15" xfId="5157"/>
    <cellStyle name="Normal 3 14 15 2" xfId="5158"/>
    <cellStyle name="Normal 3 14 16" xfId="5159"/>
    <cellStyle name="Normal 3 14 16 2" xfId="5160"/>
    <cellStyle name="Normal 3 14 17" xfId="5161"/>
    <cellStyle name="Normal 3 14 17 2" xfId="5162"/>
    <cellStyle name="Normal 3 14 18" xfId="5163"/>
    <cellStyle name="Normal 3 14 18 2" xfId="5164"/>
    <cellStyle name="Normal 3 14 19" xfId="5165"/>
    <cellStyle name="Normal 3 14 19 2" xfId="5166"/>
    <cellStyle name="Normal 3 14 2" xfId="5167"/>
    <cellStyle name="Normal 3 14 2 2" xfId="5168"/>
    <cellStyle name="Normal 3 14 20" xfId="5169"/>
    <cellStyle name="Normal 3 14 20 2" xfId="5170"/>
    <cellStyle name="Normal 3 14 21" xfId="5171"/>
    <cellStyle name="Normal 3 14 21 2" xfId="5172"/>
    <cellStyle name="Normal 3 14 22" xfId="5173"/>
    <cellStyle name="Normal 3 14 22 2" xfId="5174"/>
    <cellStyle name="Normal 3 14 23" xfId="5175"/>
    <cellStyle name="Normal 3 14 23 2" xfId="5176"/>
    <cellStyle name="Normal 3 14 24" xfId="5177"/>
    <cellStyle name="Normal 3 14 3" xfId="5178"/>
    <cellStyle name="Normal 3 14 3 2" xfId="5179"/>
    <cellStyle name="Normal 3 14 4" xfId="5180"/>
    <cellStyle name="Normal 3 14 4 2" xfId="5181"/>
    <cellStyle name="Normal 3 14 5" xfId="5182"/>
    <cellStyle name="Normal 3 14 5 2" xfId="5183"/>
    <cellStyle name="Normal 3 14 6" xfId="5184"/>
    <cellStyle name="Normal 3 14 6 2" xfId="5185"/>
    <cellStyle name="Normal 3 14 7" xfId="5186"/>
    <cellStyle name="Normal 3 14 7 2" xfId="5187"/>
    <cellStyle name="Normal 3 14 8" xfId="5188"/>
    <cellStyle name="Normal 3 14 8 2" xfId="5189"/>
    <cellStyle name="Normal 3 14 9" xfId="5190"/>
    <cellStyle name="Normal 3 14 9 2" xfId="5191"/>
    <cellStyle name="Normal 3 15" xfId="5192"/>
    <cellStyle name="Normal 3 15 10" xfId="5193"/>
    <cellStyle name="Normal 3 15 10 2" xfId="5194"/>
    <cellStyle name="Normal 3 15 11" xfId="5195"/>
    <cellStyle name="Normal 3 15 11 2" xfId="5196"/>
    <cellStyle name="Normal 3 15 12" xfId="5197"/>
    <cellStyle name="Normal 3 15 12 2" xfId="5198"/>
    <cellStyle name="Normal 3 15 13" xfId="5199"/>
    <cellStyle name="Normal 3 15 13 2" xfId="5200"/>
    <cellStyle name="Normal 3 15 14" xfId="5201"/>
    <cellStyle name="Normal 3 15 14 2" xfId="5202"/>
    <cellStyle name="Normal 3 15 15" xfId="5203"/>
    <cellStyle name="Normal 3 15 15 2" xfId="5204"/>
    <cellStyle name="Normal 3 15 16" xfId="5205"/>
    <cellStyle name="Normal 3 15 16 2" xfId="5206"/>
    <cellStyle name="Normal 3 15 17" xfId="5207"/>
    <cellStyle name="Normal 3 15 17 2" xfId="5208"/>
    <cellStyle name="Normal 3 15 18" xfId="5209"/>
    <cellStyle name="Normal 3 15 18 2" xfId="5210"/>
    <cellStyle name="Normal 3 15 19" xfId="5211"/>
    <cellStyle name="Normal 3 15 19 2" xfId="5212"/>
    <cellStyle name="Normal 3 15 2" xfId="5213"/>
    <cellStyle name="Normal 3 15 2 2" xfId="5214"/>
    <cellStyle name="Normal 3 15 20" xfId="5215"/>
    <cellStyle name="Normal 3 15 20 2" xfId="5216"/>
    <cellStyle name="Normal 3 15 21" xfId="5217"/>
    <cellStyle name="Normal 3 15 21 2" xfId="5218"/>
    <cellStyle name="Normal 3 15 22" xfId="5219"/>
    <cellStyle name="Normal 3 15 22 2" xfId="5220"/>
    <cellStyle name="Normal 3 15 23" xfId="5221"/>
    <cellStyle name="Normal 3 15 23 2" xfId="5222"/>
    <cellStyle name="Normal 3 15 24" xfId="5223"/>
    <cellStyle name="Normal 3 15 3" xfId="5224"/>
    <cellStyle name="Normal 3 15 3 2" xfId="5225"/>
    <cellStyle name="Normal 3 15 4" xfId="5226"/>
    <cellStyle name="Normal 3 15 4 2" xfId="5227"/>
    <cellStyle name="Normal 3 15 5" xfId="5228"/>
    <cellStyle name="Normal 3 15 5 2" xfId="5229"/>
    <cellStyle name="Normal 3 15 6" xfId="5230"/>
    <cellStyle name="Normal 3 15 6 2" xfId="5231"/>
    <cellStyle name="Normal 3 15 7" xfId="5232"/>
    <cellStyle name="Normal 3 15 7 2" xfId="5233"/>
    <cellStyle name="Normal 3 15 8" xfId="5234"/>
    <cellStyle name="Normal 3 15 8 2" xfId="5235"/>
    <cellStyle name="Normal 3 15 9" xfId="5236"/>
    <cellStyle name="Normal 3 15 9 2" xfId="5237"/>
    <cellStyle name="Normal 3 16" xfId="5238"/>
    <cellStyle name="Normal 3 16 10" xfId="5239"/>
    <cellStyle name="Normal 3 16 10 2" xfId="5240"/>
    <cellStyle name="Normal 3 16 11" xfId="5241"/>
    <cellStyle name="Normal 3 16 11 2" xfId="5242"/>
    <cellStyle name="Normal 3 16 12" xfId="5243"/>
    <cellStyle name="Normal 3 16 12 2" xfId="5244"/>
    <cellStyle name="Normal 3 16 13" xfId="5245"/>
    <cellStyle name="Normal 3 16 13 2" xfId="5246"/>
    <cellStyle name="Normal 3 16 14" xfId="5247"/>
    <cellStyle name="Normal 3 16 14 2" xfId="5248"/>
    <cellStyle name="Normal 3 16 15" xfId="5249"/>
    <cellStyle name="Normal 3 16 15 2" xfId="5250"/>
    <cellStyle name="Normal 3 16 16" xfId="5251"/>
    <cellStyle name="Normal 3 16 16 2" xfId="5252"/>
    <cellStyle name="Normal 3 16 17" xfId="5253"/>
    <cellStyle name="Normal 3 16 17 2" xfId="5254"/>
    <cellStyle name="Normal 3 16 18" xfId="5255"/>
    <cellStyle name="Normal 3 16 18 2" xfId="5256"/>
    <cellStyle name="Normal 3 16 19" xfId="5257"/>
    <cellStyle name="Normal 3 16 19 2" xfId="5258"/>
    <cellStyle name="Normal 3 16 2" xfId="5259"/>
    <cellStyle name="Normal 3 16 2 2" xfId="5260"/>
    <cellStyle name="Normal 3 16 20" xfId="5261"/>
    <cellStyle name="Normal 3 16 20 2" xfId="5262"/>
    <cellStyle name="Normal 3 16 21" xfId="5263"/>
    <cellStyle name="Normal 3 16 21 2" xfId="5264"/>
    <cellStyle name="Normal 3 16 22" xfId="5265"/>
    <cellStyle name="Normal 3 16 22 2" xfId="5266"/>
    <cellStyle name="Normal 3 16 23" xfId="5267"/>
    <cellStyle name="Normal 3 16 23 2" xfId="5268"/>
    <cellStyle name="Normal 3 16 24" xfId="5269"/>
    <cellStyle name="Normal 3 16 3" xfId="5270"/>
    <cellStyle name="Normal 3 16 3 2" xfId="5271"/>
    <cellStyle name="Normal 3 16 4" xfId="5272"/>
    <cellStyle name="Normal 3 16 4 2" xfId="5273"/>
    <cellStyle name="Normal 3 16 5" xfId="5274"/>
    <cellStyle name="Normal 3 16 5 2" xfId="5275"/>
    <cellStyle name="Normal 3 16 6" xfId="5276"/>
    <cellStyle name="Normal 3 16 6 2" xfId="5277"/>
    <cellStyle name="Normal 3 16 7" xfId="5278"/>
    <cellStyle name="Normal 3 16 7 2" xfId="5279"/>
    <cellStyle name="Normal 3 16 8" xfId="5280"/>
    <cellStyle name="Normal 3 16 8 2" xfId="5281"/>
    <cellStyle name="Normal 3 16 9" xfId="5282"/>
    <cellStyle name="Normal 3 16 9 2" xfId="5283"/>
    <cellStyle name="Normal 3 17" xfId="5284"/>
    <cellStyle name="Normal 3 17 10" xfId="5285"/>
    <cellStyle name="Normal 3 17 10 2" xfId="5286"/>
    <cellStyle name="Normal 3 17 11" xfId="5287"/>
    <cellStyle name="Normal 3 17 11 2" xfId="5288"/>
    <cellStyle name="Normal 3 17 12" xfId="5289"/>
    <cellStyle name="Normal 3 17 12 2" xfId="5290"/>
    <cellStyle name="Normal 3 17 13" xfId="5291"/>
    <cellStyle name="Normal 3 17 13 2" xfId="5292"/>
    <cellStyle name="Normal 3 17 14" xfId="5293"/>
    <cellStyle name="Normal 3 17 14 2" xfId="5294"/>
    <cellStyle name="Normal 3 17 15" xfId="5295"/>
    <cellStyle name="Normal 3 17 15 2" xfId="5296"/>
    <cellStyle name="Normal 3 17 16" xfId="5297"/>
    <cellStyle name="Normal 3 17 16 2" xfId="5298"/>
    <cellStyle name="Normal 3 17 17" xfId="5299"/>
    <cellStyle name="Normal 3 17 17 2" xfId="5300"/>
    <cellStyle name="Normal 3 17 18" xfId="5301"/>
    <cellStyle name="Normal 3 17 18 2" xfId="5302"/>
    <cellStyle name="Normal 3 17 19" xfId="5303"/>
    <cellStyle name="Normal 3 17 19 2" xfId="5304"/>
    <cellStyle name="Normal 3 17 2" xfId="5305"/>
    <cellStyle name="Normal 3 17 2 2" xfId="5306"/>
    <cellStyle name="Normal 3 17 20" xfId="5307"/>
    <cellStyle name="Normal 3 17 20 2" xfId="5308"/>
    <cellStyle name="Normal 3 17 21" xfId="5309"/>
    <cellStyle name="Normal 3 17 21 2" xfId="5310"/>
    <cellStyle name="Normal 3 17 22" xfId="5311"/>
    <cellStyle name="Normal 3 17 22 2" xfId="5312"/>
    <cellStyle name="Normal 3 17 23" xfId="5313"/>
    <cellStyle name="Normal 3 17 23 2" xfId="5314"/>
    <cellStyle name="Normal 3 17 24" xfId="5315"/>
    <cellStyle name="Normal 3 17 3" xfId="5316"/>
    <cellStyle name="Normal 3 17 3 2" xfId="5317"/>
    <cellStyle name="Normal 3 17 4" xfId="5318"/>
    <cellStyle name="Normal 3 17 4 2" xfId="5319"/>
    <cellStyle name="Normal 3 17 5" xfId="5320"/>
    <cellStyle name="Normal 3 17 5 2" xfId="5321"/>
    <cellStyle name="Normal 3 17 6" xfId="5322"/>
    <cellStyle name="Normal 3 17 6 2" xfId="5323"/>
    <cellStyle name="Normal 3 17 7" xfId="5324"/>
    <cellStyle name="Normal 3 17 7 2" xfId="5325"/>
    <cellStyle name="Normal 3 17 8" xfId="5326"/>
    <cellStyle name="Normal 3 17 8 2" xfId="5327"/>
    <cellStyle name="Normal 3 17 9" xfId="5328"/>
    <cellStyle name="Normal 3 17 9 2" xfId="5329"/>
    <cellStyle name="Normal 3 18" xfId="5330"/>
    <cellStyle name="Normal 3 18 10" xfId="5331"/>
    <cellStyle name="Normal 3 18 10 2" xfId="5332"/>
    <cellStyle name="Normal 3 18 11" xfId="5333"/>
    <cellStyle name="Normal 3 18 11 2" xfId="5334"/>
    <cellStyle name="Normal 3 18 12" xfId="5335"/>
    <cellStyle name="Normal 3 18 12 2" xfId="5336"/>
    <cellStyle name="Normal 3 18 13" xfId="5337"/>
    <cellStyle name="Normal 3 18 13 2" xfId="5338"/>
    <cellStyle name="Normal 3 18 14" xfId="5339"/>
    <cellStyle name="Normal 3 18 14 2" xfId="5340"/>
    <cellStyle name="Normal 3 18 15" xfId="5341"/>
    <cellStyle name="Normal 3 18 15 2" xfId="5342"/>
    <cellStyle name="Normal 3 18 16" xfId="5343"/>
    <cellStyle name="Normal 3 18 16 2" xfId="5344"/>
    <cellStyle name="Normal 3 18 17" xfId="5345"/>
    <cellStyle name="Normal 3 18 17 2" xfId="5346"/>
    <cellStyle name="Normal 3 18 18" xfId="5347"/>
    <cellStyle name="Normal 3 18 18 2" xfId="5348"/>
    <cellStyle name="Normal 3 18 19" xfId="5349"/>
    <cellStyle name="Normal 3 18 19 2" xfId="5350"/>
    <cellStyle name="Normal 3 18 2" xfId="5351"/>
    <cellStyle name="Normal 3 18 2 2" xfId="5352"/>
    <cellStyle name="Normal 3 18 20" xfId="5353"/>
    <cellStyle name="Normal 3 18 20 2" xfId="5354"/>
    <cellStyle name="Normal 3 18 21" xfId="5355"/>
    <cellStyle name="Normal 3 18 21 2" xfId="5356"/>
    <cellStyle name="Normal 3 18 22" xfId="5357"/>
    <cellStyle name="Normal 3 18 22 2" xfId="5358"/>
    <cellStyle name="Normal 3 18 23" xfId="5359"/>
    <cellStyle name="Normal 3 18 23 2" xfId="5360"/>
    <cellStyle name="Normal 3 18 24" xfId="5361"/>
    <cellStyle name="Normal 3 18 3" xfId="5362"/>
    <cellStyle name="Normal 3 18 3 2" xfId="5363"/>
    <cellStyle name="Normal 3 18 4" xfId="5364"/>
    <cellStyle name="Normal 3 18 4 2" xfId="5365"/>
    <cellStyle name="Normal 3 18 5" xfId="5366"/>
    <cellStyle name="Normal 3 18 5 2" xfId="5367"/>
    <cellStyle name="Normal 3 18 6" xfId="5368"/>
    <cellStyle name="Normal 3 18 6 2" xfId="5369"/>
    <cellStyle name="Normal 3 18 7" xfId="5370"/>
    <cellStyle name="Normal 3 18 7 2" xfId="5371"/>
    <cellStyle name="Normal 3 18 8" xfId="5372"/>
    <cellStyle name="Normal 3 18 8 2" xfId="5373"/>
    <cellStyle name="Normal 3 18 9" xfId="5374"/>
    <cellStyle name="Normal 3 18 9 2" xfId="5375"/>
    <cellStyle name="Normal 3 19" xfId="5376"/>
    <cellStyle name="Normal 3 19 10" xfId="5377"/>
    <cellStyle name="Normal 3 19 10 2" xfId="5378"/>
    <cellStyle name="Normal 3 19 11" xfId="5379"/>
    <cellStyle name="Normal 3 19 11 2" xfId="5380"/>
    <cellStyle name="Normal 3 19 12" xfId="5381"/>
    <cellStyle name="Normal 3 19 12 2" xfId="5382"/>
    <cellStyle name="Normal 3 19 13" xfId="5383"/>
    <cellStyle name="Normal 3 19 13 2" xfId="5384"/>
    <cellStyle name="Normal 3 19 14" xfId="5385"/>
    <cellStyle name="Normal 3 19 14 2" xfId="5386"/>
    <cellStyle name="Normal 3 19 15" xfId="5387"/>
    <cellStyle name="Normal 3 19 15 2" xfId="5388"/>
    <cellStyle name="Normal 3 19 16" xfId="5389"/>
    <cellStyle name="Normal 3 19 16 2" xfId="5390"/>
    <cellStyle name="Normal 3 19 17" xfId="5391"/>
    <cellStyle name="Normal 3 19 17 2" xfId="5392"/>
    <cellStyle name="Normal 3 19 18" xfId="5393"/>
    <cellStyle name="Normal 3 19 18 2" xfId="5394"/>
    <cellStyle name="Normal 3 19 19" xfId="5395"/>
    <cellStyle name="Normal 3 19 19 2" xfId="5396"/>
    <cellStyle name="Normal 3 19 2" xfId="5397"/>
    <cellStyle name="Normal 3 19 2 2" xfId="5398"/>
    <cellStyle name="Normal 3 19 20" xfId="5399"/>
    <cellStyle name="Normal 3 19 20 2" xfId="5400"/>
    <cellStyle name="Normal 3 19 21" xfId="5401"/>
    <cellStyle name="Normal 3 19 21 2" xfId="5402"/>
    <cellStyle name="Normal 3 19 22" xfId="5403"/>
    <cellStyle name="Normal 3 19 22 2" xfId="5404"/>
    <cellStyle name="Normal 3 19 23" xfId="5405"/>
    <cellStyle name="Normal 3 19 23 2" xfId="5406"/>
    <cellStyle name="Normal 3 19 24" xfId="5407"/>
    <cellStyle name="Normal 3 19 3" xfId="5408"/>
    <cellStyle name="Normal 3 19 3 2" xfId="5409"/>
    <cellStyle name="Normal 3 19 4" xfId="5410"/>
    <cellStyle name="Normal 3 19 4 2" xfId="5411"/>
    <cellStyle name="Normal 3 19 5" xfId="5412"/>
    <cellStyle name="Normal 3 19 5 2" xfId="5413"/>
    <cellStyle name="Normal 3 19 6" xfId="5414"/>
    <cellStyle name="Normal 3 19 6 2" xfId="5415"/>
    <cellStyle name="Normal 3 19 7" xfId="5416"/>
    <cellStyle name="Normal 3 19 7 2" xfId="5417"/>
    <cellStyle name="Normal 3 19 8" xfId="5418"/>
    <cellStyle name="Normal 3 19 8 2" xfId="5419"/>
    <cellStyle name="Normal 3 19 9" xfId="5420"/>
    <cellStyle name="Normal 3 19 9 2" xfId="5421"/>
    <cellStyle name="Normal 3 2" xfId="141"/>
    <cellStyle name="Normal 3 2 10" xfId="5422"/>
    <cellStyle name="Normal 3 2 10 2" xfId="5423"/>
    <cellStyle name="Normal 3 2 11" xfId="5424"/>
    <cellStyle name="Normal 3 2 11 2" xfId="5425"/>
    <cellStyle name="Normal 3 2 12" xfId="5426"/>
    <cellStyle name="Normal 3 2 12 2" xfId="5427"/>
    <cellStyle name="Normal 3 2 13" xfId="5428"/>
    <cellStyle name="Normal 3 2 13 2" xfId="5429"/>
    <cellStyle name="Normal 3 2 14" xfId="5430"/>
    <cellStyle name="Normal 3 2 14 2" xfId="5431"/>
    <cellStyle name="Normal 3 2 15" xfId="5432"/>
    <cellStyle name="Normal 3 2 15 2" xfId="5433"/>
    <cellStyle name="Normal 3 2 16" xfId="5434"/>
    <cellStyle name="Normal 3 2 16 2" xfId="5435"/>
    <cellStyle name="Normal 3 2 17" xfId="5436"/>
    <cellStyle name="Normal 3 2 17 2" xfId="5437"/>
    <cellStyle name="Normal 3 2 18" xfId="5438"/>
    <cellStyle name="Normal 3 2 18 2" xfId="5439"/>
    <cellStyle name="Normal 3 2 19" xfId="5440"/>
    <cellStyle name="Normal 3 2 19 2" xfId="5441"/>
    <cellStyle name="Normal 3 2 2" xfId="5442"/>
    <cellStyle name="Normal 3 2 2 10" xfId="5443"/>
    <cellStyle name="Normal 3 2 2 10 2" xfId="5444"/>
    <cellStyle name="Normal 3 2 2 11" xfId="5445"/>
    <cellStyle name="Normal 3 2 2 11 2" xfId="5446"/>
    <cellStyle name="Normal 3 2 2 12" xfId="5447"/>
    <cellStyle name="Normal 3 2 2 12 2" xfId="5448"/>
    <cellStyle name="Normal 3 2 2 13" xfId="5449"/>
    <cellStyle name="Normal 3 2 2 13 2" xfId="5450"/>
    <cellStyle name="Normal 3 2 2 14" xfId="5451"/>
    <cellStyle name="Normal 3 2 2 14 2" xfId="5452"/>
    <cellStyle name="Normal 3 2 2 15" xfId="5453"/>
    <cellStyle name="Normal 3 2 2 15 2" xfId="5454"/>
    <cellStyle name="Normal 3 2 2 16" xfId="5455"/>
    <cellStyle name="Normal 3 2 2 16 2" xfId="5456"/>
    <cellStyle name="Normal 3 2 2 17" xfId="5457"/>
    <cellStyle name="Normal 3 2 2 17 2" xfId="5458"/>
    <cellStyle name="Normal 3 2 2 18" xfId="5459"/>
    <cellStyle name="Normal 3 2 2 18 2" xfId="5460"/>
    <cellStyle name="Normal 3 2 2 19" xfId="5461"/>
    <cellStyle name="Normal 3 2 2 19 2" xfId="5462"/>
    <cellStyle name="Normal 3 2 2 2" xfId="5463"/>
    <cellStyle name="Normal 3 2 2 2 2" xfId="5464"/>
    <cellStyle name="Normal 3 2 2 2 3" xfId="5465"/>
    <cellStyle name="Normal 3 2 2 20" xfId="5466"/>
    <cellStyle name="Normal 3 2 2 20 2" xfId="5467"/>
    <cellStyle name="Normal 3 2 2 21" xfId="5468"/>
    <cellStyle name="Normal 3 2 2 21 2" xfId="5469"/>
    <cellStyle name="Normal 3 2 2 22" xfId="5470"/>
    <cellStyle name="Normal 3 2 2 22 2" xfId="5471"/>
    <cellStyle name="Normal 3 2 2 23" xfId="5472"/>
    <cellStyle name="Normal 3 2 2 23 2" xfId="5473"/>
    <cellStyle name="Normal 3 2 2 24" xfId="5474"/>
    <cellStyle name="Normal 3 2 2 24 2" xfId="5475"/>
    <cellStyle name="Normal 3 2 2 25" xfId="5476"/>
    <cellStyle name="Normal 3 2 2 25 2" xfId="5477"/>
    <cellStyle name="Normal 3 2 2 26" xfId="5478"/>
    <cellStyle name="Normal 3 2 2 26 2" xfId="5479"/>
    <cellStyle name="Normal 3 2 2 27" xfId="5480"/>
    <cellStyle name="Normal 3 2 2 27 2" xfId="5481"/>
    <cellStyle name="Normal 3 2 2 28" xfId="5482"/>
    <cellStyle name="Normal 3 2 2 28 2" xfId="5483"/>
    <cellStyle name="Normal 3 2 2 29" xfId="5484"/>
    <cellStyle name="Normal 3 2 2 29 2" xfId="5485"/>
    <cellStyle name="Normal 3 2 2 3" xfId="5486"/>
    <cellStyle name="Normal 3 2 2 3 2" xfId="5487"/>
    <cellStyle name="Normal 3 2 2 30" xfId="5488"/>
    <cellStyle name="Normal 3 2 2 30 2" xfId="5489"/>
    <cellStyle name="Normal 3 2 2 31" xfId="5490"/>
    <cellStyle name="Normal 3 2 2 31 2" xfId="5491"/>
    <cellStyle name="Normal 3 2 2 32" xfId="5492"/>
    <cellStyle name="Normal 3 2 2 32 2" xfId="5493"/>
    <cellStyle name="Normal 3 2 2 33" xfId="5494"/>
    <cellStyle name="Normal 3 2 2 33 2" xfId="5495"/>
    <cellStyle name="Normal 3 2 2 34" xfId="5496"/>
    <cellStyle name="Normal 3 2 2 4" xfId="5497"/>
    <cellStyle name="Normal 3 2 2 4 2" xfId="5498"/>
    <cellStyle name="Normal 3 2 2 5" xfId="5499"/>
    <cellStyle name="Normal 3 2 2 5 2" xfId="5500"/>
    <cellStyle name="Normal 3 2 2 6" xfId="5501"/>
    <cellStyle name="Normal 3 2 2 6 2" xfId="5502"/>
    <cellStyle name="Normal 3 2 2 7" xfId="5503"/>
    <cellStyle name="Normal 3 2 2 7 2" xfId="5504"/>
    <cellStyle name="Normal 3 2 2 8" xfId="5505"/>
    <cellStyle name="Normal 3 2 2 8 2" xfId="5506"/>
    <cellStyle name="Normal 3 2 2 9" xfId="5507"/>
    <cellStyle name="Normal 3 2 2 9 2" xfId="5508"/>
    <cellStyle name="Normal 3 2 20" xfId="5509"/>
    <cellStyle name="Normal 3 2 20 2" xfId="5510"/>
    <cellStyle name="Normal 3 2 21" xfId="5511"/>
    <cellStyle name="Normal 3 2 21 2" xfId="5512"/>
    <cellStyle name="Normal 3 2 22" xfId="5513"/>
    <cellStyle name="Normal 3 2 22 2" xfId="5514"/>
    <cellStyle name="Normal 3 2 23" xfId="5515"/>
    <cellStyle name="Normal 3 2 23 2" xfId="5516"/>
    <cellStyle name="Normal 3 2 24" xfId="5517"/>
    <cellStyle name="Normal 3 2 24 2" xfId="5518"/>
    <cellStyle name="Normal 3 2 25" xfId="5519"/>
    <cellStyle name="Normal 3 2 25 2" xfId="5520"/>
    <cellStyle name="Normal 3 2 26" xfId="5521"/>
    <cellStyle name="Normal 3 2 26 2" xfId="5522"/>
    <cellStyle name="Normal 3 2 27" xfId="5523"/>
    <cellStyle name="Normal 3 2 27 2" xfId="5524"/>
    <cellStyle name="Normal 3 2 28" xfId="5525"/>
    <cellStyle name="Normal 3 2 28 2" xfId="5526"/>
    <cellStyle name="Normal 3 2 29" xfId="5527"/>
    <cellStyle name="Normal 3 2 29 2" xfId="5528"/>
    <cellStyle name="Normal 3 2 3" xfId="5529"/>
    <cellStyle name="Normal 3 2 3 2" xfId="5530"/>
    <cellStyle name="Normal 3 2 3 3" xfId="5531"/>
    <cellStyle name="Normal 3 2 30" xfId="5532"/>
    <cellStyle name="Normal 3 2 30 2" xfId="5533"/>
    <cellStyle name="Normal 3 2 31" xfId="5534"/>
    <cellStyle name="Normal 3 2 31 2" xfId="5535"/>
    <cellStyle name="Normal 3 2 32" xfId="5536"/>
    <cellStyle name="Normal 3 2 32 2" xfId="5537"/>
    <cellStyle name="Normal 3 2 33" xfId="5538"/>
    <cellStyle name="Normal 3 2 33 2" xfId="5539"/>
    <cellStyle name="Normal 3 2 34" xfId="5540"/>
    <cellStyle name="Normal 3 2 34 2" xfId="5541"/>
    <cellStyle name="Normal 3 2 35" xfId="5542"/>
    <cellStyle name="Normal 3 2 35 2" xfId="5543"/>
    <cellStyle name="Normal 3 2 36" xfId="5544"/>
    <cellStyle name="Normal 3 2 36 2" xfId="5545"/>
    <cellStyle name="Normal 3 2 37" xfId="5546"/>
    <cellStyle name="Normal 3 2 37 2" xfId="5547"/>
    <cellStyle name="Normal 3 2 38" xfId="5548"/>
    <cellStyle name="Normal 3 2 38 2" xfId="5549"/>
    <cellStyle name="Normal 3 2 39" xfId="5550"/>
    <cellStyle name="Normal 3 2 39 2" xfId="5551"/>
    <cellStyle name="Normal 3 2 4" xfId="5552"/>
    <cellStyle name="Normal 3 2 4 2" xfId="5553"/>
    <cellStyle name="Normal 3 2 40" xfId="5554"/>
    <cellStyle name="Normal 3 2 40 2" xfId="5555"/>
    <cellStyle name="Normal 3 2 41" xfId="5556"/>
    <cellStyle name="Normal 3 2 41 2" xfId="5557"/>
    <cellStyle name="Normal 3 2 42" xfId="5558"/>
    <cellStyle name="Normal 3 2 42 2" xfId="5559"/>
    <cellStyle name="Normal 3 2 43" xfId="5560"/>
    <cellStyle name="Normal 3 2 43 2" xfId="5561"/>
    <cellStyle name="Normal 3 2 44" xfId="5562"/>
    <cellStyle name="Normal 3 2 44 2" xfId="5563"/>
    <cellStyle name="Normal 3 2 45" xfId="5564"/>
    <cellStyle name="Normal 3 2 45 2" xfId="5565"/>
    <cellStyle name="Normal 3 2 46" xfId="5566"/>
    <cellStyle name="Normal 3 2 46 2" xfId="5567"/>
    <cellStyle name="Normal 3 2 47" xfId="5568"/>
    <cellStyle name="Normal 3 2 47 2" xfId="5569"/>
    <cellStyle name="Normal 3 2 48" xfId="5570"/>
    <cellStyle name="Normal 3 2 48 2" xfId="5571"/>
    <cellStyle name="Normal 3 2 49" xfId="5572"/>
    <cellStyle name="Normal 3 2 49 2" xfId="5573"/>
    <cellStyle name="Normal 3 2 5" xfId="5574"/>
    <cellStyle name="Normal 3 2 5 2" xfId="5575"/>
    <cellStyle name="Normal 3 2 50" xfId="5576"/>
    <cellStyle name="Normal 3 2 50 2" xfId="5577"/>
    <cellStyle name="Normal 3 2 51" xfId="5578"/>
    <cellStyle name="Normal 3 2 51 2" xfId="5579"/>
    <cellStyle name="Normal 3 2 52" xfId="5580"/>
    <cellStyle name="Normal 3 2 52 2" xfId="5581"/>
    <cellStyle name="Normal 3 2 53" xfId="5582"/>
    <cellStyle name="Normal 3 2 53 2" xfId="5583"/>
    <cellStyle name="Normal 3 2 54" xfId="5584"/>
    <cellStyle name="Normal 3 2 54 2" xfId="5585"/>
    <cellStyle name="Normal 3 2 55" xfId="5586"/>
    <cellStyle name="Normal 3 2 55 2" xfId="5587"/>
    <cellStyle name="Normal 3 2 56" xfId="5588"/>
    <cellStyle name="Normal 3 2 56 2" xfId="5589"/>
    <cellStyle name="Normal 3 2 57" xfId="5590"/>
    <cellStyle name="Normal 3 2 58" xfId="5591"/>
    <cellStyle name="Normal 3 2 58 2" xfId="5592"/>
    <cellStyle name="Normal 3 2 59" xfId="5593"/>
    <cellStyle name="Normal 3 2 59 2" xfId="5594"/>
    <cellStyle name="Normal 3 2 6" xfId="5595"/>
    <cellStyle name="Normal 3 2 6 2" xfId="5596"/>
    <cellStyle name="Normal 3 2 60" xfId="5597"/>
    <cellStyle name="Normal 3 2 7" xfId="5598"/>
    <cellStyle name="Normal 3 2 7 2" xfId="5599"/>
    <cellStyle name="Normal 3 2 8" xfId="5600"/>
    <cellStyle name="Normal 3 2 8 2" xfId="5601"/>
    <cellStyle name="Normal 3 2 9" xfId="5602"/>
    <cellStyle name="Normal 3 2 9 2" xfId="5603"/>
    <cellStyle name="Normal 3 20" xfId="5604"/>
    <cellStyle name="Normal 3 20 10" xfId="5605"/>
    <cellStyle name="Normal 3 20 10 2" xfId="5606"/>
    <cellStyle name="Normal 3 20 11" xfId="5607"/>
    <cellStyle name="Normal 3 20 11 2" xfId="5608"/>
    <cellStyle name="Normal 3 20 12" xfId="5609"/>
    <cellStyle name="Normal 3 20 12 2" xfId="5610"/>
    <cellStyle name="Normal 3 20 13" xfId="5611"/>
    <cellStyle name="Normal 3 20 13 2" xfId="5612"/>
    <cellStyle name="Normal 3 20 14" xfId="5613"/>
    <cellStyle name="Normal 3 20 14 2" xfId="5614"/>
    <cellStyle name="Normal 3 20 15" xfId="5615"/>
    <cellStyle name="Normal 3 20 15 2" xfId="5616"/>
    <cellStyle name="Normal 3 20 16" xfId="5617"/>
    <cellStyle name="Normal 3 20 16 2" xfId="5618"/>
    <cellStyle name="Normal 3 20 17" xfId="5619"/>
    <cellStyle name="Normal 3 20 17 2" xfId="5620"/>
    <cellStyle name="Normal 3 20 18" xfId="5621"/>
    <cellStyle name="Normal 3 20 18 2" xfId="5622"/>
    <cellStyle name="Normal 3 20 19" xfId="5623"/>
    <cellStyle name="Normal 3 20 19 2" xfId="5624"/>
    <cellStyle name="Normal 3 20 2" xfId="5625"/>
    <cellStyle name="Normal 3 20 2 2" xfId="5626"/>
    <cellStyle name="Normal 3 20 20" xfId="5627"/>
    <cellStyle name="Normal 3 20 20 2" xfId="5628"/>
    <cellStyle name="Normal 3 20 21" xfId="5629"/>
    <cellStyle name="Normal 3 20 21 2" xfId="5630"/>
    <cellStyle name="Normal 3 20 22" xfId="5631"/>
    <cellStyle name="Normal 3 20 22 2" xfId="5632"/>
    <cellStyle name="Normal 3 20 23" xfId="5633"/>
    <cellStyle name="Normal 3 20 23 2" xfId="5634"/>
    <cellStyle name="Normal 3 20 24" xfId="5635"/>
    <cellStyle name="Normal 3 20 3" xfId="5636"/>
    <cellStyle name="Normal 3 20 3 2" xfId="5637"/>
    <cellStyle name="Normal 3 20 4" xfId="5638"/>
    <cellStyle name="Normal 3 20 4 2" xfId="5639"/>
    <cellStyle name="Normal 3 20 5" xfId="5640"/>
    <cellStyle name="Normal 3 20 5 2" xfId="5641"/>
    <cellStyle name="Normal 3 20 6" xfId="5642"/>
    <cellStyle name="Normal 3 20 6 2" xfId="5643"/>
    <cellStyle name="Normal 3 20 7" xfId="5644"/>
    <cellStyle name="Normal 3 20 7 2" xfId="5645"/>
    <cellStyle name="Normal 3 20 8" xfId="5646"/>
    <cellStyle name="Normal 3 20 8 2" xfId="5647"/>
    <cellStyle name="Normal 3 20 9" xfId="5648"/>
    <cellStyle name="Normal 3 20 9 2" xfId="5649"/>
    <cellStyle name="Normal 3 21" xfId="5650"/>
    <cellStyle name="Normal 3 21 10" xfId="5651"/>
    <cellStyle name="Normal 3 21 10 2" xfId="5652"/>
    <cellStyle name="Normal 3 21 11" xfId="5653"/>
    <cellStyle name="Normal 3 21 11 2" xfId="5654"/>
    <cellStyle name="Normal 3 21 12" xfId="5655"/>
    <cellStyle name="Normal 3 21 12 2" xfId="5656"/>
    <cellStyle name="Normal 3 21 13" xfId="5657"/>
    <cellStyle name="Normal 3 21 13 2" xfId="5658"/>
    <cellStyle name="Normal 3 21 14" xfId="5659"/>
    <cellStyle name="Normal 3 21 14 2" xfId="5660"/>
    <cellStyle name="Normal 3 21 15" xfId="5661"/>
    <cellStyle name="Normal 3 21 15 2" xfId="5662"/>
    <cellStyle name="Normal 3 21 16" xfId="5663"/>
    <cellStyle name="Normal 3 21 16 2" xfId="5664"/>
    <cellStyle name="Normal 3 21 17" xfId="5665"/>
    <cellStyle name="Normal 3 21 17 2" xfId="5666"/>
    <cellStyle name="Normal 3 21 18" xfId="5667"/>
    <cellStyle name="Normal 3 21 18 2" xfId="5668"/>
    <cellStyle name="Normal 3 21 19" xfId="5669"/>
    <cellStyle name="Normal 3 21 19 2" xfId="5670"/>
    <cellStyle name="Normal 3 21 2" xfId="5671"/>
    <cellStyle name="Normal 3 21 2 2" xfId="5672"/>
    <cellStyle name="Normal 3 21 20" xfId="5673"/>
    <cellStyle name="Normal 3 21 20 2" xfId="5674"/>
    <cellStyle name="Normal 3 21 21" xfId="5675"/>
    <cellStyle name="Normal 3 21 21 2" xfId="5676"/>
    <cellStyle name="Normal 3 21 22" xfId="5677"/>
    <cellStyle name="Normal 3 21 22 2" xfId="5678"/>
    <cellStyle name="Normal 3 21 23" xfId="5679"/>
    <cellStyle name="Normal 3 21 23 2" xfId="5680"/>
    <cellStyle name="Normal 3 21 24" xfId="5681"/>
    <cellStyle name="Normal 3 21 3" xfId="5682"/>
    <cellStyle name="Normal 3 21 3 2" xfId="5683"/>
    <cellStyle name="Normal 3 21 4" xfId="5684"/>
    <cellStyle name="Normal 3 21 4 2" xfId="5685"/>
    <cellStyle name="Normal 3 21 5" xfId="5686"/>
    <cellStyle name="Normal 3 21 5 2" xfId="5687"/>
    <cellStyle name="Normal 3 21 6" xfId="5688"/>
    <cellStyle name="Normal 3 21 6 2" xfId="5689"/>
    <cellStyle name="Normal 3 21 7" xfId="5690"/>
    <cellStyle name="Normal 3 21 7 2" xfId="5691"/>
    <cellStyle name="Normal 3 21 8" xfId="5692"/>
    <cellStyle name="Normal 3 21 8 2" xfId="5693"/>
    <cellStyle name="Normal 3 21 9" xfId="5694"/>
    <cellStyle name="Normal 3 21 9 2" xfId="5695"/>
    <cellStyle name="Normal 3 22" xfId="5696"/>
    <cellStyle name="Normal 3 22 10" xfId="5697"/>
    <cellStyle name="Normal 3 22 10 2" xfId="5698"/>
    <cellStyle name="Normal 3 22 11" xfId="5699"/>
    <cellStyle name="Normal 3 22 11 2" xfId="5700"/>
    <cellStyle name="Normal 3 22 12" xfId="5701"/>
    <cellStyle name="Normal 3 22 12 2" xfId="5702"/>
    <cellStyle name="Normal 3 22 13" xfId="5703"/>
    <cellStyle name="Normal 3 22 13 2" xfId="5704"/>
    <cellStyle name="Normal 3 22 14" xfId="5705"/>
    <cellStyle name="Normal 3 22 14 2" xfId="5706"/>
    <cellStyle name="Normal 3 22 15" xfId="5707"/>
    <cellStyle name="Normal 3 22 15 2" xfId="5708"/>
    <cellStyle name="Normal 3 22 16" xfId="5709"/>
    <cellStyle name="Normal 3 22 16 2" xfId="5710"/>
    <cellStyle name="Normal 3 22 17" xfId="5711"/>
    <cellStyle name="Normal 3 22 17 2" xfId="5712"/>
    <cellStyle name="Normal 3 22 18" xfId="5713"/>
    <cellStyle name="Normal 3 22 18 2" xfId="5714"/>
    <cellStyle name="Normal 3 22 19" xfId="5715"/>
    <cellStyle name="Normal 3 22 19 2" xfId="5716"/>
    <cellStyle name="Normal 3 22 2" xfId="5717"/>
    <cellStyle name="Normal 3 22 2 2" xfId="5718"/>
    <cellStyle name="Normal 3 22 20" xfId="5719"/>
    <cellStyle name="Normal 3 22 20 2" xfId="5720"/>
    <cellStyle name="Normal 3 22 21" xfId="5721"/>
    <cellStyle name="Normal 3 22 21 2" xfId="5722"/>
    <cellStyle name="Normal 3 22 22" xfId="5723"/>
    <cellStyle name="Normal 3 22 22 2" xfId="5724"/>
    <cellStyle name="Normal 3 22 23" xfId="5725"/>
    <cellStyle name="Normal 3 22 23 2" xfId="5726"/>
    <cellStyle name="Normal 3 22 24" xfId="5727"/>
    <cellStyle name="Normal 3 22 3" xfId="5728"/>
    <cellStyle name="Normal 3 22 3 2" xfId="5729"/>
    <cellStyle name="Normal 3 22 4" xfId="5730"/>
    <cellStyle name="Normal 3 22 4 2" xfId="5731"/>
    <cellStyle name="Normal 3 22 5" xfId="5732"/>
    <cellStyle name="Normal 3 22 5 2" xfId="5733"/>
    <cellStyle name="Normal 3 22 6" xfId="5734"/>
    <cellStyle name="Normal 3 22 6 2" xfId="5735"/>
    <cellStyle name="Normal 3 22 7" xfId="5736"/>
    <cellStyle name="Normal 3 22 7 2" xfId="5737"/>
    <cellStyle name="Normal 3 22 8" xfId="5738"/>
    <cellStyle name="Normal 3 22 8 2" xfId="5739"/>
    <cellStyle name="Normal 3 22 9" xfId="5740"/>
    <cellStyle name="Normal 3 22 9 2" xfId="5741"/>
    <cellStyle name="Normal 3 23" xfId="5742"/>
    <cellStyle name="Normal 3 23 10" xfId="5743"/>
    <cellStyle name="Normal 3 23 10 2" xfId="5744"/>
    <cellStyle name="Normal 3 23 11" xfId="5745"/>
    <cellStyle name="Normal 3 23 11 2" xfId="5746"/>
    <cellStyle name="Normal 3 23 12" xfId="5747"/>
    <cellStyle name="Normal 3 23 12 2" xfId="5748"/>
    <cellStyle name="Normal 3 23 13" xfId="5749"/>
    <cellStyle name="Normal 3 23 13 2" xfId="5750"/>
    <cellStyle name="Normal 3 23 14" xfId="5751"/>
    <cellStyle name="Normal 3 23 14 2" xfId="5752"/>
    <cellStyle name="Normal 3 23 15" xfId="5753"/>
    <cellStyle name="Normal 3 23 15 2" xfId="5754"/>
    <cellStyle name="Normal 3 23 16" xfId="5755"/>
    <cellStyle name="Normal 3 23 16 2" xfId="5756"/>
    <cellStyle name="Normal 3 23 17" xfId="5757"/>
    <cellStyle name="Normal 3 23 17 2" xfId="5758"/>
    <cellStyle name="Normal 3 23 18" xfId="5759"/>
    <cellStyle name="Normal 3 23 18 2" xfId="5760"/>
    <cellStyle name="Normal 3 23 19" xfId="5761"/>
    <cellStyle name="Normal 3 23 19 2" xfId="5762"/>
    <cellStyle name="Normal 3 23 2" xfId="5763"/>
    <cellStyle name="Normal 3 23 2 2" xfId="5764"/>
    <cellStyle name="Normal 3 23 20" xfId="5765"/>
    <cellStyle name="Normal 3 23 20 2" xfId="5766"/>
    <cellStyle name="Normal 3 23 21" xfId="5767"/>
    <cellStyle name="Normal 3 23 21 2" xfId="5768"/>
    <cellStyle name="Normal 3 23 22" xfId="5769"/>
    <cellStyle name="Normal 3 23 22 2" xfId="5770"/>
    <cellStyle name="Normal 3 23 23" xfId="5771"/>
    <cellStyle name="Normal 3 23 23 2" xfId="5772"/>
    <cellStyle name="Normal 3 23 24" xfId="5773"/>
    <cellStyle name="Normal 3 23 3" xfId="5774"/>
    <cellStyle name="Normal 3 23 3 2" xfId="5775"/>
    <cellStyle name="Normal 3 23 4" xfId="5776"/>
    <cellStyle name="Normal 3 23 4 2" xfId="5777"/>
    <cellStyle name="Normal 3 23 5" xfId="5778"/>
    <cellStyle name="Normal 3 23 5 2" xfId="5779"/>
    <cellStyle name="Normal 3 23 6" xfId="5780"/>
    <cellStyle name="Normal 3 23 6 2" xfId="5781"/>
    <cellStyle name="Normal 3 23 7" xfId="5782"/>
    <cellStyle name="Normal 3 23 7 2" xfId="5783"/>
    <cellStyle name="Normal 3 23 8" xfId="5784"/>
    <cellStyle name="Normal 3 23 8 2" xfId="5785"/>
    <cellStyle name="Normal 3 23 9" xfId="5786"/>
    <cellStyle name="Normal 3 23 9 2" xfId="5787"/>
    <cellStyle name="Normal 3 24" xfId="5788"/>
    <cellStyle name="Normal 3 24 10" xfId="5789"/>
    <cellStyle name="Normal 3 24 10 2" xfId="5790"/>
    <cellStyle name="Normal 3 24 11" xfId="5791"/>
    <cellStyle name="Normal 3 24 11 2" xfId="5792"/>
    <cellStyle name="Normal 3 24 12" xfId="5793"/>
    <cellStyle name="Normal 3 24 12 2" xfId="5794"/>
    <cellStyle name="Normal 3 24 13" xfId="5795"/>
    <cellStyle name="Normal 3 24 13 2" xfId="5796"/>
    <cellStyle name="Normal 3 24 14" xfId="5797"/>
    <cellStyle name="Normal 3 24 14 2" xfId="5798"/>
    <cellStyle name="Normal 3 24 15" xfId="5799"/>
    <cellStyle name="Normal 3 24 15 2" xfId="5800"/>
    <cellStyle name="Normal 3 24 16" xfId="5801"/>
    <cellStyle name="Normal 3 24 16 2" xfId="5802"/>
    <cellStyle name="Normal 3 24 17" xfId="5803"/>
    <cellStyle name="Normal 3 24 17 2" xfId="5804"/>
    <cellStyle name="Normal 3 24 18" xfId="5805"/>
    <cellStyle name="Normal 3 24 18 2" xfId="5806"/>
    <cellStyle name="Normal 3 24 19" xfId="5807"/>
    <cellStyle name="Normal 3 24 19 2" xfId="5808"/>
    <cellStyle name="Normal 3 24 2" xfId="5809"/>
    <cellStyle name="Normal 3 24 2 2" xfId="5810"/>
    <cellStyle name="Normal 3 24 20" xfId="5811"/>
    <cellStyle name="Normal 3 24 20 2" xfId="5812"/>
    <cellStyle name="Normal 3 24 21" xfId="5813"/>
    <cellStyle name="Normal 3 24 21 2" xfId="5814"/>
    <cellStyle name="Normal 3 24 22" xfId="5815"/>
    <cellStyle name="Normal 3 24 22 2" xfId="5816"/>
    <cellStyle name="Normal 3 24 23" xfId="5817"/>
    <cellStyle name="Normal 3 24 23 2" xfId="5818"/>
    <cellStyle name="Normal 3 24 24" xfId="5819"/>
    <cellStyle name="Normal 3 24 3" xfId="5820"/>
    <cellStyle name="Normal 3 24 3 2" xfId="5821"/>
    <cellStyle name="Normal 3 24 4" xfId="5822"/>
    <cellStyle name="Normal 3 24 4 2" xfId="5823"/>
    <cellStyle name="Normal 3 24 5" xfId="5824"/>
    <cellStyle name="Normal 3 24 5 2" xfId="5825"/>
    <cellStyle name="Normal 3 24 6" xfId="5826"/>
    <cellStyle name="Normal 3 24 6 2" xfId="5827"/>
    <cellStyle name="Normal 3 24 7" xfId="5828"/>
    <cellStyle name="Normal 3 24 7 2" xfId="5829"/>
    <cellStyle name="Normal 3 24 8" xfId="5830"/>
    <cellStyle name="Normal 3 24 8 2" xfId="5831"/>
    <cellStyle name="Normal 3 24 9" xfId="5832"/>
    <cellStyle name="Normal 3 24 9 2" xfId="5833"/>
    <cellStyle name="Normal 3 25" xfId="5834"/>
    <cellStyle name="Normal 3 25 10" xfId="5835"/>
    <cellStyle name="Normal 3 25 10 2" xfId="5836"/>
    <cellStyle name="Normal 3 25 11" xfId="5837"/>
    <cellStyle name="Normal 3 25 11 2" xfId="5838"/>
    <cellStyle name="Normal 3 25 12" xfId="5839"/>
    <cellStyle name="Normal 3 25 12 2" xfId="5840"/>
    <cellStyle name="Normal 3 25 13" xfId="5841"/>
    <cellStyle name="Normal 3 25 13 2" xfId="5842"/>
    <cellStyle name="Normal 3 25 14" xfId="5843"/>
    <cellStyle name="Normal 3 25 14 2" xfId="5844"/>
    <cellStyle name="Normal 3 25 15" xfId="5845"/>
    <cellStyle name="Normal 3 25 15 2" xfId="5846"/>
    <cellStyle name="Normal 3 25 16" xfId="5847"/>
    <cellStyle name="Normal 3 25 16 2" xfId="5848"/>
    <cellStyle name="Normal 3 25 17" xfId="5849"/>
    <cellStyle name="Normal 3 25 17 2" xfId="5850"/>
    <cellStyle name="Normal 3 25 18" xfId="5851"/>
    <cellStyle name="Normal 3 25 18 2" xfId="5852"/>
    <cellStyle name="Normal 3 25 19" xfId="5853"/>
    <cellStyle name="Normal 3 25 19 2" xfId="5854"/>
    <cellStyle name="Normal 3 25 2" xfId="5855"/>
    <cellStyle name="Normal 3 25 2 2" xfId="5856"/>
    <cellStyle name="Normal 3 25 20" xfId="5857"/>
    <cellStyle name="Normal 3 25 20 2" xfId="5858"/>
    <cellStyle name="Normal 3 25 21" xfId="5859"/>
    <cellStyle name="Normal 3 25 21 2" xfId="5860"/>
    <cellStyle name="Normal 3 25 22" xfId="5861"/>
    <cellStyle name="Normal 3 25 22 2" xfId="5862"/>
    <cellStyle name="Normal 3 25 23" xfId="5863"/>
    <cellStyle name="Normal 3 25 23 2" xfId="5864"/>
    <cellStyle name="Normal 3 25 24" xfId="5865"/>
    <cellStyle name="Normal 3 25 3" xfId="5866"/>
    <cellStyle name="Normal 3 25 3 2" xfId="5867"/>
    <cellStyle name="Normal 3 25 4" xfId="5868"/>
    <cellStyle name="Normal 3 25 4 2" xfId="5869"/>
    <cellStyle name="Normal 3 25 5" xfId="5870"/>
    <cellStyle name="Normal 3 25 5 2" xfId="5871"/>
    <cellStyle name="Normal 3 25 6" xfId="5872"/>
    <cellStyle name="Normal 3 25 6 2" xfId="5873"/>
    <cellStyle name="Normal 3 25 7" xfId="5874"/>
    <cellStyle name="Normal 3 25 7 2" xfId="5875"/>
    <cellStyle name="Normal 3 25 8" xfId="5876"/>
    <cellStyle name="Normal 3 25 8 2" xfId="5877"/>
    <cellStyle name="Normal 3 25 9" xfId="5878"/>
    <cellStyle name="Normal 3 25 9 2" xfId="5879"/>
    <cellStyle name="Normal 3 26" xfId="5880"/>
    <cellStyle name="Normal 3 26 10" xfId="5881"/>
    <cellStyle name="Normal 3 26 10 2" xfId="5882"/>
    <cellStyle name="Normal 3 26 11" xfId="5883"/>
    <cellStyle name="Normal 3 26 11 2" xfId="5884"/>
    <cellStyle name="Normal 3 26 12" xfId="5885"/>
    <cellStyle name="Normal 3 26 12 2" xfId="5886"/>
    <cellStyle name="Normal 3 26 13" xfId="5887"/>
    <cellStyle name="Normal 3 26 13 2" xfId="5888"/>
    <cellStyle name="Normal 3 26 14" xfId="5889"/>
    <cellStyle name="Normal 3 26 14 2" xfId="5890"/>
    <cellStyle name="Normal 3 26 15" xfId="5891"/>
    <cellStyle name="Normal 3 26 15 2" xfId="5892"/>
    <cellStyle name="Normal 3 26 16" xfId="5893"/>
    <cellStyle name="Normal 3 26 16 2" xfId="5894"/>
    <cellStyle name="Normal 3 26 17" xfId="5895"/>
    <cellStyle name="Normal 3 26 17 2" xfId="5896"/>
    <cellStyle name="Normal 3 26 18" xfId="5897"/>
    <cellStyle name="Normal 3 26 18 2" xfId="5898"/>
    <cellStyle name="Normal 3 26 19" xfId="5899"/>
    <cellStyle name="Normal 3 26 19 2" xfId="5900"/>
    <cellStyle name="Normal 3 26 2" xfId="5901"/>
    <cellStyle name="Normal 3 26 2 2" xfId="5902"/>
    <cellStyle name="Normal 3 26 20" xfId="5903"/>
    <cellStyle name="Normal 3 26 20 2" xfId="5904"/>
    <cellStyle name="Normal 3 26 21" xfId="5905"/>
    <cellStyle name="Normal 3 26 21 2" xfId="5906"/>
    <cellStyle name="Normal 3 26 22" xfId="5907"/>
    <cellStyle name="Normal 3 26 22 2" xfId="5908"/>
    <cellStyle name="Normal 3 26 23" xfId="5909"/>
    <cellStyle name="Normal 3 26 23 2" xfId="5910"/>
    <cellStyle name="Normal 3 26 24" xfId="5911"/>
    <cellStyle name="Normal 3 26 3" xfId="5912"/>
    <cellStyle name="Normal 3 26 3 2" xfId="5913"/>
    <cellStyle name="Normal 3 26 4" xfId="5914"/>
    <cellStyle name="Normal 3 26 4 2" xfId="5915"/>
    <cellStyle name="Normal 3 26 5" xfId="5916"/>
    <cellStyle name="Normal 3 26 5 2" xfId="5917"/>
    <cellStyle name="Normal 3 26 6" xfId="5918"/>
    <cellStyle name="Normal 3 26 6 2" xfId="5919"/>
    <cellStyle name="Normal 3 26 7" xfId="5920"/>
    <cellStyle name="Normal 3 26 7 2" xfId="5921"/>
    <cellStyle name="Normal 3 26 8" xfId="5922"/>
    <cellStyle name="Normal 3 26 8 2" xfId="5923"/>
    <cellStyle name="Normal 3 26 9" xfId="5924"/>
    <cellStyle name="Normal 3 26 9 2" xfId="5925"/>
    <cellStyle name="Normal 3 27" xfId="5926"/>
    <cellStyle name="Normal 3 27 10" xfId="5927"/>
    <cellStyle name="Normal 3 27 10 2" xfId="5928"/>
    <cellStyle name="Normal 3 27 11" xfId="5929"/>
    <cellStyle name="Normal 3 27 11 2" xfId="5930"/>
    <cellStyle name="Normal 3 27 12" xfId="5931"/>
    <cellStyle name="Normal 3 27 12 2" xfId="5932"/>
    <cellStyle name="Normal 3 27 13" xfId="5933"/>
    <cellStyle name="Normal 3 27 13 2" xfId="5934"/>
    <cellStyle name="Normal 3 27 14" xfId="5935"/>
    <cellStyle name="Normal 3 27 14 2" xfId="5936"/>
    <cellStyle name="Normal 3 27 15" xfId="5937"/>
    <cellStyle name="Normal 3 27 15 2" xfId="5938"/>
    <cellStyle name="Normal 3 27 16" xfId="5939"/>
    <cellStyle name="Normal 3 27 16 2" xfId="5940"/>
    <cellStyle name="Normal 3 27 17" xfId="5941"/>
    <cellStyle name="Normal 3 27 17 2" xfId="5942"/>
    <cellStyle name="Normal 3 27 18" xfId="5943"/>
    <cellStyle name="Normal 3 27 18 2" xfId="5944"/>
    <cellStyle name="Normal 3 27 19" xfId="5945"/>
    <cellStyle name="Normal 3 27 19 2" xfId="5946"/>
    <cellStyle name="Normal 3 27 2" xfId="5947"/>
    <cellStyle name="Normal 3 27 2 2" xfId="5948"/>
    <cellStyle name="Normal 3 27 20" xfId="5949"/>
    <cellStyle name="Normal 3 27 20 2" xfId="5950"/>
    <cellStyle name="Normal 3 27 21" xfId="5951"/>
    <cellStyle name="Normal 3 27 21 2" xfId="5952"/>
    <cellStyle name="Normal 3 27 22" xfId="5953"/>
    <cellStyle name="Normal 3 27 22 2" xfId="5954"/>
    <cellStyle name="Normal 3 27 23" xfId="5955"/>
    <cellStyle name="Normal 3 27 23 2" xfId="5956"/>
    <cellStyle name="Normal 3 27 24" xfId="5957"/>
    <cellStyle name="Normal 3 27 3" xfId="5958"/>
    <cellStyle name="Normal 3 27 3 2" xfId="5959"/>
    <cellStyle name="Normal 3 27 4" xfId="5960"/>
    <cellStyle name="Normal 3 27 4 2" xfId="5961"/>
    <cellStyle name="Normal 3 27 5" xfId="5962"/>
    <cellStyle name="Normal 3 27 5 2" xfId="5963"/>
    <cellStyle name="Normal 3 27 6" xfId="5964"/>
    <cellStyle name="Normal 3 27 6 2" xfId="5965"/>
    <cellStyle name="Normal 3 27 7" xfId="5966"/>
    <cellStyle name="Normal 3 27 7 2" xfId="5967"/>
    <cellStyle name="Normal 3 27 8" xfId="5968"/>
    <cellStyle name="Normal 3 27 8 2" xfId="5969"/>
    <cellStyle name="Normal 3 27 9" xfId="5970"/>
    <cellStyle name="Normal 3 27 9 2" xfId="5971"/>
    <cellStyle name="Normal 3 28" xfId="5972"/>
    <cellStyle name="Normal 3 28 10" xfId="5973"/>
    <cellStyle name="Normal 3 28 10 2" xfId="5974"/>
    <cellStyle name="Normal 3 28 11" xfId="5975"/>
    <cellStyle name="Normal 3 28 11 2" xfId="5976"/>
    <cellStyle name="Normal 3 28 12" xfId="5977"/>
    <cellStyle name="Normal 3 28 12 2" xfId="5978"/>
    <cellStyle name="Normal 3 28 13" xfId="5979"/>
    <cellStyle name="Normal 3 28 13 2" xfId="5980"/>
    <cellStyle name="Normal 3 28 14" xfId="5981"/>
    <cellStyle name="Normal 3 28 14 2" xfId="5982"/>
    <cellStyle name="Normal 3 28 15" xfId="5983"/>
    <cellStyle name="Normal 3 28 15 2" xfId="5984"/>
    <cellStyle name="Normal 3 28 16" xfId="5985"/>
    <cellStyle name="Normal 3 28 16 2" xfId="5986"/>
    <cellStyle name="Normal 3 28 17" xfId="5987"/>
    <cellStyle name="Normal 3 28 17 2" xfId="5988"/>
    <cellStyle name="Normal 3 28 18" xfId="5989"/>
    <cellStyle name="Normal 3 28 18 2" xfId="5990"/>
    <cellStyle name="Normal 3 28 19" xfId="5991"/>
    <cellStyle name="Normal 3 28 19 2" xfId="5992"/>
    <cellStyle name="Normal 3 28 2" xfId="5993"/>
    <cellStyle name="Normal 3 28 2 2" xfId="5994"/>
    <cellStyle name="Normal 3 28 20" xfId="5995"/>
    <cellStyle name="Normal 3 28 20 2" xfId="5996"/>
    <cellStyle name="Normal 3 28 21" xfId="5997"/>
    <cellStyle name="Normal 3 28 21 2" xfId="5998"/>
    <cellStyle name="Normal 3 28 22" xfId="5999"/>
    <cellStyle name="Normal 3 28 22 2" xfId="6000"/>
    <cellStyle name="Normal 3 28 23" xfId="6001"/>
    <cellStyle name="Normal 3 28 23 2" xfId="6002"/>
    <cellStyle name="Normal 3 28 24" xfId="6003"/>
    <cellStyle name="Normal 3 28 3" xfId="6004"/>
    <cellStyle name="Normal 3 28 3 2" xfId="6005"/>
    <cellStyle name="Normal 3 28 4" xfId="6006"/>
    <cellStyle name="Normal 3 28 4 2" xfId="6007"/>
    <cellStyle name="Normal 3 28 5" xfId="6008"/>
    <cellStyle name="Normal 3 28 5 2" xfId="6009"/>
    <cellStyle name="Normal 3 28 6" xfId="6010"/>
    <cellStyle name="Normal 3 28 6 2" xfId="6011"/>
    <cellStyle name="Normal 3 28 7" xfId="6012"/>
    <cellStyle name="Normal 3 28 7 2" xfId="6013"/>
    <cellStyle name="Normal 3 28 8" xfId="6014"/>
    <cellStyle name="Normal 3 28 8 2" xfId="6015"/>
    <cellStyle name="Normal 3 28 9" xfId="6016"/>
    <cellStyle name="Normal 3 28 9 2" xfId="6017"/>
    <cellStyle name="Normal 3 29" xfId="6018"/>
    <cellStyle name="Normal 3 29 10" xfId="6019"/>
    <cellStyle name="Normal 3 29 10 2" xfId="6020"/>
    <cellStyle name="Normal 3 29 11" xfId="6021"/>
    <cellStyle name="Normal 3 29 11 2" xfId="6022"/>
    <cellStyle name="Normal 3 29 12" xfId="6023"/>
    <cellStyle name="Normal 3 29 12 2" xfId="6024"/>
    <cellStyle name="Normal 3 29 13" xfId="6025"/>
    <cellStyle name="Normal 3 29 13 2" xfId="6026"/>
    <cellStyle name="Normal 3 29 14" xfId="6027"/>
    <cellStyle name="Normal 3 29 14 2" xfId="6028"/>
    <cellStyle name="Normal 3 29 15" xfId="6029"/>
    <cellStyle name="Normal 3 29 15 2" xfId="6030"/>
    <cellStyle name="Normal 3 29 16" xfId="6031"/>
    <cellStyle name="Normal 3 29 16 2" xfId="6032"/>
    <cellStyle name="Normal 3 29 17" xfId="6033"/>
    <cellStyle name="Normal 3 29 17 2" xfId="6034"/>
    <cellStyle name="Normal 3 29 18" xfId="6035"/>
    <cellStyle name="Normal 3 29 18 2" xfId="6036"/>
    <cellStyle name="Normal 3 29 19" xfId="6037"/>
    <cellStyle name="Normal 3 29 19 2" xfId="6038"/>
    <cellStyle name="Normal 3 29 2" xfId="6039"/>
    <cellStyle name="Normal 3 29 2 2" xfId="6040"/>
    <cellStyle name="Normal 3 29 20" xfId="6041"/>
    <cellStyle name="Normal 3 29 20 2" xfId="6042"/>
    <cellStyle name="Normal 3 29 21" xfId="6043"/>
    <cellStyle name="Normal 3 29 21 2" xfId="6044"/>
    <cellStyle name="Normal 3 29 22" xfId="6045"/>
    <cellStyle name="Normal 3 29 22 2" xfId="6046"/>
    <cellStyle name="Normal 3 29 23" xfId="6047"/>
    <cellStyle name="Normal 3 29 23 2" xfId="6048"/>
    <cellStyle name="Normal 3 29 24" xfId="6049"/>
    <cellStyle name="Normal 3 29 3" xfId="6050"/>
    <cellStyle name="Normal 3 29 3 2" xfId="6051"/>
    <cellStyle name="Normal 3 29 4" xfId="6052"/>
    <cellStyle name="Normal 3 29 4 2" xfId="6053"/>
    <cellStyle name="Normal 3 29 5" xfId="6054"/>
    <cellStyle name="Normal 3 29 5 2" xfId="6055"/>
    <cellStyle name="Normal 3 29 6" xfId="6056"/>
    <cellStyle name="Normal 3 29 6 2" xfId="6057"/>
    <cellStyle name="Normal 3 29 7" xfId="6058"/>
    <cellStyle name="Normal 3 29 7 2" xfId="6059"/>
    <cellStyle name="Normal 3 29 8" xfId="6060"/>
    <cellStyle name="Normal 3 29 8 2" xfId="6061"/>
    <cellStyle name="Normal 3 29 9" xfId="6062"/>
    <cellStyle name="Normal 3 29 9 2" xfId="6063"/>
    <cellStyle name="Normal 3 3" xfId="342"/>
    <cellStyle name="Normal 3 3 10" xfId="6064"/>
    <cellStyle name="Normal 3 3 10 2" xfId="6065"/>
    <cellStyle name="Normal 3 3 11" xfId="6066"/>
    <cellStyle name="Normal 3 3 11 2" xfId="6067"/>
    <cellStyle name="Normal 3 3 12" xfId="6068"/>
    <cellStyle name="Normal 3 3 12 2" xfId="6069"/>
    <cellStyle name="Normal 3 3 13" xfId="6070"/>
    <cellStyle name="Normal 3 3 13 2" xfId="6071"/>
    <cellStyle name="Normal 3 3 14" xfId="6072"/>
    <cellStyle name="Normal 3 3 14 2" xfId="6073"/>
    <cellStyle name="Normal 3 3 15" xfId="6074"/>
    <cellStyle name="Normal 3 3 15 2" xfId="6075"/>
    <cellStyle name="Normal 3 3 16" xfId="6076"/>
    <cellStyle name="Normal 3 3 16 2" xfId="6077"/>
    <cellStyle name="Normal 3 3 17" xfId="6078"/>
    <cellStyle name="Normal 3 3 17 2" xfId="6079"/>
    <cellStyle name="Normal 3 3 18" xfId="6080"/>
    <cellStyle name="Normal 3 3 18 2" xfId="6081"/>
    <cellStyle name="Normal 3 3 19" xfId="6082"/>
    <cellStyle name="Normal 3 3 19 2" xfId="6083"/>
    <cellStyle name="Normal 3 3 2" xfId="6084"/>
    <cellStyle name="Normal 3 3 2 2" xfId="6085"/>
    <cellStyle name="Normal 3 3 2 2 2" xfId="6086"/>
    <cellStyle name="Normal 3 3 20" xfId="6087"/>
    <cellStyle name="Normal 3 3 20 2" xfId="6088"/>
    <cellStyle name="Normal 3 3 21" xfId="6089"/>
    <cellStyle name="Normal 3 3 21 2" xfId="6090"/>
    <cellStyle name="Normal 3 3 22" xfId="6091"/>
    <cellStyle name="Normal 3 3 22 2" xfId="6092"/>
    <cellStyle name="Normal 3 3 23" xfId="6093"/>
    <cellStyle name="Normal 3 3 23 2" xfId="6094"/>
    <cellStyle name="Normal 3 3 24" xfId="6095"/>
    <cellStyle name="Normal 3 3 3" xfId="6096"/>
    <cellStyle name="Normal 3 3 3 2" xfId="6097"/>
    <cellStyle name="Normal 3 3 4" xfId="6098"/>
    <cellStyle name="Normal 3 3 4 2" xfId="6099"/>
    <cellStyle name="Normal 3 3 5" xfId="6100"/>
    <cellStyle name="Normal 3 3 5 2" xfId="6101"/>
    <cellStyle name="Normal 3 3 6" xfId="6102"/>
    <cellStyle name="Normal 3 3 6 2" xfId="6103"/>
    <cellStyle name="Normal 3 3 7" xfId="6104"/>
    <cellStyle name="Normal 3 3 7 2" xfId="6105"/>
    <cellStyle name="Normal 3 3 8" xfId="6106"/>
    <cellStyle name="Normal 3 3 8 2" xfId="6107"/>
    <cellStyle name="Normal 3 3 9" xfId="6108"/>
    <cellStyle name="Normal 3 3 9 2" xfId="6109"/>
    <cellStyle name="Normal 3 30" xfId="6110"/>
    <cellStyle name="Normal 3 30 10" xfId="6111"/>
    <cellStyle name="Normal 3 30 10 2" xfId="6112"/>
    <cellStyle name="Normal 3 30 11" xfId="6113"/>
    <cellStyle name="Normal 3 30 11 2" xfId="6114"/>
    <cellStyle name="Normal 3 30 12" xfId="6115"/>
    <cellStyle name="Normal 3 30 12 2" xfId="6116"/>
    <cellStyle name="Normal 3 30 13" xfId="6117"/>
    <cellStyle name="Normal 3 30 13 2" xfId="6118"/>
    <cellStyle name="Normal 3 30 14" xfId="6119"/>
    <cellStyle name="Normal 3 30 14 2" xfId="6120"/>
    <cellStyle name="Normal 3 30 15" xfId="6121"/>
    <cellStyle name="Normal 3 30 15 2" xfId="6122"/>
    <cellStyle name="Normal 3 30 16" xfId="6123"/>
    <cellStyle name="Normal 3 30 16 2" xfId="6124"/>
    <cellStyle name="Normal 3 30 17" xfId="6125"/>
    <cellStyle name="Normal 3 30 17 2" xfId="6126"/>
    <cellStyle name="Normal 3 30 18" xfId="6127"/>
    <cellStyle name="Normal 3 30 18 2" xfId="6128"/>
    <cellStyle name="Normal 3 30 19" xfId="6129"/>
    <cellStyle name="Normal 3 30 19 2" xfId="6130"/>
    <cellStyle name="Normal 3 30 2" xfId="6131"/>
    <cellStyle name="Normal 3 30 2 2" xfId="6132"/>
    <cellStyle name="Normal 3 30 20" xfId="6133"/>
    <cellStyle name="Normal 3 30 20 2" xfId="6134"/>
    <cellStyle name="Normal 3 30 21" xfId="6135"/>
    <cellStyle name="Normal 3 30 21 2" xfId="6136"/>
    <cellStyle name="Normal 3 30 22" xfId="6137"/>
    <cellStyle name="Normal 3 30 22 2" xfId="6138"/>
    <cellStyle name="Normal 3 30 23" xfId="6139"/>
    <cellStyle name="Normal 3 30 23 2" xfId="6140"/>
    <cellStyle name="Normal 3 30 24" xfId="6141"/>
    <cellStyle name="Normal 3 30 3" xfId="6142"/>
    <cellStyle name="Normal 3 30 3 2" xfId="6143"/>
    <cellStyle name="Normal 3 30 4" xfId="6144"/>
    <cellStyle name="Normal 3 30 4 2" xfId="6145"/>
    <cellStyle name="Normal 3 30 5" xfId="6146"/>
    <cellStyle name="Normal 3 30 5 2" xfId="6147"/>
    <cellStyle name="Normal 3 30 6" xfId="6148"/>
    <cellStyle name="Normal 3 30 6 2" xfId="6149"/>
    <cellStyle name="Normal 3 30 7" xfId="6150"/>
    <cellStyle name="Normal 3 30 7 2" xfId="6151"/>
    <cellStyle name="Normal 3 30 8" xfId="6152"/>
    <cellStyle name="Normal 3 30 8 2" xfId="6153"/>
    <cellStyle name="Normal 3 30 9" xfId="6154"/>
    <cellStyle name="Normal 3 30 9 2" xfId="6155"/>
    <cellStyle name="Normal 3 31" xfId="6156"/>
    <cellStyle name="Normal 3 31 10" xfId="6157"/>
    <cellStyle name="Normal 3 31 10 2" xfId="6158"/>
    <cellStyle name="Normal 3 31 11" xfId="6159"/>
    <cellStyle name="Normal 3 31 11 2" xfId="6160"/>
    <cellStyle name="Normal 3 31 12" xfId="6161"/>
    <cellStyle name="Normal 3 31 12 2" xfId="6162"/>
    <cellStyle name="Normal 3 31 13" xfId="6163"/>
    <cellStyle name="Normal 3 31 13 2" xfId="6164"/>
    <cellStyle name="Normal 3 31 14" xfId="6165"/>
    <cellStyle name="Normal 3 31 14 2" xfId="6166"/>
    <cellStyle name="Normal 3 31 15" xfId="6167"/>
    <cellStyle name="Normal 3 31 15 2" xfId="6168"/>
    <cellStyle name="Normal 3 31 16" xfId="6169"/>
    <cellStyle name="Normal 3 31 16 2" xfId="6170"/>
    <cellStyle name="Normal 3 31 17" xfId="6171"/>
    <cellStyle name="Normal 3 31 17 2" xfId="6172"/>
    <cellStyle name="Normal 3 31 18" xfId="6173"/>
    <cellStyle name="Normal 3 31 18 2" xfId="6174"/>
    <cellStyle name="Normal 3 31 19" xfId="6175"/>
    <cellStyle name="Normal 3 31 19 2" xfId="6176"/>
    <cellStyle name="Normal 3 31 2" xfId="6177"/>
    <cellStyle name="Normal 3 31 2 2" xfId="6178"/>
    <cellStyle name="Normal 3 31 20" xfId="6179"/>
    <cellStyle name="Normal 3 31 20 2" xfId="6180"/>
    <cellStyle name="Normal 3 31 21" xfId="6181"/>
    <cellStyle name="Normal 3 31 21 2" xfId="6182"/>
    <cellStyle name="Normal 3 31 22" xfId="6183"/>
    <cellStyle name="Normal 3 31 22 2" xfId="6184"/>
    <cellStyle name="Normal 3 31 23" xfId="6185"/>
    <cellStyle name="Normal 3 31 23 2" xfId="6186"/>
    <cellStyle name="Normal 3 31 24" xfId="6187"/>
    <cellStyle name="Normal 3 31 3" xfId="6188"/>
    <cellStyle name="Normal 3 31 3 2" xfId="6189"/>
    <cellStyle name="Normal 3 31 4" xfId="6190"/>
    <cellStyle name="Normal 3 31 4 2" xfId="6191"/>
    <cellStyle name="Normal 3 31 5" xfId="6192"/>
    <cellStyle name="Normal 3 31 5 2" xfId="6193"/>
    <cellStyle name="Normal 3 31 6" xfId="6194"/>
    <cellStyle name="Normal 3 31 6 2" xfId="6195"/>
    <cellStyle name="Normal 3 31 7" xfId="6196"/>
    <cellStyle name="Normal 3 31 7 2" xfId="6197"/>
    <cellStyle name="Normal 3 31 8" xfId="6198"/>
    <cellStyle name="Normal 3 31 8 2" xfId="6199"/>
    <cellStyle name="Normal 3 31 9" xfId="6200"/>
    <cellStyle name="Normal 3 31 9 2" xfId="6201"/>
    <cellStyle name="Normal 3 32" xfId="6202"/>
    <cellStyle name="Normal 3 32 10" xfId="6203"/>
    <cellStyle name="Normal 3 32 10 2" xfId="6204"/>
    <cellStyle name="Normal 3 32 11" xfId="6205"/>
    <cellStyle name="Normal 3 32 11 2" xfId="6206"/>
    <cellStyle name="Normal 3 32 12" xfId="6207"/>
    <cellStyle name="Normal 3 32 12 2" xfId="6208"/>
    <cellStyle name="Normal 3 32 13" xfId="6209"/>
    <cellStyle name="Normal 3 32 13 2" xfId="6210"/>
    <cellStyle name="Normal 3 32 14" xfId="6211"/>
    <cellStyle name="Normal 3 32 14 2" xfId="6212"/>
    <cellStyle name="Normal 3 32 15" xfId="6213"/>
    <cellStyle name="Normal 3 32 15 2" xfId="6214"/>
    <cellStyle name="Normal 3 32 16" xfId="6215"/>
    <cellStyle name="Normal 3 32 16 2" xfId="6216"/>
    <cellStyle name="Normal 3 32 17" xfId="6217"/>
    <cellStyle name="Normal 3 32 17 2" xfId="6218"/>
    <cellStyle name="Normal 3 32 18" xfId="6219"/>
    <cellStyle name="Normal 3 32 18 2" xfId="6220"/>
    <cellStyle name="Normal 3 32 19" xfId="6221"/>
    <cellStyle name="Normal 3 32 19 2" xfId="6222"/>
    <cellStyle name="Normal 3 32 2" xfId="6223"/>
    <cellStyle name="Normal 3 32 2 2" xfId="6224"/>
    <cellStyle name="Normal 3 32 20" xfId="6225"/>
    <cellStyle name="Normal 3 32 20 2" xfId="6226"/>
    <cellStyle name="Normal 3 32 21" xfId="6227"/>
    <cellStyle name="Normal 3 32 21 2" xfId="6228"/>
    <cellStyle name="Normal 3 32 22" xfId="6229"/>
    <cellStyle name="Normal 3 32 22 2" xfId="6230"/>
    <cellStyle name="Normal 3 32 23" xfId="6231"/>
    <cellStyle name="Normal 3 32 23 2" xfId="6232"/>
    <cellStyle name="Normal 3 32 24" xfId="6233"/>
    <cellStyle name="Normal 3 32 3" xfId="6234"/>
    <cellStyle name="Normal 3 32 3 2" xfId="6235"/>
    <cellStyle name="Normal 3 32 4" xfId="6236"/>
    <cellStyle name="Normal 3 32 4 2" xfId="6237"/>
    <cellStyle name="Normal 3 32 5" xfId="6238"/>
    <cellStyle name="Normal 3 32 5 2" xfId="6239"/>
    <cellStyle name="Normal 3 32 6" xfId="6240"/>
    <cellStyle name="Normal 3 32 6 2" xfId="6241"/>
    <cellStyle name="Normal 3 32 7" xfId="6242"/>
    <cellStyle name="Normal 3 32 7 2" xfId="6243"/>
    <cellStyle name="Normal 3 32 8" xfId="6244"/>
    <cellStyle name="Normal 3 32 8 2" xfId="6245"/>
    <cellStyle name="Normal 3 32 9" xfId="6246"/>
    <cellStyle name="Normal 3 32 9 2" xfId="6247"/>
    <cellStyle name="Normal 3 33" xfId="6248"/>
    <cellStyle name="Normal 3 33 10" xfId="6249"/>
    <cellStyle name="Normal 3 33 10 2" xfId="6250"/>
    <cellStyle name="Normal 3 33 11" xfId="6251"/>
    <cellStyle name="Normal 3 33 11 2" xfId="6252"/>
    <cellStyle name="Normal 3 33 12" xfId="6253"/>
    <cellStyle name="Normal 3 33 12 2" xfId="6254"/>
    <cellStyle name="Normal 3 33 13" xfId="6255"/>
    <cellStyle name="Normal 3 33 13 2" xfId="6256"/>
    <cellStyle name="Normal 3 33 14" xfId="6257"/>
    <cellStyle name="Normal 3 33 14 2" xfId="6258"/>
    <cellStyle name="Normal 3 33 15" xfId="6259"/>
    <cellStyle name="Normal 3 33 15 2" xfId="6260"/>
    <cellStyle name="Normal 3 33 16" xfId="6261"/>
    <cellStyle name="Normal 3 33 16 2" xfId="6262"/>
    <cellStyle name="Normal 3 33 17" xfId="6263"/>
    <cellStyle name="Normal 3 33 17 2" xfId="6264"/>
    <cellStyle name="Normal 3 33 18" xfId="6265"/>
    <cellStyle name="Normal 3 33 18 2" xfId="6266"/>
    <cellStyle name="Normal 3 33 19" xfId="6267"/>
    <cellStyle name="Normal 3 33 19 2" xfId="6268"/>
    <cellStyle name="Normal 3 33 2" xfId="6269"/>
    <cellStyle name="Normal 3 33 2 2" xfId="6270"/>
    <cellStyle name="Normal 3 33 20" xfId="6271"/>
    <cellStyle name="Normal 3 33 20 2" xfId="6272"/>
    <cellStyle name="Normal 3 33 21" xfId="6273"/>
    <cellStyle name="Normal 3 33 21 2" xfId="6274"/>
    <cellStyle name="Normal 3 33 22" xfId="6275"/>
    <cellStyle name="Normal 3 33 22 2" xfId="6276"/>
    <cellStyle name="Normal 3 33 23" xfId="6277"/>
    <cellStyle name="Normal 3 33 23 2" xfId="6278"/>
    <cellStyle name="Normal 3 33 24" xfId="6279"/>
    <cellStyle name="Normal 3 33 3" xfId="6280"/>
    <cellStyle name="Normal 3 33 3 2" xfId="6281"/>
    <cellStyle name="Normal 3 33 4" xfId="6282"/>
    <cellStyle name="Normal 3 33 4 2" xfId="6283"/>
    <cellStyle name="Normal 3 33 5" xfId="6284"/>
    <cellStyle name="Normal 3 33 5 2" xfId="6285"/>
    <cellStyle name="Normal 3 33 6" xfId="6286"/>
    <cellStyle name="Normal 3 33 6 2" xfId="6287"/>
    <cellStyle name="Normal 3 33 7" xfId="6288"/>
    <cellStyle name="Normal 3 33 7 2" xfId="6289"/>
    <cellStyle name="Normal 3 33 8" xfId="6290"/>
    <cellStyle name="Normal 3 33 8 2" xfId="6291"/>
    <cellStyle name="Normal 3 33 9" xfId="6292"/>
    <cellStyle name="Normal 3 33 9 2" xfId="6293"/>
    <cellStyle name="Normal 3 34" xfId="6294"/>
    <cellStyle name="Normal 3 34 2" xfId="6295"/>
    <cellStyle name="Normal 3 35" xfId="6296"/>
    <cellStyle name="Normal 3 35 2" xfId="6297"/>
    <cellStyle name="Normal 3 36" xfId="6298"/>
    <cellStyle name="Normal 3 36 2" xfId="6299"/>
    <cellStyle name="Normal 3 37" xfId="6300"/>
    <cellStyle name="Normal 3 37 2" xfId="6301"/>
    <cellStyle name="Normal 3 38" xfId="6302"/>
    <cellStyle name="Normal 3 38 2" xfId="6303"/>
    <cellStyle name="Normal 3 39" xfId="6304"/>
    <cellStyle name="Normal 3 39 2" xfId="6305"/>
    <cellStyle name="Normal 3 4" xfId="6306"/>
    <cellStyle name="Normal 3 4 10" xfId="6307"/>
    <cellStyle name="Normal 3 4 10 2" xfId="6308"/>
    <cellStyle name="Normal 3 4 11" xfId="6309"/>
    <cellStyle name="Normal 3 4 11 2" xfId="6310"/>
    <cellStyle name="Normal 3 4 12" xfId="6311"/>
    <cellStyle name="Normal 3 4 12 2" xfId="6312"/>
    <cellStyle name="Normal 3 4 13" xfId="6313"/>
    <cellStyle name="Normal 3 4 13 2" xfId="6314"/>
    <cellStyle name="Normal 3 4 14" xfId="6315"/>
    <cellStyle name="Normal 3 4 14 2" xfId="6316"/>
    <cellStyle name="Normal 3 4 15" xfId="6317"/>
    <cellStyle name="Normal 3 4 15 2" xfId="6318"/>
    <cellStyle name="Normal 3 4 16" xfId="6319"/>
    <cellStyle name="Normal 3 4 16 2" xfId="6320"/>
    <cellStyle name="Normal 3 4 17" xfId="6321"/>
    <cellStyle name="Normal 3 4 17 2" xfId="6322"/>
    <cellStyle name="Normal 3 4 18" xfId="6323"/>
    <cellStyle name="Normal 3 4 18 2" xfId="6324"/>
    <cellStyle name="Normal 3 4 19" xfId="6325"/>
    <cellStyle name="Normal 3 4 19 2" xfId="6326"/>
    <cellStyle name="Normal 3 4 2" xfId="6327"/>
    <cellStyle name="Normal 3 4 2 2" xfId="6328"/>
    <cellStyle name="Normal 3 4 2 3" xfId="6329"/>
    <cellStyle name="Normal 3 4 20" xfId="6330"/>
    <cellStyle name="Normal 3 4 20 2" xfId="6331"/>
    <cellStyle name="Normal 3 4 21" xfId="6332"/>
    <cellStyle name="Normal 3 4 21 2" xfId="6333"/>
    <cellStyle name="Normal 3 4 22" xfId="6334"/>
    <cellStyle name="Normal 3 4 22 2" xfId="6335"/>
    <cellStyle name="Normal 3 4 23" xfId="6336"/>
    <cellStyle name="Normal 3 4 23 2" xfId="6337"/>
    <cellStyle name="Normal 3 4 24" xfId="6338"/>
    <cellStyle name="Normal 3 4 3" xfId="6339"/>
    <cellStyle name="Normal 3 4 3 2" xfId="6340"/>
    <cellStyle name="Normal 3 4 4" xfId="6341"/>
    <cellStyle name="Normal 3 4 4 2" xfId="6342"/>
    <cellStyle name="Normal 3 4 5" xfId="6343"/>
    <cellStyle name="Normal 3 4 5 2" xfId="6344"/>
    <cellStyle name="Normal 3 4 6" xfId="6345"/>
    <cellStyle name="Normal 3 4 6 2" xfId="6346"/>
    <cellStyle name="Normal 3 4 7" xfId="6347"/>
    <cellStyle name="Normal 3 4 7 2" xfId="6348"/>
    <cellStyle name="Normal 3 4 8" xfId="6349"/>
    <cellStyle name="Normal 3 4 8 2" xfId="6350"/>
    <cellStyle name="Normal 3 4 9" xfId="6351"/>
    <cellStyle name="Normal 3 4 9 2" xfId="6352"/>
    <cellStyle name="Normal 3 40" xfId="6353"/>
    <cellStyle name="Normal 3 40 2" xfId="6354"/>
    <cellStyle name="Normal 3 41" xfId="6355"/>
    <cellStyle name="Normal 3 41 2" xfId="6356"/>
    <cellStyle name="Normal 3 42" xfId="6357"/>
    <cellStyle name="Normal 3 42 2" xfId="6358"/>
    <cellStyle name="Normal 3 43" xfId="6359"/>
    <cellStyle name="Normal 3 43 2" xfId="6360"/>
    <cellStyle name="Normal 3 44" xfId="6361"/>
    <cellStyle name="Normal 3 44 2" xfId="6362"/>
    <cellStyle name="Normal 3 45" xfId="6363"/>
    <cellStyle name="Normal 3 45 2" xfId="6364"/>
    <cellStyle name="Normal 3 46" xfId="6365"/>
    <cellStyle name="Normal 3 46 2" xfId="6366"/>
    <cellStyle name="Normal 3 47" xfId="6367"/>
    <cellStyle name="Normal 3 47 2" xfId="6368"/>
    <cellStyle name="Normal 3 48" xfId="6369"/>
    <cellStyle name="Normal 3 48 2" xfId="6370"/>
    <cellStyle name="Normal 3 49" xfId="6371"/>
    <cellStyle name="Normal 3 49 2" xfId="6372"/>
    <cellStyle name="Normal 3 5" xfId="6373"/>
    <cellStyle name="Normal 3 5 10" xfId="6374"/>
    <cellStyle name="Normal 3 5 10 2" xfId="6375"/>
    <cellStyle name="Normal 3 5 11" xfId="6376"/>
    <cellStyle name="Normal 3 5 11 2" xfId="6377"/>
    <cellStyle name="Normal 3 5 12" xfId="6378"/>
    <cellStyle name="Normal 3 5 12 2" xfId="6379"/>
    <cellStyle name="Normal 3 5 13" xfId="6380"/>
    <cellStyle name="Normal 3 5 13 2" xfId="6381"/>
    <cellStyle name="Normal 3 5 14" xfId="6382"/>
    <cellStyle name="Normal 3 5 14 2" xfId="6383"/>
    <cellStyle name="Normal 3 5 15" xfId="6384"/>
    <cellStyle name="Normal 3 5 15 2" xfId="6385"/>
    <cellStyle name="Normal 3 5 16" xfId="6386"/>
    <cellStyle name="Normal 3 5 16 2" xfId="6387"/>
    <cellStyle name="Normal 3 5 17" xfId="6388"/>
    <cellStyle name="Normal 3 5 17 2" xfId="6389"/>
    <cellStyle name="Normal 3 5 18" xfId="6390"/>
    <cellStyle name="Normal 3 5 18 2" xfId="6391"/>
    <cellStyle name="Normal 3 5 19" xfId="6392"/>
    <cellStyle name="Normal 3 5 19 2" xfId="6393"/>
    <cellStyle name="Normal 3 5 2" xfId="6394"/>
    <cellStyle name="Normal 3 5 2 2" xfId="6395"/>
    <cellStyle name="Normal 3 5 20" xfId="6396"/>
    <cellStyle name="Normal 3 5 20 2" xfId="6397"/>
    <cellStyle name="Normal 3 5 21" xfId="6398"/>
    <cellStyle name="Normal 3 5 21 2" xfId="6399"/>
    <cellStyle name="Normal 3 5 22" xfId="6400"/>
    <cellStyle name="Normal 3 5 22 2" xfId="6401"/>
    <cellStyle name="Normal 3 5 23" xfId="6402"/>
    <cellStyle name="Normal 3 5 23 2" xfId="6403"/>
    <cellStyle name="Normal 3 5 24" xfId="6404"/>
    <cellStyle name="Normal 3 5 25" xfId="6405"/>
    <cellStyle name="Normal 3 5 3" xfId="6406"/>
    <cellStyle name="Normal 3 5 3 2" xfId="6407"/>
    <cellStyle name="Normal 3 5 4" xfId="6408"/>
    <cellStyle name="Normal 3 5 4 2" xfId="6409"/>
    <cellStyle name="Normal 3 5 5" xfId="6410"/>
    <cellStyle name="Normal 3 5 5 2" xfId="6411"/>
    <cellStyle name="Normal 3 5 6" xfId="6412"/>
    <cellStyle name="Normal 3 5 6 2" xfId="6413"/>
    <cellStyle name="Normal 3 5 7" xfId="6414"/>
    <cellStyle name="Normal 3 5 7 2" xfId="6415"/>
    <cellStyle name="Normal 3 5 8" xfId="6416"/>
    <cellStyle name="Normal 3 5 8 2" xfId="6417"/>
    <cellStyle name="Normal 3 5 9" xfId="6418"/>
    <cellStyle name="Normal 3 5 9 2" xfId="6419"/>
    <cellStyle name="Normal 3 50" xfId="6420"/>
    <cellStyle name="Normal 3 50 2" xfId="6421"/>
    <cellStyle name="Normal 3 51" xfId="6422"/>
    <cellStyle name="Normal 3 51 2" xfId="6423"/>
    <cellStyle name="Normal 3 52" xfId="6424"/>
    <cellStyle name="Normal 3 52 2" xfId="6425"/>
    <cellStyle name="Normal 3 53" xfId="6426"/>
    <cellStyle name="Normal 3 53 2" xfId="6427"/>
    <cellStyle name="Normal 3 54" xfId="6428"/>
    <cellStyle name="Normal 3 54 2" xfId="6429"/>
    <cellStyle name="Normal 3 55" xfId="6430"/>
    <cellStyle name="Normal 3 55 2" xfId="6431"/>
    <cellStyle name="Normal 3 56" xfId="6432"/>
    <cellStyle name="Normal 3 56 2" xfId="6433"/>
    <cellStyle name="Normal 3 57" xfId="6434"/>
    <cellStyle name="Normal 3 57 2" xfId="6435"/>
    <cellStyle name="Normal 3 58" xfId="6436"/>
    <cellStyle name="Normal 3 58 2" xfId="6437"/>
    <cellStyle name="Normal 3 59" xfId="6438"/>
    <cellStyle name="Normal 3 59 2" xfId="6439"/>
    <cellStyle name="Normal 3 6" xfId="6440"/>
    <cellStyle name="Normal 3 6 10" xfId="6441"/>
    <cellStyle name="Normal 3 6 10 2" xfId="6442"/>
    <cellStyle name="Normal 3 6 11" xfId="6443"/>
    <cellStyle name="Normal 3 6 11 2" xfId="6444"/>
    <cellStyle name="Normal 3 6 12" xfId="6445"/>
    <cellStyle name="Normal 3 6 12 2" xfId="6446"/>
    <cellStyle name="Normal 3 6 13" xfId="6447"/>
    <cellStyle name="Normal 3 6 13 2" xfId="6448"/>
    <cellStyle name="Normal 3 6 14" xfId="6449"/>
    <cellStyle name="Normal 3 6 14 2" xfId="6450"/>
    <cellStyle name="Normal 3 6 15" xfId="6451"/>
    <cellStyle name="Normal 3 6 15 2" xfId="6452"/>
    <cellStyle name="Normal 3 6 16" xfId="6453"/>
    <cellStyle name="Normal 3 6 16 2" xfId="6454"/>
    <cellStyle name="Normal 3 6 17" xfId="6455"/>
    <cellStyle name="Normal 3 6 17 2" xfId="6456"/>
    <cellStyle name="Normal 3 6 18" xfId="6457"/>
    <cellStyle name="Normal 3 6 18 2" xfId="6458"/>
    <cellStyle name="Normal 3 6 19" xfId="6459"/>
    <cellStyle name="Normal 3 6 19 2" xfId="6460"/>
    <cellStyle name="Normal 3 6 2" xfId="6461"/>
    <cellStyle name="Normal 3 6 2 2" xfId="6462"/>
    <cellStyle name="Normal 3 6 20" xfId="6463"/>
    <cellStyle name="Normal 3 6 20 2" xfId="6464"/>
    <cellStyle name="Normal 3 6 21" xfId="6465"/>
    <cellStyle name="Normal 3 6 21 2" xfId="6466"/>
    <cellStyle name="Normal 3 6 22" xfId="6467"/>
    <cellStyle name="Normal 3 6 22 2" xfId="6468"/>
    <cellStyle name="Normal 3 6 23" xfId="6469"/>
    <cellStyle name="Normal 3 6 23 2" xfId="6470"/>
    <cellStyle name="Normal 3 6 24" xfId="6471"/>
    <cellStyle name="Normal 3 6 3" xfId="6472"/>
    <cellStyle name="Normal 3 6 3 2" xfId="6473"/>
    <cellStyle name="Normal 3 6 4" xfId="6474"/>
    <cellStyle name="Normal 3 6 4 2" xfId="6475"/>
    <cellStyle name="Normal 3 6 5" xfId="6476"/>
    <cellStyle name="Normal 3 6 5 2" xfId="6477"/>
    <cellStyle name="Normal 3 6 6" xfId="6478"/>
    <cellStyle name="Normal 3 6 6 2" xfId="6479"/>
    <cellStyle name="Normal 3 6 7" xfId="6480"/>
    <cellStyle name="Normal 3 6 7 2" xfId="6481"/>
    <cellStyle name="Normal 3 6 8" xfId="6482"/>
    <cellStyle name="Normal 3 6 8 2" xfId="6483"/>
    <cellStyle name="Normal 3 6 9" xfId="6484"/>
    <cellStyle name="Normal 3 6 9 2" xfId="6485"/>
    <cellStyle name="Normal 3 60" xfId="6486"/>
    <cellStyle name="Normal 3 60 2" xfId="6487"/>
    <cellStyle name="Normal 3 61" xfId="6488"/>
    <cellStyle name="Normal 3 61 2" xfId="6489"/>
    <cellStyle name="Normal 3 62" xfId="6490"/>
    <cellStyle name="Normal 3 62 2" xfId="6491"/>
    <cellStyle name="Normal 3 63" xfId="6492"/>
    <cellStyle name="Normal 3 63 2" xfId="6493"/>
    <cellStyle name="Normal 3 64" xfId="6494"/>
    <cellStyle name="Normal 3 64 2" xfId="6495"/>
    <cellStyle name="Normal 3 65" xfId="6496"/>
    <cellStyle name="Normal 3 65 2" xfId="6497"/>
    <cellStyle name="Normal 3 66" xfId="6498"/>
    <cellStyle name="Normal 3 66 2" xfId="6499"/>
    <cellStyle name="Normal 3 67" xfId="6500"/>
    <cellStyle name="Normal 3 68" xfId="6501"/>
    <cellStyle name="Normal 3 69" xfId="6502"/>
    <cellStyle name="Normal 3 7" xfId="6503"/>
    <cellStyle name="Normal 3 7 10" xfId="6504"/>
    <cellStyle name="Normal 3 7 10 2" xfId="6505"/>
    <cellStyle name="Normal 3 7 11" xfId="6506"/>
    <cellStyle name="Normal 3 7 11 2" xfId="6507"/>
    <cellStyle name="Normal 3 7 12" xfId="6508"/>
    <cellStyle name="Normal 3 7 12 2" xfId="6509"/>
    <cellStyle name="Normal 3 7 13" xfId="6510"/>
    <cellStyle name="Normal 3 7 13 2" xfId="6511"/>
    <cellStyle name="Normal 3 7 14" xfId="6512"/>
    <cellStyle name="Normal 3 7 14 2" xfId="6513"/>
    <cellStyle name="Normal 3 7 15" xfId="6514"/>
    <cellStyle name="Normal 3 7 15 2" xfId="6515"/>
    <cellStyle name="Normal 3 7 16" xfId="6516"/>
    <cellStyle name="Normal 3 7 16 2" xfId="6517"/>
    <cellStyle name="Normal 3 7 17" xfId="6518"/>
    <cellStyle name="Normal 3 7 17 2" xfId="6519"/>
    <cellStyle name="Normal 3 7 18" xfId="6520"/>
    <cellStyle name="Normal 3 7 18 2" xfId="6521"/>
    <cellStyle name="Normal 3 7 19" xfId="6522"/>
    <cellStyle name="Normal 3 7 19 2" xfId="6523"/>
    <cellStyle name="Normal 3 7 2" xfId="6524"/>
    <cellStyle name="Normal 3 7 2 2" xfId="6525"/>
    <cellStyle name="Normal 3 7 20" xfId="6526"/>
    <cellStyle name="Normal 3 7 20 2" xfId="6527"/>
    <cellStyle name="Normal 3 7 21" xfId="6528"/>
    <cellStyle name="Normal 3 7 21 2" xfId="6529"/>
    <cellStyle name="Normal 3 7 22" xfId="6530"/>
    <cellStyle name="Normal 3 7 22 2" xfId="6531"/>
    <cellStyle name="Normal 3 7 23" xfId="6532"/>
    <cellStyle name="Normal 3 7 23 2" xfId="6533"/>
    <cellStyle name="Normal 3 7 24" xfId="6534"/>
    <cellStyle name="Normal 3 7 3" xfId="6535"/>
    <cellStyle name="Normal 3 7 3 2" xfId="6536"/>
    <cellStyle name="Normal 3 7 4" xfId="6537"/>
    <cellStyle name="Normal 3 7 4 2" xfId="6538"/>
    <cellStyle name="Normal 3 7 5" xfId="6539"/>
    <cellStyle name="Normal 3 7 5 2" xfId="6540"/>
    <cellStyle name="Normal 3 7 6" xfId="6541"/>
    <cellStyle name="Normal 3 7 6 2" xfId="6542"/>
    <cellStyle name="Normal 3 7 7" xfId="6543"/>
    <cellStyle name="Normal 3 7 7 2" xfId="6544"/>
    <cellStyle name="Normal 3 7 8" xfId="6545"/>
    <cellStyle name="Normal 3 7 8 2" xfId="6546"/>
    <cellStyle name="Normal 3 7 9" xfId="6547"/>
    <cellStyle name="Normal 3 7 9 2" xfId="6548"/>
    <cellStyle name="Normal 3 70" xfId="6549"/>
    <cellStyle name="Normal 3 71" xfId="6550"/>
    <cellStyle name="Normal 3 8" xfId="6551"/>
    <cellStyle name="Normal 3 8 10" xfId="6552"/>
    <cellStyle name="Normal 3 8 10 2" xfId="6553"/>
    <cellStyle name="Normal 3 8 11" xfId="6554"/>
    <cellStyle name="Normal 3 8 11 2" xfId="6555"/>
    <cellStyle name="Normal 3 8 12" xfId="6556"/>
    <cellStyle name="Normal 3 8 12 2" xfId="6557"/>
    <cellStyle name="Normal 3 8 13" xfId="6558"/>
    <cellStyle name="Normal 3 8 13 2" xfId="6559"/>
    <cellStyle name="Normal 3 8 14" xfId="6560"/>
    <cellStyle name="Normal 3 8 14 2" xfId="6561"/>
    <cellStyle name="Normal 3 8 15" xfId="6562"/>
    <cellStyle name="Normal 3 8 15 2" xfId="6563"/>
    <cellStyle name="Normal 3 8 16" xfId="6564"/>
    <cellStyle name="Normal 3 8 16 2" xfId="6565"/>
    <cellStyle name="Normal 3 8 17" xfId="6566"/>
    <cellStyle name="Normal 3 8 17 2" xfId="6567"/>
    <cellStyle name="Normal 3 8 18" xfId="6568"/>
    <cellStyle name="Normal 3 8 18 2" xfId="6569"/>
    <cellStyle name="Normal 3 8 19" xfId="6570"/>
    <cellStyle name="Normal 3 8 19 2" xfId="6571"/>
    <cellStyle name="Normal 3 8 2" xfId="6572"/>
    <cellStyle name="Normal 3 8 2 2" xfId="6573"/>
    <cellStyle name="Normal 3 8 20" xfId="6574"/>
    <cellStyle name="Normal 3 8 20 2" xfId="6575"/>
    <cellStyle name="Normal 3 8 21" xfId="6576"/>
    <cellStyle name="Normal 3 8 21 2" xfId="6577"/>
    <cellStyle name="Normal 3 8 22" xfId="6578"/>
    <cellStyle name="Normal 3 8 22 2" xfId="6579"/>
    <cellStyle name="Normal 3 8 23" xfId="6580"/>
    <cellStyle name="Normal 3 8 23 2" xfId="6581"/>
    <cellStyle name="Normal 3 8 24" xfId="6582"/>
    <cellStyle name="Normal 3 8 3" xfId="6583"/>
    <cellStyle name="Normal 3 8 3 2" xfId="6584"/>
    <cellStyle name="Normal 3 8 4" xfId="6585"/>
    <cellStyle name="Normal 3 8 4 2" xfId="6586"/>
    <cellStyle name="Normal 3 8 5" xfId="6587"/>
    <cellStyle name="Normal 3 8 5 2" xfId="6588"/>
    <cellStyle name="Normal 3 8 6" xfId="6589"/>
    <cellStyle name="Normal 3 8 6 2" xfId="6590"/>
    <cellStyle name="Normal 3 8 7" xfId="6591"/>
    <cellStyle name="Normal 3 8 7 2" xfId="6592"/>
    <cellStyle name="Normal 3 8 8" xfId="6593"/>
    <cellStyle name="Normal 3 8 8 2" xfId="6594"/>
    <cellStyle name="Normal 3 8 9" xfId="6595"/>
    <cellStyle name="Normal 3 8 9 2" xfId="6596"/>
    <cellStyle name="Normal 3 9" xfId="6597"/>
    <cellStyle name="Normal 3 9 10" xfId="6598"/>
    <cellStyle name="Normal 3 9 10 2" xfId="6599"/>
    <cellStyle name="Normal 3 9 11" xfId="6600"/>
    <cellStyle name="Normal 3 9 11 2" xfId="6601"/>
    <cellStyle name="Normal 3 9 12" xfId="6602"/>
    <cellStyle name="Normal 3 9 12 2" xfId="6603"/>
    <cellStyle name="Normal 3 9 13" xfId="6604"/>
    <cellStyle name="Normal 3 9 13 2" xfId="6605"/>
    <cellStyle name="Normal 3 9 14" xfId="6606"/>
    <cellStyle name="Normal 3 9 14 2" xfId="6607"/>
    <cellStyle name="Normal 3 9 15" xfId="6608"/>
    <cellStyle name="Normal 3 9 15 2" xfId="6609"/>
    <cellStyle name="Normal 3 9 16" xfId="6610"/>
    <cellStyle name="Normal 3 9 16 2" xfId="6611"/>
    <cellStyle name="Normal 3 9 17" xfId="6612"/>
    <cellStyle name="Normal 3 9 17 2" xfId="6613"/>
    <cellStyle name="Normal 3 9 18" xfId="6614"/>
    <cellStyle name="Normal 3 9 18 2" xfId="6615"/>
    <cellStyle name="Normal 3 9 19" xfId="6616"/>
    <cellStyle name="Normal 3 9 19 2" xfId="6617"/>
    <cellStyle name="Normal 3 9 2" xfId="6618"/>
    <cellStyle name="Normal 3 9 2 2" xfId="6619"/>
    <cellStyle name="Normal 3 9 20" xfId="6620"/>
    <cellStyle name="Normal 3 9 20 2" xfId="6621"/>
    <cellStyle name="Normal 3 9 21" xfId="6622"/>
    <cellStyle name="Normal 3 9 21 2" xfId="6623"/>
    <cellStyle name="Normal 3 9 22" xfId="6624"/>
    <cellStyle name="Normal 3 9 22 2" xfId="6625"/>
    <cellStyle name="Normal 3 9 23" xfId="6626"/>
    <cellStyle name="Normal 3 9 23 2" xfId="6627"/>
    <cellStyle name="Normal 3 9 24" xfId="6628"/>
    <cellStyle name="Normal 3 9 3" xfId="6629"/>
    <cellStyle name="Normal 3 9 3 2" xfId="6630"/>
    <cellStyle name="Normal 3 9 4" xfId="6631"/>
    <cellStyle name="Normal 3 9 4 2" xfId="6632"/>
    <cellStyle name="Normal 3 9 5" xfId="6633"/>
    <cellStyle name="Normal 3 9 5 2" xfId="6634"/>
    <cellStyle name="Normal 3 9 6" xfId="6635"/>
    <cellStyle name="Normal 3 9 6 2" xfId="6636"/>
    <cellStyle name="Normal 3 9 7" xfId="6637"/>
    <cellStyle name="Normal 3 9 7 2" xfId="6638"/>
    <cellStyle name="Normal 3 9 8" xfId="6639"/>
    <cellStyle name="Normal 3 9 8 2" xfId="6640"/>
    <cellStyle name="Normal 3 9 9" xfId="6641"/>
    <cellStyle name="Normal 3 9 9 2" xfId="6642"/>
    <cellStyle name="Normal 30" xfId="6643"/>
    <cellStyle name="Normal 30 2" xfId="6644"/>
    <cellStyle name="Normal 30 3" xfId="6645"/>
    <cellStyle name="Normal 30 4" xfId="6646"/>
    <cellStyle name="Normal 31" xfId="6647"/>
    <cellStyle name="Normal 31 2" xfId="6648"/>
    <cellStyle name="Normal 31 3" xfId="6649"/>
    <cellStyle name="Normal 32" xfId="6650"/>
    <cellStyle name="Normal 32 2" xfId="6651"/>
    <cellStyle name="Normal 32 3" xfId="6652"/>
    <cellStyle name="Normal 33" xfId="6653"/>
    <cellStyle name="Normal 33 2" xfId="6654"/>
    <cellStyle name="Normal 34" xfId="6655"/>
    <cellStyle name="Normal 34 2" xfId="6656"/>
    <cellStyle name="Normal 35" xfId="6657"/>
    <cellStyle name="Normal 35 2" xfId="6658"/>
    <cellStyle name="Normal 35 3" xfId="6659"/>
    <cellStyle name="Normal 36" xfId="6660"/>
    <cellStyle name="Normal 36 2" xfId="6661"/>
    <cellStyle name="Normal 36 3" xfId="6662"/>
    <cellStyle name="Normal 37" xfId="6663"/>
    <cellStyle name="Normal 37 2" xfId="6664"/>
    <cellStyle name="Normal 38" xfId="6665"/>
    <cellStyle name="Normal 38 2" xfId="6666"/>
    <cellStyle name="Normal 39" xfId="6667"/>
    <cellStyle name="Normal 39 2" xfId="6668"/>
    <cellStyle name="Normal 39 2 2" xfId="6669"/>
    <cellStyle name="Normal 39 3" xfId="6670"/>
    <cellStyle name="Normal 39 3 2" xfId="6671"/>
    <cellStyle name="Normal 39 4" xfId="6672"/>
    <cellStyle name="Normal 4" xfId="138"/>
    <cellStyle name="Normal 4 2" xfId="346"/>
    <cellStyle name="Normal 4 2 2" xfId="6673"/>
    <cellStyle name="Normal 4 2 2 2" xfId="6674"/>
    <cellStyle name="Normal 4 3" xfId="382"/>
    <cellStyle name="Normal 4 3 2" xfId="472"/>
    <cellStyle name="Normal 4 3 2 2" xfId="949"/>
    <cellStyle name="Normal 4 3 3" xfId="861"/>
    <cellStyle name="Normal 4 4" xfId="499"/>
    <cellStyle name="Normal 4 4 2" xfId="976"/>
    <cellStyle name="Normal 4 5" xfId="514"/>
    <cellStyle name="Normal 4 5 2" xfId="978"/>
    <cellStyle name="Normal 4 6" xfId="420"/>
    <cellStyle name="Normal 4 6 2" xfId="897"/>
    <cellStyle name="Normal 4 7" xfId="769"/>
    <cellStyle name="Normal 4 8" xfId="823"/>
    <cellStyle name="Normal 4_2011 Planning Templates_Incentive 3-14-2011 (2)" xfId="6675"/>
    <cellStyle name="Normal 40" xfId="6676"/>
    <cellStyle name="Normal 40 2" xfId="6677"/>
    <cellStyle name="Normal 40 3" xfId="6678"/>
    <cellStyle name="Normal 40 4" xfId="6679"/>
    <cellStyle name="Normal 41" xfId="6680"/>
    <cellStyle name="Normal 41 2" xfId="6681"/>
    <cellStyle name="Normal 41 3" xfId="6682"/>
    <cellStyle name="Normal 41 4" xfId="6683"/>
    <cellStyle name="Normal 42" xfId="6684"/>
    <cellStyle name="Normal 42 2" xfId="6685"/>
    <cellStyle name="Normal 43" xfId="6686"/>
    <cellStyle name="Normal 43 2" xfId="6687"/>
    <cellStyle name="Normal 44" xfId="6688"/>
    <cellStyle name="Normal 44 2" xfId="6689"/>
    <cellStyle name="Normal 44 3" xfId="6690"/>
    <cellStyle name="Normal 45" xfId="6691"/>
    <cellStyle name="Normal 45 2" xfId="6692"/>
    <cellStyle name="Normal 45 3" xfId="6693"/>
    <cellStyle name="Normal 46" xfId="6694"/>
    <cellStyle name="Normal 46 2" xfId="6695"/>
    <cellStyle name="Normal 46 3" xfId="6696"/>
    <cellStyle name="Normal 47" xfId="6697"/>
    <cellStyle name="Normal 47 2" xfId="6698"/>
    <cellStyle name="Normal 48" xfId="6699"/>
    <cellStyle name="Normal 48 2" xfId="6700"/>
    <cellStyle name="Normal 48 3" xfId="6701"/>
    <cellStyle name="Normal 49" xfId="6702"/>
    <cellStyle name="Normal 49 2" xfId="6703"/>
    <cellStyle name="Normal 5" xfId="140"/>
    <cellStyle name="Normal 5 10" xfId="6704"/>
    <cellStyle name="Normal 5 10 2" xfId="6705"/>
    <cellStyle name="Normal 5 11" xfId="6706"/>
    <cellStyle name="Normal 5 11 2" xfId="6707"/>
    <cellStyle name="Normal 5 12" xfId="6708"/>
    <cellStyle name="Normal 5 12 2" xfId="6709"/>
    <cellStyle name="Normal 5 13" xfId="6710"/>
    <cellStyle name="Normal 5 13 2" xfId="6711"/>
    <cellStyle name="Normal 5 14" xfId="6712"/>
    <cellStyle name="Normal 5 14 2" xfId="6713"/>
    <cellStyle name="Normal 5 15" xfId="6714"/>
    <cellStyle name="Normal 5 15 2" xfId="6715"/>
    <cellStyle name="Normal 5 16" xfId="6716"/>
    <cellStyle name="Normal 5 16 2" xfId="6717"/>
    <cellStyle name="Normal 5 17" xfId="6718"/>
    <cellStyle name="Normal 5 17 2" xfId="6719"/>
    <cellStyle name="Normal 5 18" xfId="6720"/>
    <cellStyle name="Normal 5 18 2" xfId="6721"/>
    <cellStyle name="Normal 5 19" xfId="6722"/>
    <cellStyle name="Normal 5 19 2" xfId="6723"/>
    <cellStyle name="Normal 5 2" xfId="771"/>
    <cellStyle name="Normal 5 2 10" xfId="6724"/>
    <cellStyle name="Normal 5 2 10 2" xfId="6725"/>
    <cellStyle name="Normal 5 2 11" xfId="6726"/>
    <cellStyle name="Normal 5 2 11 2" xfId="6727"/>
    <cellStyle name="Normal 5 2 12" xfId="6728"/>
    <cellStyle name="Normal 5 2 12 2" xfId="6729"/>
    <cellStyle name="Normal 5 2 13" xfId="6730"/>
    <cellStyle name="Normal 5 2 13 2" xfId="6731"/>
    <cellStyle name="Normal 5 2 14" xfId="6732"/>
    <cellStyle name="Normal 5 2 14 2" xfId="6733"/>
    <cellStyle name="Normal 5 2 15" xfId="6734"/>
    <cellStyle name="Normal 5 2 15 2" xfId="6735"/>
    <cellStyle name="Normal 5 2 16" xfId="6736"/>
    <cellStyle name="Normal 5 2 16 2" xfId="6737"/>
    <cellStyle name="Normal 5 2 17" xfId="6738"/>
    <cellStyle name="Normal 5 2 17 2" xfId="6739"/>
    <cellStyle name="Normal 5 2 18" xfId="6740"/>
    <cellStyle name="Normal 5 2 18 2" xfId="6741"/>
    <cellStyle name="Normal 5 2 19" xfId="6742"/>
    <cellStyle name="Normal 5 2 19 2" xfId="6743"/>
    <cellStyle name="Normal 5 2 2" xfId="1193"/>
    <cellStyle name="Normal 5 2 2 2" xfId="6744"/>
    <cellStyle name="Normal 5 2 20" xfId="6745"/>
    <cellStyle name="Normal 5 2 20 2" xfId="6746"/>
    <cellStyle name="Normal 5 2 21" xfId="6747"/>
    <cellStyle name="Normal 5 2 21 2" xfId="6748"/>
    <cellStyle name="Normal 5 2 22" xfId="6749"/>
    <cellStyle name="Normal 5 2 22 2" xfId="6750"/>
    <cellStyle name="Normal 5 2 23" xfId="6751"/>
    <cellStyle name="Normal 5 2 23 2" xfId="6752"/>
    <cellStyle name="Normal 5 2 24" xfId="6753"/>
    <cellStyle name="Normal 5 2 3" xfId="6754"/>
    <cellStyle name="Normal 5 2 3 2" xfId="6755"/>
    <cellStyle name="Normal 5 2 4" xfId="6756"/>
    <cellStyle name="Normal 5 2 4 2" xfId="6757"/>
    <cellStyle name="Normal 5 2 5" xfId="6758"/>
    <cellStyle name="Normal 5 2 5 2" xfId="6759"/>
    <cellStyle name="Normal 5 2 6" xfId="6760"/>
    <cellStyle name="Normal 5 2 6 2" xfId="6761"/>
    <cellStyle name="Normal 5 2 7" xfId="6762"/>
    <cellStyle name="Normal 5 2 7 2" xfId="6763"/>
    <cellStyle name="Normal 5 2 8" xfId="6764"/>
    <cellStyle name="Normal 5 2 8 2" xfId="6765"/>
    <cellStyle name="Normal 5 2 9" xfId="6766"/>
    <cellStyle name="Normal 5 2 9 2" xfId="6767"/>
    <cellStyle name="Normal 5 20" xfId="6768"/>
    <cellStyle name="Normal 5 20 2" xfId="6769"/>
    <cellStyle name="Normal 5 21" xfId="6770"/>
    <cellStyle name="Normal 5 21 2" xfId="6771"/>
    <cellStyle name="Normal 5 22" xfId="6772"/>
    <cellStyle name="Normal 5 22 2" xfId="6773"/>
    <cellStyle name="Normal 5 23" xfId="6774"/>
    <cellStyle name="Normal 5 23 2" xfId="6775"/>
    <cellStyle name="Normal 5 24" xfId="6776"/>
    <cellStyle name="Normal 5 24 2" xfId="6777"/>
    <cellStyle name="Normal 5 25" xfId="6778"/>
    <cellStyle name="Normal 5 26" xfId="6779"/>
    <cellStyle name="Normal 5 27" xfId="6780"/>
    <cellStyle name="Normal 5 27 2" xfId="6781"/>
    <cellStyle name="Normal 5 28" xfId="6782"/>
    <cellStyle name="Normal 5 3" xfId="6783"/>
    <cellStyle name="Normal 5 3 2" xfId="6784"/>
    <cellStyle name="Normal 5 4" xfId="6785"/>
    <cellStyle name="Normal 5 4 2" xfId="6786"/>
    <cellStyle name="Normal 5 5" xfId="6787"/>
    <cellStyle name="Normal 5 5 2" xfId="6788"/>
    <cellStyle name="Normal 5 6" xfId="6789"/>
    <cellStyle name="Normal 5 6 2" xfId="6790"/>
    <cellStyle name="Normal 5 7" xfId="6791"/>
    <cellStyle name="Normal 5 7 2" xfId="6792"/>
    <cellStyle name="Normal 5 8" xfId="6793"/>
    <cellStyle name="Normal 5 8 2" xfId="6794"/>
    <cellStyle name="Normal 5 9" xfId="6795"/>
    <cellStyle name="Normal 5 9 2" xfId="6796"/>
    <cellStyle name="Normal 5_EE Incentives Budget 2010-2012" xfId="6797"/>
    <cellStyle name="Normal 50" xfId="6798"/>
    <cellStyle name="Normal 51" xfId="6799"/>
    <cellStyle name="Normal 52" xfId="6800"/>
    <cellStyle name="Normal 53" xfId="6801"/>
    <cellStyle name="Normal 54" xfId="6802"/>
    <cellStyle name="Normal 55" xfId="6803"/>
    <cellStyle name="Normal 56" xfId="6804"/>
    <cellStyle name="Normal 57" xfId="6805"/>
    <cellStyle name="Normal 58" xfId="6806"/>
    <cellStyle name="Normal 59" xfId="6807"/>
    <cellStyle name="Normal 6" xfId="340"/>
    <cellStyle name="Normal 6 2" xfId="774"/>
    <cellStyle name="Normal 6 2 2" xfId="1194"/>
    <cellStyle name="Normal 6 2 2 2" xfId="6808"/>
    <cellStyle name="Normal 6 2 2 2 2" xfId="6809"/>
    <cellStyle name="Normal 6 2 2 2 2 2" xfId="6810"/>
    <cellStyle name="Normal 6 2 2 2 3" xfId="6811"/>
    <cellStyle name="Normal 6 2 2 3" xfId="6812"/>
    <cellStyle name="Normal 6 2 2 3 2" xfId="6813"/>
    <cellStyle name="Normal 6 2 2 3 2 2" xfId="6814"/>
    <cellStyle name="Normal 6 2 2 3 3" xfId="6815"/>
    <cellStyle name="Normal 6 2 2 4" xfId="6816"/>
    <cellStyle name="Normal 6 2 2 4 2" xfId="6817"/>
    <cellStyle name="Normal 6 2 2 5" xfId="6818"/>
    <cellStyle name="Normal 6 2 3" xfId="6819"/>
    <cellStyle name="Normal 6 2 3 2" xfId="6820"/>
    <cellStyle name="Normal 6 2 4" xfId="6821"/>
    <cellStyle name="Normal 6 2 5" xfId="6822"/>
    <cellStyle name="Normal 6 3" xfId="6823"/>
    <cellStyle name="Normal 6 3 2" xfId="6824"/>
    <cellStyle name="Normal 6 3 2 2" xfId="6825"/>
    <cellStyle name="Normal 6 3 3" xfId="6826"/>
    <cellStyle name="Normal 6 4" xfId="6827"/>
    <cellStyle name="Normal 6 4 2" xfId="6828"/>
    <cellStyle name="Normal 6 4 2 2" xfId="6829"/>
    <cellStyle name="Normal 6 4 3" xfId="6830"/>
    <cellStyle name="Normal 6 4 3 2" xfId="6831"/>
    <cellStyle name="Normal 6 4 4" xfId="6832"/>
    <cellStyle name="Normal 6 5" xfId="6833"/>
    <cellStyle name="Normal 6 5 2" xfId="6834"/>
    <cellStyle name="Normal 6 5 2 2" xfId="6835"/>
    <cellStyle name="Normal 6 5 2 2 2" xfId="6836"/>
    <cellStyle name="Normal 6 5 2 3" xfId="6837"/>
    <cellStyle name="Normal 6 5 3" xfId="6838"/>
    <cellStyle name="Normal 6 5 3 2" xfId="6839"/>
    <cellStyle name="Normal 6 5 4" xfId="6840"/>
    <cellStyle name="Normal 6 6" xfId="6841"/>
    <cellStyle name="Normal 6 6 2" xfId="6842"/>
    <cellStyle name="Normal 6 7" xfId="6843"/>
    <cellStyle name="Normal 6_Jan13DRbudget" xfId="6844"/>
    <cellStyle name="Normal 60" xfId="6845"/>
    <cellStyle name="Normal 61" xfId="6846"/>
    <cellStyle name="Normal 62" xfId="6847"/>
    <cellStyle name="Normal 63" xfId="6848"/>
    <cellStyle name="Normal 64" xfId="6849"/>
    <cellStyle name="Normal 65" xfId="6850"/>
    <cellStyle name="Normal 66" xfId="6851"/>
    <cellStyle name="Normal 67" xfId="6852"/>
    <cellStyle name="Normal 68" xfId="6853"/>
    <cellStyle name="Normal 69" xfId="6854"/>
    <cellStyle name="Normal 7" xfId="347"/>
    <cellStyle name="Normal 7 10" xfId="6855"/>
    <cellStyle name="Normal 7 10 2" xfId="6856"/>
    <cellStyle name="Normal 7 11" xfId="6857"/>
    <cellStyle name="Normal 7 11 2" xfId="6858"/>
    <cellStyle name="Normal 7 12" xfId="6859"/>
    <cellStyle name="Normal 7 12 2" xfId="6860"/>
    <cellStyle name="Normal 7 13" xfId="6861"/>
    <cellStyle name="Normal 7 13 2" xfId="6862"/>
    <cellStyle name="Normal 7 14" xfId="6863"/>
    <cellStyle name="Normal 7 14 2" xfId="6864"/>
    <cellStyle name="Normal 7 15" xfId="6865"/>
    <cellStyle name="Normal 7 15 2" xfId="6866"/>
    <cellStyle name="Normal 7 16" xfId="6867"/>
    <cellStyle name="Normal 7 16 2" xfId="6868"/>
    <cellStyle name="Normal 7 17" xfId="6869"/>
    <cellStyle name="Normal 7 17 2" xfId="6870"/>
    <cellStyle name="Normal 7 18" xfId="6871"/>
    <cellStyle name="Normal 7 18 2" xfId="6872"/>
    <cellStyle name="Normal 7 19" xfId="6873"/>
    <cellStyle name="Normal 7 19 2" xfId="6874"/>
    <cellStyle name="Normal 7 2" xfId="407"/>
    <cellStyle name="Normal 7 2 10" xfId="6875"/>
    <cellStyle name="Normal 7 2 10 2" xfId="6876"/>
    <cellStyle name="Normal 7 2 11" xfId="6877"/>
    <cellStyle name="Normal 7 2 11 2" xfId="6878"/>
    <cellStyle name="Normal 7 2 12" xfId="6879"/>
    <cellStyle name="Normal 7 2 12 2" xfId="6880"/>
    <cellStyle name="Normal 7 2 13" xfId="6881"/>
    <cellStyle name="Normal 7 2 13 2" xfId="6882"/>
    <cellStyle name="Normal 7 2 14" xfId="6883"/>
    <cellStyle name="Normal 7 2 14 2" xfId="6884"/>
    <cellStyle name="Normal 7 2 15" xfId="6885"/>
    <cellStyle name="Normal 7 2 15 2" xfId="6886"/>
    <cellStyle name="Normal 7 2 16" xfId="6887"/>
    <cellStyle name="Normal 7 2 16 2" xfId="6888"/>
    <cellStyle name="Normal 7 2 17" xfId="6889"/>
    <cellStyle name="Normal 7 2 17 2" xfId="6890"/>
    <cellStyle name="Normal 7 2 18" xfId="6891"/>
    <cellStyle name="Normal 7 2 18 2" xfId="6892"/>
    <cellStyle name="Normal 7 2 19" xfId="6893"/>
    <cellStyle name="Normal 7 2 19 2" xfId="6894"/>
    <cellStyle name="Normal 7 2 2" xfId="496"/>
    <cellStyle name="Normal 7 2 2 2" xfId="973"/>
    <cellStyle name="Normal 7 2 20" xfId="6895"/>
    <cellStyle name="Normal 7 2 20 2" xfId="6896"/>
    <cellStyle name="Normal 7 2 21" xfId="6897"/>
    <cellStyle name="Normal 7 2 21 2" xfId="6898"/>
    <cellStyle name="Normal 7 2 22" xfId="6899"/>
    <cellStyle name="Normal 7 2 22 2" xfId="6900"/>
    <cellStyle name="Normal 7 2 23" xfId="6901"/>
    <cellStyle name="Normal 7 2 23 2" xfId="6902"/>
    <cellStyle name="Normal 7 2 24" xfId="6903"/>
    <cellStyle name="Normal 7 2 24 2" xfId="6904"/>
    <cellStyle name="Normal 7 2 25" xfId="6905"/>
    <cellStyle name="Normal 7 2 3" xfId="885"/>
    <cellStyle name="Normal 7 2 3 2" xfId="6906"/>
    <cellStyle name="Normal 7 2 4" xfId="6907"/>
    <cellStyle name="Normal 7 2 4 2" xfId="6908"/>
    <cellStyle name="Normal 7 2 5" xfId="6909"/>
    <cellStyle name="Normal 7 2 5 2" xfId="6910"/>
    <cellStyle name="Normal 7 2 6" xfId="6911"/>
    <cellStyle name="Normal 7 2 6 2" xfId="6912"/>
    <cellStyle name="Normal 7 2 7" xfId="6913"/>
    <cellStyle name="Normal 7 2 7 2" xfId="6914"/>
    <cellStyle name="Normal 7 2 8" xfId="6915"/>
    <cellStyle name="Normal 7 2 8 2" xfId="6916"/>
    <cellStyle name="Normal 7 2 9" xfId="6917"/>
    <cellStyle name="Normal 7 2 9 2" xfId="6918"/>
    <cellStyle name="Normal 7 20" xfId="6919"/>
    <cellStyle name="Normal 7 20 2" xfId="6920"/>
    <cellStyle name="Normal 7 21" xfId="6921"/>
    <cellStyle name="Normal 7 21 2" xfId="6922"/>
    <cellStyle name="Normal 7 22" xfId="6923"/>
    <cellStyle name="Normal 7 22 2" xfId="6924"/>
    <cellStyle name="Normal 7 23" xfId="6925"/>
    <cellStyle name="Normal 7 23 2" xfId="6926"/>
    <cellStyle name="Normal 7 24" xfId="6927"/>
    <cellStyle name="Normal 7 24 2" xfId="6928"/>
    <cellStyle name="Normal 7 25" xfId="6929"/>
    <cellStyle name="Normal 7 26" xfId="6930"/>
    <cellStyle name="Normal 7 27" xfId="6931"/>
    <cellStyle name="Normal 7 3" xfId="521"/>
    <cellStyle name="Normal 7 3 2" xfId="980"/>
    <cellStyle name="Normal 7 4" xfId="449"/>
    <cellStyle name="Normal 7 4 2" xfId="926"/>
    <cellStyle name="Normal 7 5" xfId="767"/>
    <cellStyle name="Normal 7 5 2" xfId="6932"/>
    <cellStyle name="Normal 7 6" xfId="826"/>
    <cellStyle name="Normal 7 6 2" xfId="6933"/>
    <cellStyle name="Normal 7 7" xfId="6934"/>
    <cellStyle name="Normal 7 7 2" xfId="6935"/>
    <cellStyle name="Normal 7 8" xfId="6936"/>
    <cellStyle name="Normal 7 8 2" xfId="6937"/>
    <cellStyle name="Normal 7 9" xfId="6938"/>
    <cellStyle name="Normal 7 9 2" xfId="6939"/>
    <cellStyle name="Normal 70" xfId="6940"/>
    <cellStyle name="Normal 71" xfId="6941"/>
    <cellStyle name="Normal 8" xfId="348"/>
    <cellStyle name="Normal 8 2" xfId="408"/>
    <cellStyle name="Normal 8 2 2" xfId="497"/>
    <cellStyle name="Normal 8 2 2 2" xfId="974"/>
    <cellStyle name="Normal 8 2 3" xfId="886"/>
    <cellStyle name="Normal 8 3" xfId="522"/>
    <cellStyle name="Normal 8 3 2" xfId="981"/>
    <cellStyle name="Normal 8 4" xfId="450"/>
    <cellStyle name="Normal 8 4 2" xfId="927"/>
    <cellStyle name="Normal 8 5" xfId="776"/>
    <cellStyle name="Normal 8 6" xfId="827"/>
    <cellStyle name="Normal 9" xfId="723"/>
    <cellStyle name="Normal 9 2" xfId="777"/>
    <cellStyle name="Normal 9 2 2" xfId="6942"/>
    <cellStyle name="Normal 9 3" xfId="1179"/>
    <cellStyle name="Normal 9 4" xfId="6943"/>
    <cellStyle name="Normal_Funding Shift Table Sample" xfId="137"/>
    <cellStyle name="Note 2" xfId="66"/>
    <cellStyle name="Note 2 2" xfId="783"/>
    <cellStyle name="Note 2 2 2" xfId="1197"/>
    <cellStyle name="Note 2 2 2 2" xfId="6944"/>
    <cellStyle name="Note 2 2 2 2 2" xfId="6945"/>
    <cellStyle name="Note 2 2 2 3" xfId="6946"/>
    <cellStyle name="Note 2 2 3" xfId="6947"/>
    <cellStyle name="Note 2 2 3 2" xfId="6948"/>
    <cellStyle name="Note 2 2 4" xfId="6949"/>
    <cellStyle name="Note 2 2 5" xfId="6950"/>
    <cellStyle name="Note 2 2 6" xfId="6951"/>
    <cellStyle name="Note 2 2 7" xfId="6952"/>
    <cellStyle name="Note 2 3" xfId="6953"/>
    <cellStyle name="Note 2 3 2" xfId="6954"/>
    <cellStyle name="Note 2 3 2 2" xfId="6955"/>
    <cellStyle name="Note 2 3 3" xfId="6956"/>
    <cellStyle name="Note 2 3 4" xfId="6957"/>
    <cellStyle name="Note 2 4" xfId="6958"/>
    <cellStyle name="Note 2 4 2" xfId="6959"/>
    <cellStyle name="Note 2 5" xfId="6960"/>
    <cellStyle name="Note 2 6" xfId="6961"/>
    <cellStyle name="Note 2 7" xfId="6962"/>
    <cellStyle name="Note 2 8" xfId="6963"/>
    <cellStyle name="Note 3" xfId="67"/>
    <cellStyle name="Note 3 2" xfId="6964"/>
    <cellStyle name="Note 3 2 2" xfId="6965"/>
    <cellStyle name="Note 3 2 2 2" xfId="6966"/>
    <cellStyle name="Note 3 2 2 2 2" xfId="6967"/>
    <cellStyle name="Note 3 2 2 3" xfId="6968"/>
    <cellStyle name="Note 3 2 3" xfId="6969"/>
    <cellStyle name="Note 3 2 3 2" xfId="6970"/>
    <cellStyle name="Note 3 2 4" xfId="6971"/>
    <cellStyle name="Note 3 2 5" xfId="6972"/>
    <cellStyle name="Note 3 2 6" xfId="6973"/>
    <cellStyle name="Note 3 2 7" xfId="6974"/>
    <cellStyle name="Note 3 3" xfId="6975"/>
    <cellStyle name="Note 3 3 2" xfId="6976"/>
    <cellStyle name="Note 3 3 2 2" xfId="6977"/>
    <cellStyle name="Note 3 3 3" xfId="6978"/>
    <cellStyle name="Note 3 3 4" xfId="6979"/>
    <cellStyle name="Note 3 4" xfId="6980"/>
    <cellStyle name="Note 3 4 2" xfId="6981"/>
    <cellStyle name="Note 3 5" xfId="6982"/>
    <cellStyle name="Note 3 6" xfId="6983"/>
    <cellStyle name="Note 3 7" xfId="6984"/>
    <cellStyle name="Note 3 8" xfId="6985"/>
    <cellStyle name="Note 4" xfId="68"/>
    <cellStyle name="Note 4 2" xfId="6986"/>
    <cellStyle name="Note 4 2 2" xfId="6987"/>
    <cellStyle name="Note 4 2 2 2" xfId="6988"/>
    <cellStyle name="Note 4 2 2 2 2" xfId="6989"/>
    <cellStyle name="Note 4 2 2 3" xfId="6990"/>
    <cellStyle name="Note 4 2 3" xfId="6991"/>
    <cellStyle name="Note 4 2 3 2" xfId="6992"/>
    <cellStyle name="Note 4 2 4" xfId="6993"/>
    <cellStyle name="Note 4 2 5" xfId="6994"/>
    <cellStyle name="Note 4 2 6" xfId="6995"/>
    <cellStyle name="Note 4 2 7" xfId="6996"/>
    <cellStyle name="Note 4 3" xfId="6997"/>
    <cellStyle name="Note 4 3 2" xfId="6998"/>
    <cellStyle name="Note 4 3 2 2" xfId="6999"/>
    <cellStyle name="Note 4 3 3" xfId="7000"/>
    <cellStyle name="Note 4 3 4" xfId="7001"/>
    <cellStyle name="Note 4 4" xfId="7002"/>
    <cellStyle name="Note 4 4 2" xfId="7003"/>
    <cellStyle name="Note 4 5" xfId="7004"/>
    <cellStyle name="Note 4 6" xfId="7005"/>
    <cellStyle name="Note 4 7" xfId="7006"/>
    <cellStyle name="Note 4 8" xfId="7007"/>
    <cellStyle name="Note 5" xfId="69"/>
    <cellStyle name="Note 5 2" xfId="7008"/>
    <cellStyle name="Note 5 2 2" xfId="7009"/>
    <cellStyle name="Note 5 2 2 2" xfId="7010"/>
    <cellStyle name="Note 5 2 2 2 2" xfId="7011"/>
    <cellStyle name="Note 5 2 2 3" xfId="7012"/>
    <cellStyle name="Note 5 2 3" xfId="7013"/>
    <cellStyle name="Note 5 2 3 2" xfId="7014"/>
    <cellStyle name="Note 5 2 4" xfId="7015"/>
    <cellStyle name="Note 5 2 5" xfId="7016"/>
    <cellStyle name="Note 5 2 6" xfId="7017"/>
    <cellStyle name="Note 5 2 7" xfId="7018"/>
    <cellStyle name="Note 5 3" xfId="7019"/>
    <cellStyle name="Note 5 3 2" xfId="7020"/>
    <cellStyle name="Note 5 3 2 2" xfId="7021"/>
    <cellStyle name="Note 5 3 3" xfId="7022"/>
    <cellStyle name="Note 5 3 4" xfId="7023"/>
    <cellStyle name="Note 5 4" xfId="7024"/>
    <cellStyle name="Note 5 4 2" xfId="7025"/>
    <cellStyle name="Note 5 5" xfId="7026"/>
    <cellStyle name="Note 5 6" xfId="7027"/>
    <cellStyle name="Note 5 7" xfId="7028"/>
    <cellStyle name="Note 5 8" xfId="7029"/>
    <cellStyle name="Note 6" xfId="70"/>
    <cellStyle name="Note 6 2" xfId="7030"/>
    <cellStyle name="Note 6 2 2" xfId="7031"/>
    <cellStyle name="Note 6 2 2 2" xfId="7032"/>
    <cellStyle name="Note 6 2 2 2 2" xfId="7033"/>
    <cellStyle name="Note 6 2 2 3" xfId="7034"/>
    <cellStyle name="Note 6 2 3" xfId="7035"/>
    <cellStyle name="Note 6 2 3 2" xfId="7036"/>
    <cellStyle name="Note 6 2 4" xfId="7037"/>
    <cellStyle name="Note 6 2 5" xfId="7038"/>
    <cellStyle name="Note 6 2 6" xfId="7039"/>
    <cellStyle name="Note 6 2 7" xfId="7040"/>
    <cellStyle name="Note 6 3" xfId="7041"/>
    <cellStyle name="Note 6 3 2" xfId="7042"/>
    <cellStyle name="Note 6 3 2 2" xfId="7043"/>
    <cellStyle name="Note 6 3 3" xfId="7044"/>
    <cellStyle name="Note 6 3 4" xfId="7045"/>
    <cellStyle name="Note 6 4" xfId="7046"/>
    <cellStyle name="Note 6 4 2" xfId="7047"/>
    <cellStyle name="Note 6 5" xfId="7048"/>
    <cellStyle name="Note 6 6" xfId="7049"/>
    <cellStyle name="Note 6 7" xfId="7050"/>
    <cellStyle name="Note 6 8" xfId="7051"/>
    <cellStyle name="Note 7" xfId="7052"/>
    <cellStyle name="Note 7 2" xfId="7053"/>
    <cellStyle name="Note 7 2 2" xfId="7054"/>
    <cellStyle name="Note 7 2 2 2" xfId="7055"/>
    <cellStyle name="Note 7 2 3" xfId="7056"/>
    <cellStyle name="Note 7 2 4" xfId="7057"/>
    <cellStyle name="Note 7 3" xfId="7058"/>
    <cellStyle name="Note 7 3 2" xfId="7059"/>
    <cellStyle name="Note 7 4" xfId="7060"/>
    <cellStyle name="Note 7 5" xfId="7061"/>
    <cellStyle name="Note 7 6" xfId="7062"/>
    <cellStyle name="Note 7 7" xfId="7063"/>
    <cellStyle name="Note 8" xfId="7064"/>
    <cellStyle name="Note 8 2" xfId="7065"/>
    <cellStyle name="Note 8 2 2" xfId="7066"/>
    <cellStyle name="Note 8 2 2 2" xfId="7067"/>
    <cellStyle name="Note 8 2 3" xfId="7068"/>
    <cellStyle name="Note 8 3" xfId="7069"/>
    <cellStyle name="Note 8 3 2" xfId="7070"/>
    <cellStyle name="Note 8 3 3" xfId="7071"/>
    <cellStyle name="Note 8 4" xfId="7072"/>
    <cellStyle name="Note 8 5" xfId="7073"/>
    <cellStyle name="Note 8 6" xfId="7074"/>
    <cellStyle name="Note 8 7" xfId="7075"/>
    <cellStyle name="Note 9" xfId="7076"/>
    <cellStyle name="Note 9 2" xfId="7077"/>
    <cellStyle name="Number no Dec" xfId="7078"/>
    <cellStyle name="Number no Dec 2" xfId="7079"/>
    <cellStyle name="Number no Dec 3" xfId="7080"/>
    <cellStyle name="Number no Dec 4" xfId="7081"/>
    <cellStyle name="Number no Dec_Controls" xfId="7082"/>
    <cellStyle name="Output" xfId="735" builtinId="21" customBuiltin="1"/>
    <cellStyle name="Output 2" xfId="333"/>
    <cellStyle name="Output 2 2" xfId="7083"/>
    <cellStyle name="Output 2 3" xfId="7084"/>
    <cellStyle name="Output 3" xfId="7085"/>
    <cellStyle name="Output 3 2" xfId="7086"/>
    <cellStyle name="Output 4" xfId="7087"/>
    <cellStyle name="Output 4 2" xfId="7088"/>
    <cellStyle name="Output 5" xfId="7089"/>
    <cellStyle name="Output 5 2" xfId="7090"/>
    <cellStyle name="Output 6" xfId="7091"/>
    <cellStyle name="Output 6 2" xfId="7092"/>
    <cellStyle name="Output 7" xfId="7093"/>
    <cellStyle name="Output 7 2" xfId="7094"/>
    <cellStyle name="Output 8" xfId="7095"/>
    <cellStyle name="Paragraph text" xfId="7096"/>
    <cellStyle name="pb_page_heading_LS" xfId="7097"/>
    <cellStyle name="Percent" xfId="7569" builtinId="5"/>
    <cellStyle name="Percent [2]" xfId="7098"/>
    <cellStyle name="Percent [2] 2" xfId="7099"/>
    <cellStyle name="Percent [2] 2 2" xfId="7100"/>
    <cellStyle name="Percent [2] 3" xfId="7101"/>
    <cellStyle name="Percent [2] 3 2" xfId="7102"/>
    <cellStyle name="Percent [2] 4" xfId="7103"/>
    <cellStyle name="Percent 10" xfId="7104"/>
    <cellStyle name="Percent 10 2" xfId="7105"/>
    <cellStyle name="Percent 10 2 2" xfId="7106"/>
    <cellStyle name="Percent 10 3" xfId="7107"/>
    <cellStyle name="Percent 10 3 2" xfId="7108"/>
    <cellStyle name="Percent 11" xfId="7109"/>
    <cellStyle name="Percent 11 2" xfId="7110"/>
    <cellStyle name="Percent 12" xfId="7111"/>
    <cellStyle name="Percent 12 2" xfId="7112"/>
    <cellStyle name="Percent 13" xfId="7113"/>
    <cellStyle name="Percent 13 2" xfId="7114"/>
    <cellStyle name="Percent 14" xfId="7115"/>
    <cellStyle name="Percent 14 2" xfId="7116"/>
    <cellStyle name="Percent 14 2 2" xfId="7117"/>
    <cellStyle name="Percent 14 3" xfId="7118"/>
    <cellStyle name="Percent 15" xfId="7119"/>
    <cellStyle name="Percent 15 2" xfId="7120"/>
    <cellStyle name="Percent 15 2 2" xfId="7121"/>
    <cellStyle name="Percent 15 3" xfId="7122"/>
    <cellStyle name="Percent 16" xfId="7123"/>
    <cellStyle name="Percent 16 2" xfId="7124"/>
    <cellStyle name="Percent 16 3" xfId="7125"/>
    <cellStyle name="Percent 17" xfId="7126"/>
    <cellStyle name="Percent 17 2" xfId="7127"/>
    <cellStyle name="Percent 18" xfId="7128"/>
    <cellStyle name="Percent 18 2" xfId="7129"/>
    <cellStyle name="Percent 18 2 2" xfId="7130"/>
    <cellStyle name="Percent 18 2 2 2" xfId="7131"/>
    <cellStyle name="Percent 18 2 2 2 2" xfId="7132"/>
    <cellStyle name="Percent 18 2 2 3" xfId="7133"/>
    <cellStyle name="Percent 18 2 3" xfId="7134"/>
    <cellStyle name="Percent 18 2 3 2" xfId="7135"/>
    <cellStyle name="Percent 18 2 4" xfId="7136"/>
    <cellStyle name="Percent 18 3" xfId="7137"/>
    <cellStyle name="Percent 18 3 2" xfId="7138"/>
    <cellStyle name="Percent 18 4" xfId="7139"/>
    <cellStyle name="Percent 19" xfId="7140"/>
    <cellStyle name="Percent 19 2" xfId="7141"/>
    <cellStyle name="Percent 19 2 2" xfId="7142"/>
    <cellStyle name="Percent 19 3" xfId="7143"/>
    <cellStyle name="Percent 2" xfId="136"/>
    <cellStyle name="Percent 2 10" xfId="7144"/>
    <cellStyle name="Percent 2 2" xfId="7145"/>
    <cellStyle name="Percent 2 2 2" xfId="7146"/>
    <cellStyle name="Percent 2 2 2 2" xfId="7147"/>
    <cellStyle name="Percent 2 2 2 2 2" xfId="7148"/>
    <cellStyle name="Percent 2 2 2 2 3" xfId="7149"/>
    <cellStyle name="Percent 2 2 2 3" xfId="7150"/>
    <cellStyle name="Percent 2 2 2 4" xfId="7151"/>
    <cellStyle name="Percent 2 2 3" xfId="7152"/>
    <cellStyle name="Percent 2 2 3 2" xfId="7153"/>
    <cellStyle name="Percent 2 2 3 3" xfId="7154"/>
    <cellStyle name="Percent 2 2 4" xfId="7155"/>
    <cellStyle name="Percent 2 2 4 2" xfId="7156"/>
    <cellStyle name="Percent 2 2 4 3" xfId="7157"/>
    <cellStyle name="Percent 2 2 5" xfId="7158"/>
    <cellStyle name="Percent 2 2 5 2" xfId="7159"/>
    <cellStyle name="Percent 2 2 5 3" xfId="7160"/>
    <cellStyle name="Percent 2 2 6" xfId="7161"/>
    <cellStyle name="Percent 2 2 6 2" xfId="7162"/>
    <cellStyle name="Percent 2 2 6 3" xfId="7163"/>
    <cellStyle name="Percent 2 3" xfId="7164"/>
    <cellStyle name="Percent 2 3 2" xfId="7165"/>
    <cellStyle name="Percent 2 3 2 2" xfId="7166"/>
    <cellStyle name="Percent 2 3 2 3" xfId="7167"/>
    <cellStyle name="Percent 2 3 3" xfId="7168"/>
    <cellStyle name="Percent 2 3 3 2" xfId="7169"/>
    <cellStyle name="Percent 2 3 4" xfId="7170"/>
    <cellStyle name="Percent 2 4" xfId="7171"/>
    <cellStyle name="Percent 2 4 2" xfId="7172"/>
    <cellStyle name="Percent 2 4 3" xfId="7173"/>
    <cellStyle name="Percent 2 5" xfId="7174"/>
    <cellStyle name="Percent 2 5 2" xfId="7175"/>
    <cellStyle name="Percent 2 5 3" xfId="7176"/>
    <cellStyle name="Percent 2 6" xfId="7177"/>
    <cellStyle name="Percent 2 6 2" xfId="7178"/>
    <cellStyle name="Percent 2 6 3" xfId="7179"/>
    <cellStyle name="Percent 2 7" xfId="7180"/>
    <cellStyle name="Percent 2 8" xfId="7181"/>
    <cellStyle name="Percent 2 9" xfId="7182"/>
    <cellStyle name="Percent 20" xfId="7183"/>
    <cellStyle name="Percent 20 2" xfId="7184"/>
    <cellStyle name="Percent 20 2 2" xfId="7185"/>
    <cellStyle name="Percent 20 3" xfId="7186"/>
    <cellStyle name="Percent 21" xfId="7187"/>
    <cellStyle name="Percent 21 2" xfId="7188"/>
    <cellStyle name="Percent 22" xfId="7189"/>
    <cellStyle name="Percent 22 2" xfId="7190"/>
    <cellStyle name="Percent 23" xfId="7191"/>
    <cellStyle name="Percent 24" xfId="7192"/>
    <cellStyle name="Percent 25" xfId="7193"/>
    <cellStyle name="Percent 26" xfId="7194"/>
    <cellStyle name="Percent 27" xfId="7195"/>
    <cellStyle name="Percent 28" xfId="7196"/>
    <cellStyle name="Percent 29" xfId="7197"/>
    <cellStyle name="Percent 3" xfId="772"/>
    <cellStyle name="Percent 3 2" xfId="7198"/>
    <cellStyle name="Percent 3 2 2" xfId="7199"/>
    <cellStyle name="Percent 3 2 2 2" xfId="7200"/>
    <cellStyle name="Percent 3 2 2 3" xfId="7201"/>
    <cellStyle name="Percent 3 2 3" xfId="7202"/>
    <cellStyle name="Percent 3 3" xfId="7203"/>
    <cellStyle name="Percent 3 3 2" xfId="7204"/>
    <cellStyle name="Percent 3 3 2 2" xfId="7205"/>
    <cellStyle name="Percent 3 3 3" xfId="7206"/>
    <cellStyle name="Percent 3 4" xfId="7207"/>
    <cellStyle name="Percent 3 4 2" xfId="7208"/>
    <cellStyle name="Percent 3 4 3" xfId="7209"/>
    <cellStyle name="Percent 3 5" xfId="7210"/>
    <cellStyle name="Percent 3 5 2" xfId="7211"/>
    <cellStyle name="Percent 3 6" xfId="7212"/>
    <cellStyle name="Percent 3 7" xfId="7213"/>
    <cellStyle name="Percent 30" xfId="7214"/>
    <cellStyle name="Percent 31" xfId="7215"/>
    <cellStyle name="Percent 32" xfId="7216"/>
    <cellStyle name="Percent 4" xfId="785"/>
    <cellStyle name="Percent 4 2" xfId="1198"/>
    <cellStyle name="Percent 5" xfId="787"/>
    <cellStyle name="Percent 5 2" xfId="7217"/>
    <cellStyle name="Percent 6" xfId="7218"/>
    <cellStyle name="Percent 6 2" xfId="7219"/>
    <cellStyle name="Percent 6 2 2" xfId="7220"/>
    <cellStyle name="Percent 6 2 3" xfId="7221"/>
    <cellStyle name="Percent 6 3" xfId="7222"/>
    <cellStyle name="Percent 6 3 2" xfId="7223"/>
    <cellStyle name="Percent 7" xfId="7224"/>
    <cellStyle name="Percent 7 2" xfId="7225"/>
    <cellStyle name="Percent 7 3" xfId="7226"/>
    <cellStyle name="Percent 7 3 2" xfId="7227"/>
    <cellStyle name="Percent 8" xfId="7228"/>
    <cellStyle name="Percent 8 2" xfId="7229"/>
    <cellStyle name="Percent 9" xfId="7230"/>
    <cellStyle name="Percent 9 2" xfId="7231"/>
    <cellStyle name="Percent2" xfId="7232"/>
    <cellStyle name="Red Text" xfId="7233"/>
    <cellStyle name="Remote" xfId="7234"/>
    <cellStyle name="Revenue" xfId="7235"/>
    <cellStyle name="RevList" xfId="7236"/>
    <cellStyle name="s]_x000d__x000a_spooler=no_x000d__x000a_LOAD=C:\CONTROL\VIRUSCAN\VSHWIN.EXE_x000d__x000a_run=_x000d__x000a_Beep=yes_x000d__x000a_NullPort=None_x000d__x000a_BorderWidth=3_x000d__x000a_CursorBlinkRate=530_x000d_" xfId="7237"/>
    <cellStyle name="s]_x000d__x000a_spooler=no_x000d__x000a_LOAD=C:\CONTROL\VIRUSCAN\VSHWIN.EXE_x000d__x000a_run=_x000d__x000a_Beep=yes_x000d__x000a_NullPort=None_x000d__x000a_BorderWidth=3_x000d__x000a_CursorBlinkRate=530_x000d_ 2" xfId="7238"/>
    <cellStyle name="SAPBEXaggData" xfId="71"/>
    <cellStyle name="SAPBEXaggData 2" xfId="349"/>
    <cellStyle name="SAPBEXaggData 2 2" xfId="412"/>
    <cellStyle name="SAPBEXaggData 2 2 2" xfId="889"/>
    <cellStyle name="SAPBEXaggData 2 2 3" xfId="7239"/>
    <cellStyle name="SAPBEXaggData 2 3" xfId="443"/>
    <cellStyle name="SAPBEXaggData 2 3 2" xfId="920"/>
    <cellStyle name="SAPBEXaggData 2 4" xfId="828"/>
    <cellStyle name="SAPBEXaggData 3" xfId="417"/>
    <cellStyle name="SAPBEXaggData 3 2" xfId="894"/>
    <cellStyle name="SAPBEXaggData 3 3" xfId="7240"/>
    <cellStyle name="SAPBEXaggData 4" xfId="790"/>
    <cellStyle name="SAPBEXaggData 5" xfId="7241"/>
    <cellStyle name="SAPBEXaggData 6" xfId="7242"/>
    <cellStyle name="SAPBEXaggData_DATA-12moDEC2010 Cap Targets" xfId="7243"/>
    <cellStyle name="SAPBEXaggDataEmph" xfId="72"/>
    <cellStyle name="SAPBEXaggDataEmph 2" xfId="350"/>
    <cellStyle name="SAPBEXaggDataEmph 2 2" xfId="451"/>
    <cellStyle name="SAPBEXaggDataEmph 2 2 2" xfId="928"/>
    <cellStyle name="SAPBEXaggDataEmph 2 3" xfId="526"/>
    <cellStyle name="SAPBEXaggDataEmph 2 3 2" xfId="982"/>
    <cellStyle name="SAPBEXaggDataEmph 2 4" xfId="603"/>
    <cellStyle name="SAPBEXaggDataEmph 2 4 2" xfId="1059"/>
    <cellStyle name="SAPBEXaggDataEmph 2 5" xfId="419"/>
    <cellStyle name="SAPBEXaggDataEmph 2 5 2" xfId="896"/>
    <cellStyle name="SAPBEXaggDataEmph 2 6" xfId="829"/>
    <cellStyle name="SAPBEXaggDataEmph 3" xfId="404"/>
    <cellStyle name="SAPBEXaggDataEmph 3 2" xfId="494"/>
    <cellStyle name="SAPBEXaggDataEmph 3 2 2" xfId="971"/>
    <cellStyle name="SAPBEXaggDataEmph 3 3" xfId="578"/>
    <cellStyle name="SAPBEXaggDataEmph 3 3 2" xfId="1034"/>
    <cellStyle name="SAPBEXaggDataEmph 3 4" xfId="644"/>
    <cellStyle name="SAPBEXaggDataEmph 3 4 2" xfId="1100"/>
    <cellStyle name="SAPBEXaggDataEmph 3 5" xfId="698"/>
    <cellStyle name="SAPBEXaggDataEmph 3 5 2" xfId="1154"/>
    <cellStyle name="SAPBEXaggDataEmph 3 6" xfId="883"/>
    <cellStyle name="SAPBEXaggDataEmph 4" xfId="502"/>
    <cellStyle name="SAPBEXaggDataEmph 4 2" xfId="583"/>
    <cellStyle name="SAPBEXaggDataEmph 4 2 2" xfId="1039"/>
    <cellStyle name="SAPBEXaggDataEmph 4 3" xfId="648"/>
    <cellStyle name="SAPBEXaggDataEmph 4 3 2" xfId="1104"/>
    <cellStyle name="SAPBEXaggDataEmph 4 4" xfId="703"/>
    <cellStyle name="SAPBEXaggDataEmph 4 4 2" xfId="1159"/>
    <cellStyle name="SAPBEXaggDataEmph 5" xfId="791"/>
    <cellStyle name="SAPBEXaggExc1" xfId="73"/>
    <cellStyle name="SAPBEXaggExc1Emph" xfId="74"/>
    <cellStyle name="SAPBEXaggExc2" xfId="75"/>
    <cellStyle name="SAPBEXaggExc2Emph" xfId="76"/>
    <cellStyle name="SAPBEXaggItem" xfId="77"/>
    <cellStyle name="SAPBEXaggItem 2" xfId="351"/>
    <cellStyle name="SAPBEXaggItem 2 2" xfId="527"/>
    <cellStyle name="SAPBEXaggItem 2 2 2" xfId="983"/>
    <cellStyle name="SAPBEXaggItem 2 3" xfId="423"/>
    <cellStyle name="SAPBEXaggItem 2 3 2" xfId="900"/>
    <cellStyle name="SAPBEXaggItem 2 4" xfId="830"/>
    <cellStyle name="SAPBEXaggItem 3" xfId="447"/>
    <cellStyle name="SAPBEXaggItem 3 2" xfId="924"/>
    <cellStyle name="SAPBEXaggItem 4" xfId="792"/>
    <cellStyle name="SAPBEXaggItem 5" xfId="7244"/>
    <cellStyle name="SAPBEXaggItemX" xfId="78"/>
    <cellStyle name="SAPBEXaggItemX 2" xfId="352"/>
    <cellStyle name="SAPBEXaggItemX 2 2" xfId="452"/>
    <cellStyle name="SAPBEXaggItemX 2 2 2" xfId="929"/>
    <cellStyle name="SAPBEXaggItemX 2 3" xfId="528"/>
    <cellStyle name="SAPBEXaggItemX 2 3 2" xfId="984"/>
    <cellStyle name="SAPBEXaggItemX 2 4" xfId="604"/>
    <cellStyle name="SAPBEXaggItemX 2 4 2" xfId="1060"/>
    <cellStyle name="SAPBEXaggItemX 2 5" xfId="418"/>
    <cellStyle name="SAPBEXaggItemX 2 5 2" xfId="895"/>
    <cellStyle name="SAPBEXaggItemX 2 6" xfId="831"/>
    <cellStyle name="SAPBEXaggItemX 3" xfId="403"/>
    <cellStyle name="SAPBEXaggItemX 3 2" xfId="493"/>
    <cellStyle name="SAPBEXaggItemX 3 2 2" xfId="970"/>
    <cellStyle name="SAPBEXaggItemX 3 3" xfId="577"/>
    <cellStyle name="SAPBEXaggItemX 3 3 2" xfId="1033"/>
    <cellStyle name="SAPBEXaggItemX 3 4" xfId="643"/>
    <cellStyle name="SAPBEXaggItemX 3 4 2" xfId="1099"/>
    <cellStyle name="SAPBEXaggItemX 3 5" xfId="697"/>
    <cellStyle name="SAPBEXaggItemX 3 5 2" xfId="1153"/>
    <cellStyle name="SAPBEXaggItemX 3 6" xfId="882"/>
    <cellStyle name="SAPBEXaggItemX 4" xfId="520"/>
    <cellStyle name="SAPBEXaggItemX 4 2" xfId="599"/>
    <cellStyle name="SAPBEXaggItemX 4 2 2" xfId="1055"/>
    <cellStyle name="SAPBEXaggItemX 4 3" xfId="664"/>
    <cellStyle name="SAPBEXaggItemX 4 3 2" xfId="1120"/>
    <cellStyle name="SAPBEXaggItemX 4 4" xfId="719"/>
    <cellStyle name="SAPBEXaggItemX 4 4 2" xfId="1175"/>
    <cellStyle name="SAPBEXaggItemX 5" xfId="793"/>
    <cellStyle name="SAPBEXaggItemX 6" xfId="7245"/>
    <cellStyle name="SAPBEXchaText" xfId="79"/>
    <cellStyle name="SAPBEXchaText 2" xfId="353"/>
    <cellStyle name="SAPBEXchaText 2 2" xfId="529"/>
    <cellStyle name="SAPBEXchaText 2 2 2" xfId="985"/>
    <cellStyle name="SAPBEXchaText 2 3" xfId="410"/>
    <cellStyle name="SAPBEXchaText 2 3 2" xfId="887"/>
    <cellStyle name="SAPBEXchaText 2 4" xfId="832"/>
    <cellStyle name="SAPBEXchaText 3" xfId="416"/>
    <cellStyle name="SAPBEXchaText 3 2" xfId="893"/>
    <cellStyle name="SAPBEXchaText 4" xfId="794"/>
    <cellStyle name="SAPBEXchaText 4 2" xfId="7246"/>
    <cellStyle name="SAPBEXchaText 5" xfId="7247"/>
    <cellStyle name="SAPBEXchaText_Budget Consolidation by Balancing Acct v1" xfId="7248"/>
    <cellStyle name="SAPBEXColoum_Header_SA" xfId="80"/>
    <cellStyle name="SAPBEXexcBad7" xfId="81"/>
    <cellStyle name="SAPBEXexcBad7 2" xfId="354"/>
    <cellStyle name="SAPBEXexcBad7 2 2" xfId="453"/>
    <cellStyle name="SAPBEXexcBad7 2 2 2" xfId="930"/>
    <cellStyle name="SAPBEXexcBad7 2 3" xfId="530"/>
    <cellStyle name="SAPBEXexcBad7 2 3 2" xfId="986"/>
    <cellStyle name="SAPBEXexcBad7 2 4" xfId="605"/>
    <cellStyle name="SAPBEXexcBad7 2 4 2" xfId="1061"/>
    <cellStyle name="SAPBEXexcBad7 2 5" xfId="442"/>
    <cellStyle name="SAPBEXexcBad7 2 5 2" xfId="919"/>
    <cellStyle name="SAPBEXexcBad7 2 6" xfId="833"/>
    <cellStyle name="SAPBEXexcBad7 3" xfId="402"/>
    <cellStyle name="SAPBEXexcBad7 3 2" xfId="492"/>
    <cellStyle name="SAPBEXexcBad7 3 2 2" xfId="969"/>
    <cellStyle name="SAPBEXexcBad7 3 3" xfId="576"/>
    <cellStyle name="SAPBEXexcBad7 3 3 2" xfId="1032"/>
    <cellStyle name="SAPBEXexcBad7 3 4" xfId="642"/>
    <cellStyle name="SAPBEXexcBad7 3 4 2" xfId="1098"/>
    <cellStyle name="SAPBEXexcBad7 3 5" xfId="696"/>
    <cellStyle name="SAPBEXexcBad7 3 5 2" xfId="1152"/>
    <cellStyle name="SAPBEXexcBad7 3 6" xfId="881"/>
    <cellStyle name="SAPBEXexcBad7 4" xfId="501"/>
    <cellStyle name="SAPBEXexcBad7 4 2" xfId="582"/>
    <cellStyle name="SAPBEXexcBad7 4 2 2" xfId="1038"/>
    <cellStyle name="SAPBEXexcBad7 4 3" xfId="647"/>
    <cellStyle name="SAPBEXexcBad7 4 3 2" xfId="1103"/>
    <cellStyle name="SAPBEXexcBad7 4 4" xfId="702"/>
    <cellStyle name="SAPBEXexcBad7 4 4 2" xfId="1158"/>
    <cellStyle name="SAPBEXexcBad7 5" xfId="795"/>
    <cellStyle name="SAPBEXexcBad7 6" xfId="7249"/>
    <cellStyle name="SAPBEXexcBad8" xfId="82"/>
    <cellStyle name="SAPBEXexcBad8 2" xfId="355"/>
    <cellStyle name="SAPBEXexcBad8 2 2" xfId="454"/>
    <cellStyle name="SAPBEXexcBad8 2 2 2" xfId="931"/>
    <cellStyle name="SAPBEXexcBad8 2 3" xfId="531"/>
    <cellStyle name="SAPBEXexcBad8 2 3 2" xfId="987"/>
    <cellStyle name="SAPBEXexcBad8 2 4" xfId="606"/>
    <cellStyle name="SAPBEXexcBad8 2 4 2" xfId="1062"/>
    <cellStyle name="SAPBEXexcBad8 2 5" xfId="440"/>
    <cellStyle name="SAPBEXexcBad8 2 5 2" xfId="917"/>
    <cellStyle name="SAPBEXexcBad8 2 6" xfId="834"/>
    <cellStyle name="SAPBEXexcBad8 3" xfId="401"/>
    <cellStyle name="SAPBEXexcBad8 3 2" xfId="491"/>
    <cellStyle name="SAPBEXexcBad8 3 2 2" xfId="968"/>
    <cellStyle name="SAPBEXexcBad8 3 3" xfId="575"/>
    <cellStyle name="SAPBEXexcBad8 3 3 2" xfId="1031"/>
    <cellStyle name="SAPBEXexcBad8 3 4" xfId="641"/>
    <cellStyle name="SAPBEXexcBad8 3 4 2" xfId="1097"/>
    <cellStyle name="SAPBEXexcBad8 3 5" xfId="695"/>
    <cellStyle name="SAPBEXexcBad8 3 5 2" xfId="1151"/>
    <cellStyle name="SAPBEXexcBad8 3 6" xfId="880"/>
    <cellStyle name="SAPBEXexcBad8 4" xfId="518"/>
    <cellStyle name="SAPBEXexcBad8 4 2" xfId="597"/>
    <cellStyle name="SAPBEXexcBad8 4 2 2" xfId="1053"/>
    <cellStyle name="SAPBEXexcBad8 4 3" xfId="662"/>
    <cellStyle name="SAPBEXexcBad8 4 3 2" xfId="1118"/>
    <cellStyle name="SAPBEXexcBad8 4 4" xfId="717"/>
    <cellStyle name="SAPBEXexcBad8 4 4 2" xfId="1173"/>
    <cellStyle name="SAPBEXexcBad8 5" xfId="796"/>
    <cellStyle name="SAPBEXexcBad8 6" xfId="7250"/>
    <cellStyle name="SAPBEXexcBad9" xfId="83"/>
    <cellStyle name="SAPBEXexcBad9 2" xfId="356"/>
    <cellStyle name="SAPBEXexcBad9 2 2" xfId="455"/>
    <cellStyle name="SAPBEXexcBad9 2 2 2" xfId="932"/>
    <cellStyle name="SAPBEXexcBad9 2 3" xfId="532"/>
    <cellStyle name="SAPBEXexcBad9 2 3 2" xfId="988"/>
    <cellStyle name="SAPBEXexcBad9 2 4" xfId="607"/>
    <cellStyle name="SAPBEXexcBad9 2 4 2" xfId="1063"/>
    <cellStyle name="SAPBEXexcBad9 2 5" xfId="439"/>
    <cellStyle name="SAPBEXexcBad9 2 5 2" xfId="916"/>
    <cellStyle name="SAPBEXexcBad9 2 6" xfId="835"/>
    <cellStyle name="SAPBEXexcBad9 3" xfId="400"/>
    <cellStyle name="SAPBEXexcBad9 3 2" xfId="490"/>
    <cellStyle name="SAPBEXexcBad9 3 2 2" xfId="967"/>
    <cellStyle name="SAPBEXexcBad9 3 3" xfId="574"/>
    <cellStyle name="SAPBEXexcBad9 3 3 2" xfId="1030"/>
    <cellStyle name="SAPBEXexcBad9 3 4" xfId="640"/>
    <cellStyle name="SAPBEXexcBad9 3 4 2" xfId="1096"/>
    <cellStyle name="SAPBEXexcBad9 3 5" xfId="694"/>
    <cellStyle name="SAPBEXexcBad9 3 5 2" xfId="1150"/>
    <cellStyle name="SAPBEXexcBad9 3 6" xfId="879"/>
    <cellStyle name="SAPBEXexcBad9 4" xfId="525"/>
    <cellStyle name="SAPBEXexcBad9 4 2" xfId="602"/>
    <cellStyle name="SAPBEXexcBad9 4 2 2" xfId="1058"/>
    <cellStyle name="SAPBEXexcBad9 4 3" xfId="667"/>
    <cellStyle name="SAPBEXexcBad9 4 3 2" xfId="1123"/>
    <cellStyle name="SAPBEXexcBad9 4 4" xfId="722"/>
    <cellStyle name="SAPBEXexcBad9 4 4 2" xfId="1178"/>
    <cellStyle name="SAPBEXexcBad9 5" xfId="797"/>
    <cellStyle name="SAPBEXexcBad9 6" xfId="7251"/>
    <cellStyle name="SAPBEXexcCritical4" xfId="84"/>
    <cellStyle name="SAPBEXexcCritical4 2" xfId="357"/>
    <cellStyle name="SAPBEXexcCritical4 2 2" xfId="456"/>
    <cellStyle name="SAPBEXexcCritical4 2 2 2" xfId="933"/>
    <cellStyle name="SAPBEXexcCritical4 2 3" xfId="533"/>
    <cellStyle name="SAPBEXexcCritical4 2 3 2" xfId="989"/>
    <cellStyle name="SAPBEXexcCritical4 2 4" xfId="608"/>
    <cellStyle name="SAPBEXexcCritical4 2 4 2" xfId="1064"/>
    <cellStyle name="SAPBEXexcCritical4 2 5" xfId="438"/>
    <cellStyle name="SAPBEXexcCritical4 2 5 2" xfId="915"/>
    <cellStyle name="SAPBEXexcCritical4 2 6" xfId="836"/>
    <cellStyle name="SAPBEXexcCritical4 3" xfId="399"/>
    <cellStyle name="SAPBEXexcCritical4 3 2" xfId="489"/>
    <cellStyle name="SAPBEXexcCritical4 3 2 2" xfId="966"/>
    <cellStyle name="SAPBEXexcCritical4 3 3" xfId="573"/>
    <cellStyle name="SAPBEXexcCritical4 3 3 2" xfId="1029"/>
    <cellStyle name="SAPBEXexcCritical4 3 4" xfId="639"/>
    <cellStyle name="SAPBEXexcCritical4 3 4 2" xfId="1095"/>
    <cellStyle name="SAPBEXexcCritical4 3 5" xfId="693"/>
    <cellStyle name="SAPBEXexcCritical4 3 5 2" xfId="1149"/>
    <cellStyle name="SAPBEXexcCritical4 3 6" xfId="878"/>
    <cellStyle name="SAPBEXexcCritical4 4" xfId="519"/>
    <cellStyle name="SAPBEXexcCritical4 4 2" xfId="598"/>
    <cellStyle name="SAPBEXexcCritical4 4 2 2" xfId="1054"/>
    <cellStyle name="SAPBEXexcCritical4 4 3" xfId="663"/>
    <cellStyle name="SAPBEXexcCritical4 4 3 2" xfId="1119"/>
    <cellStyle name="SAPBEXexcCritical4 4 4" xfId="718"/>
    <cellStyle name="SAPBEXexcCritical4 4 4 2" xfId="1174"/>
    <cellStyle name="SAPBEXexcCritical4 5" xfId="798"/>
    <cellStyle name="SAPBEXexcCritical4 6" xfId="7252"/>
    <cellStyle name="SAPBEXexcCritical5" xfId="85"/>
    <cellStyle name="SAPBEXexcCritical5 2" xfId="358"/>
    <cellStyle name="SAPBEXexcCritical5 2 2" xfId="457"/>
    <cellStyle name="SAPBEXexcCritical5 2 2 2" xfId="934"/>
    <cellStyle name="SAPBEXexcCritical5 2 3" xfId="534"/>
    <cellStyle name="SAPBEXexcCritical5 2 3 2" xfId="990"/>
    <cellStyle name="SAPBEXexcCritical5 2 4" xfId="609"/>
    <cellStyle name="SAPBEXexcCritical5 2 4 2" xfId="1065"/>
    <cellStyle name="SAPBEXexcCritical5 2 5" xfId="437"/>
    <cellStyle name="SAPBEXexcCritical5 2 5 2" xfId="914"/>
    <cellStyle name="SAPBEXexcCritical5 2 6" xfId="837"/>
    <cellStyle name="SAPBEXexcCritical5 3" xfId="398"/>
    <cellStyle name="SAPBEXexcCritical5 3 2" xfId="488"/>
    <cellStyle name="SAPBEXexcCritical5 3 2 2" xfId="965"/>
    <cellStyle name="SAPBEXexcCritical5 3 3" xfId="572"/>
    <cellStyle name="SAPBEXexcCritical5 3 3 2" xfId="1028"/>
    <cellStyle name="SAPBEXexcCritical5 3 4" xfId="638"/>
    <cellStyle name="SAPBEXexcCritical5 3 4 2" xfId="1094"/>
    <cellStyle name="SAPBEXexcCritical5 3 5" xfId="692"/>
    <cellStyle name="SAPBEXexcCritical5 3 5 2" xfId="1148"/>
    <cellStyle name="SAPBEXexcCritical5 3 6" xfId="877"/>
    <cellStyle name="SAPBEXexcCritical5 4" xfId="523"/>
    <cellStyle name="SAPBEXexcCritical5 4 2" xfId="600"/>
    <cellStyle name="SAPBEXexcCritical5 4 2 2" xfId="1056"/>
    <cellStyle name="SAPBEXexcCritical5 4 3" xfId="665"/>
    <cellStyle name="SAPBEXexcCritical5 4 3 2" xfId="1121"/>
    <cellStyle name="SAPBEXexcCritical5 4 4" xfId="720"/>
    <cellStyle name="SAPBEXexcCritical5 4 4 2" xfId="1176"/>
    <cellStyle name="SAPBEXexcCritical5 5" xfId="799"/>
    <cellStyle name="SAPBEXexcCritical5 6" xfId="7253"/>
    <cellStyle name="SAPBEXexcCritical6" xfId="86"/>
    <cellStyle name="SAPBEXexcCritical6 2" xfId="359"/>
    <cellStyle name="SAPBEXexcCritical6 2 2" xfId="458"/>
    <cellStyle name="SAPBEXexcCritical6 2 2 2" xfId="935"/>
    <cellStyle name="SAPBEXexcCritical6 2 3" xfId="535"/>
    <cellStyle name="SAPBEXexcCritical6 2 3 2" xfId="991"/>
    <cellStyle name="SAPBEXexcCritical6 2 4" xfId="610"/>
    <cellStyle name="SAPBEXexcCritical6 2 4 2" xfId="1066"/>
    <cellStyle name="SAPBEXexcCritical6 2 5" xfId="436"/>
    <cellStyle name="SAPBEXexcCritical6 2 5 2" xfId="913"/>
    <cellStyle name="SAPBEXexcCritical6 2 6" xfId="838"/>
    <cellStyle name="SAPBEXexcCritical6 3" xfId="397"/>
    <cellStyle name="SAPBEXexcCritical6 3 2" xfId="487"/>
    <cellStyle name="SAPBEXexcCritical6 3 2 2" xfId="964"/>
    <cellStyle name="SAPBEXexcCritical6 3 3" xfId="571"/>
    <cellStyle name="SAPBEXexcCritical6 3 3 2" xfId="1027"/>
    <cellStyle name="SAPBEXexcCritical6 3 4" xfId="637"/>
    <cellStyle name="SAPBEXexcCritical6 3 4 2" xfId="1093"/>
    <cellStyle name="SAPBEXexcCritical6 3 5" xfId="691"/>
    <cellStyle name="SAPBEXexcCritical6 3 5 2" xfId="1147"/>
    <cellStyle name="SAPBEXexcCritical6 3 6" xfId="876"/>
    <cellStyle name="SAPBEXexcCritical6 4" xfId="517"/>
    <cellStyle name="SAPBEXexcCritical6 4 2" xfId="596"/>
    <cellStyle name="SAPBEXexcCritical6 4 2 2" xfId="1052"/>
    <cellStyle name="SAPBEXexcCritical6 4 3" xfId="661"/>
    <cellStyle name="SAPBEXexcCritical6 4 3 2" xfId="1117"/>
    <cellStyle name="SAPBEXexcCritical6 4 4" xfId="716"/>
    <cellStyle name="SAPBEXexcCritical6 4 4 2" xfId="1172"/>
    <cellStyle name="SAPBEXexcCritical6 5" xfId="800"/>
    <cellStyle name="SAPBEXexcCritical6 6" xfId="7254"/>
    <cellStyle name="SAPBEXexcGood1" xfId="87"/>
    <cellStyle name="SAPBEXexcGood1 2" xfId="360"/>
    <cellStyle name="SAPBEXexcGood1 2 2" xfId="459"/>
    <cellStyle name="SAPBEXexcGood1 2 2 2" xfId="936"/>
    <cellStyle name="SAPBEXexcGood1 2 3" xfId="536"/>
    <cellStyle name="SAPBEXexcGood1 2 3 2" xfId="992"/>
    <cellStyle name="SAPBEXexcGood1 2 4" xfId="611"/>
    <cellStyle name="SAPBEXexcGood1 2 4 2" xfId="1067"/>
    <cellStyle name="SAPBEXexcGood1 2 5" xfId="435"/>
    <cellStyle name="SAPBEXexcGood1 2 5 2" xfId="912"/>
    <cellStyle name="SAPBEXexcGood1 2 6" xfId="839"/>
    <cellStyle name="SAPBEXexcGood1 3" xfId="396"/>
    <cellStyle name="SAPBEXexcGood1 3 2" xfId="486"/>
    <cellStyle name="SAPBEXexcGood1 3 2 2" xfId="963"/>
    <cellStyle name="SAPBEXexcGood1 3 3" xfId="570"/>
    <cellStyle name="SAPBEXexcGood1 3 3 2" xfId="1026"/>
    <cellStyle name="SAPBEXexcGood1 3 4" xfId="636"/>
    <cellStyle name="SAPBEXexcGood1 3 4 2" xfId="1092"/>
    <cellStyle name="SAPBEXexcGood1 3 5" xfId="690"/>
    <cellStyle name="SAPBEXexcGood1 3 5 2" xfId="1146"/>
    <cellStyle name="SAPBEXexcGood1 3 6" xfId="875"/>
    <cellStyle name="SAPBEXexcGood1 4" xfId="513"/>
    <cellStyle name="SAPBEXexcGood1 4 2" xfId="594"/>
    <cellStyle name="SAPBEXexcGood1 4 2 2" xfId="1050"/>
    <cellStyle name="SAPBEXexcGood1 4 3" xfId="659"/>
    <cellStyle name="SAPBEXexcGood1 4 3 2" xfId="1115"/>
    <cellStyle name="SAPBEXexcGood1 4 4" xfId="714"/>
    <cellStyle name="SAPBEXexcGood1 4 4 2" xfId="1170"/>
    <cellStyle name="SAPBEXexcGood1 5" xfId="801"/>
    <cellStyle name="SAPBEXexcGood1 6" xfId="7255"/>
    <cellStyle name="SAPBEXexcGood2" xfId="88"/>
    <cellStyle name="SAPBEXexcGood2 2" xfId="361"/>
    <cellStyle name="SAPBEXexcGood2 2 2" xfId="460"/>
    <cellStyle name="SAPBEXexcGood2 2 2 2" xfId="937"/>
    <cellStyle name="SAPBEXexcGood2 2 3" xfId="537"/>
    <cellStyle name="SAPBEXexcGood2 2 3 2" xfId="993"/>
    <cellStyle name="SAPBEXexcGood2 2 4" xfId="612"/>
    <cellStyle name="SAPBEXexcGood2 2 4 2" xfId="1068"/>
    <cellStyle name="SAPBEXexcGood2 2 5" xfId="413"/>
    <cellStyle name="SAPBEXexcGood2 2 5 2" xfId="890"/>
    <cellStyle name="SAPBEXexcGood2 2 6" xfId="840"/>
    <cellStyle name="SAPBEXexcGood2 3" xfId="395"/>
    <cellStyle name="SAPBEXexcGood2 3 2" xfId="485"/>
    <cellStyle name="SAPBEXexcGood2 3 2 2" xfId="962"/>
    <cellStyle name="SAPBEXexcGood2 3 3" xfId="569"/>
    <cellStyle name="SAPBEXexcGood2 3 3 2" xfId="1025"/>
    <cellStyle name="SAPBEXexcGood2 3 4" xfId="635"/>
    <cellStyle name="SAPBEXexcGood2 3 4 2" xfId="1091"/>
    <cellStyle name="SAPBEXexcGood2 3 5" xfId="689"/>
    <cellStyle name="SAPBEXexcGood2 3 5 2" xfId="1145"/>
    <cellStyle name="SAPBEXexcGood2 3 6" xfId="874"/>
    <cellStyle name="SAPBEXexcGood2 4" xfId="524"/>
    <cellStyle name="SAPBEXexcGood2 4 2" xfId="601"/>
    <cellStyle name="SAPBEXexcGood2 4 2 2" xfId="1057"/>
    <cellStyle name="SAPBEXexcGood2 4 3" xfId="666"/>
    <cellStyle name="SAPBEXexcGood2 4 3 2" xfId="1122"/>
    <cellStyle name="SAPBEXexcGood2 4 4" xfId="721"/>
    <cellStyle name="SAPBEXexcGood2 4 4 2" xfId="1177"/>
    <cellStyle name="SAPBEXexcGood2 5" xfId="802"/>
    <cellStyle name="SAPBEXexcGood2 6" xfId="7256"/>
    <cellStyle name="SAPBEXexcGood3" xfId="89"/>
    <cellStyle name="SAPBEXexcGood3 2" xfId="362"/>
    <cellStyle name="SAPBEXexcGood3 2 2" xfId="461"/>
    <cellStyle name="SAPBEXexcGood3 2 2 2" xfId="938"/>
    <cellStyle name="SAPBEXexcGood3 2 3" xfId="538"/>
    <cellStyle name="SAPBEXexcGood3 2 3 2" xfId="994"/>
    <cellStyle name="SAPBEXexcGood3 2 4" xfId="613"/>
    <cellStyle name="SAPBEXexcGood3 2 4 2" xfId="1069"/>
    <cellStyle name="SAPBEXexcGood3 2 5" xfId="432"/>
    <cellStyle name="SAPBEXexcGood3 2 5 2" xfId="909"/>
    <cellStyle name="SAPBEXexcGood3 2 6" xfId="841"/>
    <cellStyle name="SAPBEXexcGood3 3" xfId="394"/>
    <cellStyle name="SAPBEXexcGood3 3 2" xfId="484"/>
    <cellStyle name="SAPBEXexcGood3 3 2 2" xfId="961"/>
    <cellStyle name="SAPBEXexcGood3 3 3" xfId="568"/>
    <cellStyle name="SAPBEXexcGood3 3 3 2" xfId="1024"/>
    <cellStyle name="SAPBEXexcGood3 3 4" xfId="634"/>
    <cellStyle name="SAPBEXexcGood3 3 4 2" xfId="1090"/>
    <cellStyle name="SAPBEXexcGood3 3 5" xfId="688"/>
    <cellStyle name="SAPBEXexcGood3 3 5 2" xfId="1144"/>
    <cellStyle name="SAPBEXexcGood3 3 6" xfId="873"/>
    <cellStyle name="SAPBEXexcGood3 4" xfId="516"/>
    <cellStyle name="SAPBEXexcGood3 4 2" xfId="595"/>
    <cellStyle name="SAPBEXexcGood3 4 2 2" xfId="1051"/>
    <cellStyle name="SAPBEXexcGood3 4 3" xfId="660"/>
    <cellStyle name="SAPBEXexcGood3 4 3 2" xfId="1116"/>
    <cellStyle name="SAPBEXexcGood3 4 4" xfId="715"/>
    <cellStyle name="SAPBEXexcGood3 4 4 2" xfId="1171"/>
    <cellStyle name="SAPBEXexcGood3 5" xfId="803"/>
    <cellStyle name="SAPBEXexcGood3 6" xfId="7257"/>
    <cellStyle name="SAPBEXfilterDrill" xfId="90"/>
    <cellStyle name="SAPBEXfilterDrill 2" xfId="363"/>
    <cellStyle name="SAPBEXfilterDrill 2 2" xfId="539"/>
    <cellStyle name="SAPBEXfilterDrill 2 2 2" xfId="995"/>
    <cellStyle name="SAPBEXfilterDrill 2 3" xfId="431"/>
    <cellStyle name="SAPBEXfilterDrill 2 3 2" xfId="908"/>
    <cellStyle name="SAPBEXfilterDrill 2 4" xfId="842"/>
    <cellStyle name="SAPBEXfilterDrill 3" xfId="448"/>
    <cellStyle name="SAPBEXfilterDrill 3 2" xfId="925"/>
    <cellStyle name="SAPBEXfilterDrill 4" xfId="804"/>
    <cellStyle name="SAPBEXfilterItem" xfId="91"/>
    <cellStyle name="SAPBEXfilterItem 2" xfId="364"/>
    <cellStyle name="SAPBEXfilterItem 2 2" xfId="540"/>
    <cellStyle name="SAPBEXfilterItem 2 2 2" xfId="996"/>
    <cellStyle name="SAPBEXfilterItem 2 3" xfId="430"/>
    <cellStyle name="SAPBEXfilterItem 2 3 2" xfId="907"/>
    <cellStyle name="SAPBEXfilterItem 2 4" xfId="843"/>
    <cellStyle name="SAPBEXfilterItem 3" xfId="422"/>
    <cellStyle name="SAPBEXfilterItem 3 2" xfId="899"/>
    <cellStyle name="SAPBEXfilterItem 4" xfId="805"/>
    <cellStyle name="SAPBEXfilterItem 5" xfId="7258"/>
    <cellStyle name="SAPBEXfilterText" xfId="92"/>
    <cellStyle name="SAPBEXfilterText 2" xfId="7259"/>
    <cellStyle name="SAPBEXfilterText 2 2" xfId="7260"/>
    <cellStyle name="SAPBEXfilterText 3" xfId="7261"/>
    <cellStyle name="SAPBEXfilterText 3 2" xfId="7262"/>
    <cellStyle name="SAPBEXfilterText 4" xfId="7263"/>
    <cellStyle name="SAPBEXfilterText 4 2" xfId="7264"/>
    <cellStyle name="SAPBEXfilterText 5" xfId="7265"/>
    <cellStyle name="SAPBEXfilterText 5 2" xfId="7266"/>
    <cellStyle name="SAPBEXfilterText 6" xfId="7267"/>
    <cellStyle name="SAPBEXfilterText 7" xfId="7268"/>
    <cellStyle name="SAPBEXfilterText 8" xfId="7269"/>
    <cellStyle name="SAPBEXformats" xfId="93"/>
    <cellStyle name="SAPBEXformats 2" xfId="365"/>
    <cellStyle name="SAPBEXformats 2 2" xfId="462"/>
    <cellStyle name="SAPBEXformats 2 2 2" xfId="939"/>
    <cellStyle name="SAPBEXformats 2 3" xfId="541"/>
    <cellStyle name="SAPBEXformats 2 3 2" xfId="997"/>
    <cellStyle name="SAPBEXformats 2 4" xfId="614"/>
    <cellStyle name="SAPBEXformats 2 4 2" xfId="1070"/>
    <cellStyle name="SAPBEXformats 2 5" xfId="429"/>
    <cellStyle name="SAPBEXformats 2 5 2" xfId="906"/>
    <cellStyle name="SAPBEXformats 2 6" xfId="844"/>
    <cellStyle name="SAPBEXformats 3" xfId="393"/>
    <cellStyle name="SAPBEXformats 3 2" xfId="483"/>
    <cellStyle name="SAPBEXformats 3 2 2" xfId="960"/>
    <cellStyle name="SAPBEXformats 3 3" xfId="567"/>
    <cellStyle name="SAPBEXformats 3 3 2" xfId="1023"/>
    <cellStyle name="SAPBEXformats 3 4" xfId="633"/>
    <cellStyle name="SAPBEXformats 3 4 2" xfId="1089"/>
    <cellStyle name="SAPBEXformats 3 5" xfId="687"/>
    <cellStyle name="SAPBEXformats 3 5 2" xfId="1143"/>
    <cellStyle name="SAPBEXformats 3 6" xfId="872"/>
    <cellStyle name="SAPBEXformats 4" xfId="503"/>
    <cellStyle name="SAPBEXformats 4 2" xfId="584"/>
    <cellStyle name="SAPBEXformats 4 2 2" xfId="1040"/>
    <cellStyle name="SAPBEXformats 4 3" xfId="649"/>
    <cellStyle name="SAPBEXformats 4 3 2" xfId="1105"/>
    <cellStyle name="SAPBEXformats 4 4" xfId="704"/>
    <cellStyle name="SAPBEXformats 4 4 2" xfId="1160"/>
    <cellStyle name="SAPBEXformats 5" xfId="806"/>
    <cellStyle name="SAPBEXformats 6" xfId="7270"/>
    <cellStyle name="SAPBEXheaderData" xfId="94"/>
    <cellStyle name="SAPBEXheaderItem" xfId="95"/>
    <cellStyle name="SAPBEXheaderItem 10" xfId="7271"/>
    <cellStyle name="SAPBEXheaderItem 2" xfId="7272"/>
    <cellStyle name="SAPBEXheaderItem 2 2" xfId="7273"/>
    <cellStyle name="SAPBEXheaderItem 3" xfId="7274"/>
    <cellStyle name="SAPBEXheaderItem 3 2" xfId="7275"/>
    <cellStyle name="SAPBEXheaderItem 3 3" xfId="7276"/>
    <cellStyle name="SAPBEXheaderItem 4" xfId="7277"/>
    <cellStyle name="SAPBEXheaderItem 4 2" xfId="7278"/>
    <cellStyle name="SAPBEXheaderItem 5" xfId="7279"/>
    <cellStyle name="SAPBEXheaderItem 6" xfId="7280"/>
    <cellStyle name="SAPBEXheaderItem 6 2" xfId="7281"/>
    <cellStyle name="SAPBEXheaderItem 7" xfId="7282"/>
    <cellStyle name="SAPBEXheaderItem 8" xfId="7283"/>
    <cellStyle name="SAPBEXheaderItem 9" xfId="7284"/>
    <cellStyle name="SAPBEXheaderItem_2010-2012 Program Workbook Completed_Incent_V2" xfId="7285"/>
    <cellStyle name="SAPBEXheaderText" xfId="96"/>
    <cellStyle name="SAPBEXheaderText 10" xfId="7286"/>
    <cellStyle name="SAPBEXheaderText 2" xfId="7287"/>
    <cellStyle name="SAPBEXheaderText 2 2" xfId="7288"/>
    <cellStyle name="SAPBEXheaderText 3" xfId="7289"/>
    <cellStyle name="SAPBEXheaderText 3 2" xfId="7290"/>
    <cellStyle name="SAPBEXheaderText 3 3" xfId="7291"/>
    <cellStyle name="SAPBEXheaderText 4" xfId="7292"/>
    <cellStyle name="SAPBEXheaderText 4 2" xfId="7293"/>
    <cellStyle name="SAPBEXheaderText 5" xfId="7294"/>
    <cellStyle name="SAPBEXheaderText 6" xfId="7295"/>
    <cellStyle name="SAPBEXheaderText 6 2" xfId="7296"/>
    <cellStyle name="SAPBEXheaderText 7" xfId="7297"/>
    <cellStyle name="SAPBEXheaderText 8" xfId="7298"/>
    <cellStyle name="SAPBEXheaderText 9" xfId="7299"/>
    <cellStyle name="SAPBEXheaderText_2010-2012 Program Workbook Completed_Incent_V2" xfId="7300"/>
    <cellStyle name="SAPBEXHLevel0" xfId="97"/>
    <cellStyle name="SAPBEXHLevel0 10" xfId="7301"/>
    <cellStyle name="SAPBEXHLevel0 10 2" xfId="7302"/>
    <cellStyle name="SAPBEXHLevel0 11" xfId="7303"/>
    <cellStyle name="SAPBEXHLevel0 12" xfId="7304"/>
    <cellStyle name="SAPBEXHLevel0 13" xfId="7305"/>
    <cellStyle name="SAPBEXHLevel0 14" xfId="7306"/>
    <cellStyle name="SAPBEXHLevel0 15" xfId="7307"/>
    <cellStyle name="SAPBEXHLevel0 16" xfId="7308"/>
    <cellStyle name="SAPBEXHLevel0 2" xfId="366"/>
    <cellStyle name="SAPBEXHLevel0 2 2" xfId="542"/>
    <cellStyle name="SAPBEXHLevel0 2 2 2" xfId="998"/>
    <cellStyle name="SAPBEXHLevel0 2 2 3" xfId="7309"/>
    <cellStyle name="SAPBEXHLevel0 2 3" xfId="428"/>
    <cellStyle name="SAPBEXHLevel0 2 3 2" xfId="905"/>
    <cellStyle name="SAPBEXHLevel0 2 4" xfId="845"/>
    <cellStyle name="SAPBEXHLevel0 3" xfId="446"/>
    <cellStyle name="SAPBEXHLevel0 3 2" xfId="923"/>
    <cellStyle name="SAPBEXHLevel0 3 3" xfId="7310"/>
    <cellStyle name="SAPBEXHLevel0 4" xfId="807"/>
    <cellStyle name="SAPBEXHLevel0 4 2" xfId="7311"/>
    <cellStyle name="SAPBEXHLevel0 4 3" xfId="7312"/>
    <cellStyle name="SAPBEXHLevel0 5" xfId="7313"/>
    <cellStyle name="SAPBEXHLevel0 6" xfId="7314"/>
    <cellStyle name="SAPBEXHLevel0 6 2" xfId="7315"/>
    <cellStyle name="SAPBEXHLevel0 6 3" xfId="7316"/>
    <cellStyle name="SAPBEXHLevel0 7" xfId="7317"/>
    <cellStyle name="SAPBEXHLevel0 8" xfId="7318"/>
    <cellStyle name="SAPBEXHLevel0 9" xfId="7319"/>
    <cellStyle name="SAPBEXHLevel0 9 2" xfId="7320"/>
    <cellStyle name="SAPBEXHLevel0_2010-2012 Program Workbook Completed_Incent_V2" xfId="7321"/>
    <cellStyle name="SAPBEXHLevel0X" xfId="98"/>
    <cellStyle name="SAPBEXHLevel0X 10" xfId="7322"/>
    <cellStyle name="SAPBEXHLevel0X 11" xfId="7323"/>
    <cellStyle name="SAPBEXHLevel0X 12" xfId="7324"/>
    <cellStyle name="SAPBEXHLevel0X 2" xfId="367"/>
    <cellStyle name="SAPBEXHLevel0X 2 2" xfId="463"/>
    <cellStyle name="SAPBEXHLevel0X 2 2 2" xfId="940"/>
    <cellStyle name="SAPBEXHLevel0X 2 3" xfId="543"/>
    <cellStyle name="SAPBEXHLevel0X 2 3 2" xfId="999"/>
    <cellStyle name="SAPBEXHLevel0X 2 4" xfId="615"/>
    <cellStyle name="SAPBEXHLevel0X 2 4 2" xfId="1071"/>
    <cellStyle name="SAPBEXHLevel0X 2 5" xfId="427"/>
    <cellStyle name="SAPBEXHLevel0X 2 5 2" xfId="904"/>
    <cellStyle name="SAPBEXHLevel0X 2 6" xfId="846"/>
    <cellStyle name="SAPBEXHLevel0X 3" xfId="392"/>
    <cellStyle name="SAPBEXHLevel0X 3 2" xfId="482"/>
    <cellStyle name="SAPBEXHLevel0X 3 2 2" xfId="959"/>
    <cellStyle name="SAPBEXHLevel0X 3 3" xfId="566"/>
    <cellStyle name="SAPBEXHLevel0X 3 3 2" xfId="1022"/>
    <cellStyle name="SAPBEXHLevel0X 3 4" xfId="632"/>
    <cellStyle name="SAPBEXHLevel0X 3 4 2" xfId="1088"/>
    <cellStyle name="SAPBEXHLevel0X 3 5" xfId="686"/>
    <cellStyle name="SAPBEXHLevel0X 3 5 2" xfId="1142"/>
    <cellStyle name="SAPBEXHLevel0X 3 6" xfId="871"/>
    <cellStyle name="SAPBEXHLevel0X 4" xfId="504"/>
    <cellStyle name="SAPBEXHLevel0X 4 2" xfId="585"/>
    <cellStyle name="SAPBEXHLevel0X 4 2 2" xfId="1041"/>
    <cellStyle name="SAPBEXHLevel0X 4 3" xfId="650"/>
    <cellStyle name="SAPBEXHLevel0X 4 3 2" xfId="1106"/>
    <cellStyle name="SAPBEXHLevel0X 4 4" xfId="705"/>
    <cellStyle name="SAPBEXHLevel0X 4 4 2" xfId="1161"/>
    <cellStyle name="SAPBEXHLevel0X 5" xfId="808"/>
    <cellStyle name="SAPBEXHLevel0X 5 2" xfId="7325"/>
    <cellStyle name="SAPBEXHLevel0X 5 3" xfId="7326"/>
    <cellStyle name="SAPBEXHLevel0X 6" xfId="7327"/>
    <cellStyle name="SAPBEXHLevel0X 6 2" xfId="7328"/>
    <cellStyle name="SAPBEXHLevel0X 7" xfId="7329"/>
    <cellStyle name="SAPBEXHLevel0X 7 2" xfId="7330"/>
    <cellStyle name="SAPBEXHLevel0X 7 3" xfId="7331"/>
    <cellStyle name="SAPBEXHLevel0X 8" xfId="7332"/>
    <cellStyle name="SAPBEXHLevel0X 8 2" xfId="7333"/>
    <cellStyle name="SAPBEXHLevel0X 9" xfId="7334"/>
    <cellStyle name="SAPBEXHLevel0X_2010-2012 Program Workbook_Incent_FS" xfId="7335"/>
    <cellStyle name="SAPBEXHLevel1" xfId="99"/>
    <cellStyle name="SAPBEXHLevel1 10" xfId="7336"/>
    <cellStyle name="SAPBEXHLevel1 11" xfId="7337"/>
    <cellStyle name="SAPBEXHLevel1 12" xfId="7338"/>
    <cellStyle name="SAPBEXHLevel1 13" xfId="7339"/>
    <cellStyle name="SAPBEXHLevel1 14" xfId="7340"/>
    <cellStyle name="SAPBEXHLevel1 15" xfId="7341"/>
    <cellStyle name="SAPBEXHLevel1 2" xfId="368"/>
    <cellStyle name="SAPBEXHLevel1 2 2" xfId="544"/>
    <cellStyle name="SAPBEXHLevel1 2 2 2" xfId="1000"/>
    <cellStyle name="SAPBEXHLevel1 2 3" xfId="426"/>
    <cellStyle name="SAPBEXHLevel1 2 3 2" xfId="903"/>
    <cellStyle name="SAPBEXHLevel1 2 4" xfId="847"/>
    <cellStyle name="SAPBEXHLevel1 3" xfId="411"/>
    <cellStyle name="SAPBEXHLevel1 3 2" xfId="888"/>
    <cellStyle name="SAPBEXHLevel1 3 3" xfId="7342"/>
    <cellStyle name="SAPBEXHLevel1 4" xfId="809"/>
    <cellStyle name="SAPBEXHLevel1 4 2" xfId="7343"/>
    <cellStyle name="SAPBEXHLevel1 5" xfId="7344"/>
    <cellStyle name="SAPBEXHLevel1 5 2" xfId="7345"/>
    <cellStyle name="SAPBEXHLevel1 5 3" xfId="7346"/>
    <cellStyle name="SAPBEXHLevel1 6" xfId="7347"/>
    <cellStyle name="SAPBEXHLevel1 7" xfId="7348"/>
    <cellStyle name="SAPBEXHLevel1 8" xfId="7349"/>
    <cellStyle name="SAPBEXHLevel1 8 2" xfId="7350"/>
    <cellStyle name="SAPBEXHLevel1 9" xfId="7351"/>
    <cellStyle name="SAPBEXHLevel1 9 2" xfId="7352"/>
    <cellStyle name="SAPBEXHLevel1_DATA-12moDEC2010 Cap Targets" xfId="7353"/>
    <cellStyle name="SAPBEXHLevel1X" xfId="100"/>
    <cellStyle name="SAPBEXHLevel1X 10" xfId="7354"/>
    <cellStyle name="SAPBEXHLevel1X 11" xfId="7355"/>
    <cellStyle name="SAPBEXHLevel1X 12" xfId="7356"/>
    <cellStyle name="SAPBEXHLevel1X 2" xfId="369"/>
    <cellStyle name="SAPBEXHLevel1X 2 2" xfId="464"/>
    <cellStyle name="SAPBEXHLevel1X 2 2 2" xfId="941"/>
    <cellStyle name="SAPBEXHLevel1X 2 3" xfId="545"/>
    <cellStyle name="SAPBEXHLevel1X 2 3 2" xfId="1001"/>
    <cellStyle name="SAPBEXHLevel1X 2 4" xfId="616"/>
    <cellStyle name="SAPBEXHLevel1X 2 4 2" xfId="1072"/>
    <cellStyle name="SAPBEXHLevel1X 2 5" xfId="425"/>
    <cellStyle name="SAPBEXHLevel1X 2 5 2" xfId="902"/>
    <cellStyle name="SAPBEXHLevel1X 2 6" xfId="848"/>
    <cellStyle name="SAPBEXHLevel1X 3" xfId="391"/>
    <cellStyle name="SAPBEXHLevel1X 3 2" xfId="481"/>
    <cellStyle name="SAPBEXHLevel1X 3 2 2" xfId="958"/>
    <cellStyle name="SAPBEXHLevel1X 3 3" xfId="565"/>
    <cellStyle name="SAPBEXHLevel1X 3 3 2" xfId="1021"/>
    <cellStyle name="SAPBEXHLevel1X 3 4" xfId="631"/>
    <cellStyle name="SAPBEXHLevel1X 3 4 2" xfId="1087"/>
    <cellStyle name="SAPBEXHLevel1X 3 5" xfId="685"/>
    <cellStyle name="SAPBEXHLevel1X 3 5 2" xfId="1141"/>
    <cellStyle name="SAPBEXHLevel1X 3 6" xfId="870"/>
    <cellStyle name="SAPBEXHLevel1X 4" xfId="505"/>
    <cellStyle name="SAPBEXHLevel1X 4 2" xfId="586"/>
    <cellStyle name="SAPBEXHLevel1X 4 2 2" xfId="1042"/>
    <cellStyle name="SAPBEXHLevel1X 4 3" xfId="651"/>
    <cellStyle name="SAPBEXHLevel1X 4 3 2" xfId="1107"/>
    <cellStyle name="SAPBEXHLevel1X 4 4" xfId="706"/>
    <cellStyle name="SAPBEXHLevel1X 4 4 2" xfId="1162"/>
    <cellStyle name="SAPBEXHLevel1X 5" xfId="810"/>
    <cellStyle name="SAPBEXHLevel1X 5 2" xfId="7357"/>
    <cellStyle name="SAPBEXHLevel1X 5 3" xfId="7358"/>
    <cellStyle name="SAPBEXHLevel1X 6" xfId="7359"/>
    <cellStyle name="SAPBEXHLevel1X 6 2" xfId="7360"/>
    <cellStyle name="SAPBEXHLevel1X 7" xfId="7361"/>
    <cellStyle name="SAPBEXHLevel1X 7 2" xfId="7362"/>
    <cellStyle name="SAPBEXHLevel1X 7 3" xfId="7363"/>
    <cellStyle name="SAPBEXHLevel1X 8" xfId="7364"/>
    <cellStyle name="SAPBEXHLevel1X 8 2" xfId="7365"/>
    <cellStyle name="SAPBEXHLevel1X 9" xfId="7366"/>
    <cellStyle name="SAPBEXHLevel1X_2010-2012 Program Workbook_Incent_FS" xfId="7367"/>
    <cellStyle name="SAPBEXHLevel2" xfId="101"/>
    <cellStyle name="SAPBEXHLevel2 10" xfId="7368"/>
    <cellStyle name="SAPBEXHLevel2 2" xfId="370"/>
    <cellStyle name="SAPBEXHLevel2 2 2" xfId="546"/>
    <cellStyle name="SAPBEXHLevel2 2 2 2" xfId="1002"/>
    <cellStyle name="SAPBEXHLevel2 2 3" xfId="424"/>
    <cellStyle name="SAPBEXHLevel2 2 3 2" xfId="901"/>
    <cellStyle name="SAPBEXHLevel2 2 4" xfId="849"/>
    <cellStyle name="SAPBEXHLevel2 3" xfId="445"/>
    <cellStyle name="SAPBEXHLevel2 3 2" xfId="922"/>
    <cellStyle name="SAPBEXHLevel2 3 3" xfId="7369"/>
    <cellStyle name="SAPBEXHLevel2 4" xfId="811"/>
    <cellStyle name="SAPBEXHLevel2 4 2" xfId="7370"/>
    <cellStyle name="SAPBEXHLevel2 5" xfId="7371"/>
    <cellStyle name="SAPBEXHLevel2 5 2" xfId="7372"/>
    <cellStyle name="SAPBEXHLevel2 6" xfId="7373"/>
    <cellStyle name="SAPBEXHLevel2 7" xfId="7374"/>
    <cellStyle name="SAPBEXHLevel2 8" xfId="7375"/>
    <cellStyle name="SAPBEXHLevel2 9" xfId="7376"/>
    <cellStyle name="SAPBEXHLevel2X" xfId="102"/>
    <cellStyle name="SAPBEXHLevel2X 10" xfId="7377"/>
    <cellStyle name="SAPBEXHLevel2X 11" xfId="7378"/>
    <cellStyle name="SAPBEXHLevel2X 12" xfId="7379"/>
    <cellStyle name="SAPBEXHLevel2X 2" xfId="371"/>
    <cellStyle name="SAPBEXHLevel2X 2 2" xfId="465"/>
    <cellStyle name="SAPBEXHLevel2X 2 2 2" xfId="942"/>
    <cellStyle name="SAPBEXHLevel2X 2 3" xfId="547"/>
    <cellStyle name="SAPBEXHLevel2X 2 3 2" xfId="1003"/>
    <cellStyle name="SAPBEXHLevel2X 2 4" xfId="617"/>
    <cellStyle name="SAPBEXHLevel2X 2 4 2" xfId="1073"/>
    <cellStyle name="SAPBEXHLevel2X 2 5" xfId="414"/>
    <cellStyle name="SAPBEXHLevel2X 2 5 2" xfId="891"/>
    <cellStyle name="SAPBEXHLevel2X 2 6" xfId="850"/>
    <cellStyle name="SAPBEXHLevel2X 3" xfId="390"/>
    <cellStyle name="SAPBEXHLevel2X 3 2" xfId="480"/>
    <cellStyle name="SAPBEXHLevel2X 3 2 2" xfId="957"/>
    <cellStyle name="SAPBEXHLevel2X 3 3" xfId="564"/>
    <cellStyle name="SAPBEXHLevel2X 3 3 2" xfId="1020"/>
    <cellStyle name="SAPBEXHLevel2X 3 4" xfId="630"/>
    <cellStyle name="SAPBEXHLevel2X 3 4 2" xfId="1086"/>
    <cellStyle name="SAPBEXHLevel2X 3 5" xfId="684"/>
    <cellStyle name="SAPBEXHLevel2X 3 5 2" xfId="1140"/>
    <cellStyle name="SAPBEXHLevel2X 3 6" xfId="869"/>
    <cellStyle name="SAPBEXHLevel2X 4" xfId="506"/>
    <cellStyle name="SAPBEXHLevel2X 4 2" xfId="587"/>
    <cellStyle name="SAPBEXHLevel2X 4 2 2" xfId="1043"/>
    <cellStyle name="SAPBEXHLevel2X 4 3" xfId="652"/>
    <cellStyle name="SAPBEXHLevel2X 4 3 2" xfId="1108"/>
    <cellStyle name="SAPBEXHLevel2X 4 4" xfId="707"/>
    <cellStyle name="SAPBEXHLevel2X 4 4 2" xfId="1163"/>
    <cellStyle name="SAPBEXHLevel2X 5" xfId="812"/>
    <cellStyle name="SAPBEXHLevel2X 5 2" xfId="7380"/>
    <cellStyle name="SAPBEXHLevel2X 5 3" xfId="7381"/>
    <cellStyle name="SAPBEXHLevel2X 6" xfId="7382"/>
    <cellStyle name="SAPBEXHLevel2X 6 2" xfId="7383"/>
    <cellStyle name="SAPBEXHLevel2X 7" xfId="7384"/>
    <cellStyle name="SAPBEXHLevel2X 7 2" xfId="7385"/>
    <cellStyle name="SAPBEXHLevel2X 7 3" xfId="7386"/>
    <cellStyle name="SAPBEXHLevel2X 8" xfId="7387"/>
    <cellStyle name="SAPBEXHLevel2X 8 2" xfId="7388"/>
    <cellStyle name="SAPBEXHLevel2X 9" xfId="7389"/>
    <cellStyle name="SAPBEXHLevel2X_2010-2012 Program Workbook_Incent_FS" xfId="7390"/>
    <cellStyle name="SAPBEXHLevel3" xfId="103"/>
    <cellStyle name="SAPBEXHLevel3 10" xfId="7391"/>
    <cellStyle name="SAPBEXHLevel3 2" xfId="372"/>
    <cellStyle name="SAPBEXHLevel3 2 2" xfId="548"/>
    <cellStyle name="SAPBEXHLevel3 2 2 2" xfId="1004"/>
    <cellStyle name="SAPBEXHLevel3 2 3" xfId="668"/>
    <cellStyle name="SAPBEXHLevel3 2 3 2" xfId="1124"/>
    <cellStyle name="SAPBEXHLevel3 2 4" xfId="851"/>
    <cellStyle name="SAPBEXHLevel3 3" xfId="444"/>
    <cellStyle name="SAPBEXHLevel3 3 2" xfId="921"/>
    <cellStyle name="SAPBEXHLevel3 3 3" xfId="7392"/>
    <cellStyle name="SAPBEXHLevel3 4" xfId="813"/>
    <cellStyle name="SAPBEXHLevel3 4 2" xfId="7393"/>
    <cellStyle name="SAPBEXHLevel3 5" xfId="7394"/>
    <cellStyle name="SAPBEXHLevel3 5 2" xfId="7395"/>
    <cellStyle name="SAPBEXHLevel3 6" xfId="7396"/>
    <cellStyle name="SAPBEXHLevel3 7" xfId="7397"/>
    <cellStyle name="SAPBEXHLevel3 8" xfId="7398"/>
    <cellStyle name="SAPBEXHLevel3 9" xfId="7399"/>
    <cellStyle name="SAPBEXHLevel3_CC Feb 2011 Reporting" xfId="7400"/>
    <cellStyle name="SAPBEXHLevel3X" xfId="104"/>
    <cellStyle name="SAPBEXHLevel3X 10" xfId="7401"/>
    <cellStyle name="SAPBEXHLevel3X 11" xfId="7402"/>
    <cellStyle name="SAPBEXHLevel3X 12" xfId="7403"/>
    <cellStyle name="SAPBEXHLevel3X 2" xfId="373"/>
    <cellStyle name="SAPBEXHLevel3X 2 2" xfId="466"/>
    <cellStyle name="SAPBEXHLevel3X 2 2 2" xfId="943"/>
    <cellStyle name="SAPBEXHLevel3X 2 3" xfId="549"/>
    <cellStyle name="SAPBEXHLevel3X 2 3 2" xfId="1005"/>
    <cellStyle name="SAPBEXHLevel3X 2 4" xfId="618"/>
    <cellStyle name="SAPBEXHLevel3X 2 4 2" xfId="1074"/>
    <cellStyle name="SAPBEXHLevel3X 2 5" xfId="669"/>
    <cellStyle name="SAPBEXHLevel3X 2 5 2" xfId="1125"/>
    <cellStyle name="SAPBEXHLevel3X 2 6" xfId="852"/>
    <cellStyle name="SAPBEXHLevel3X 3" xfId="389"/>
    <cellStyle name="SAPBEXHLevel3X 3 2" xfId="479"/>
    <cellStyle name="SAPBEXHLevel3X 3 2 2" xfId="956"/>
    <cellStyle name="SAPBEXHLevel3X 3 3" xfId="563"/>
    <cellStyle name="SAPBEXHLevel3X 3 3 2" xfId="1019"/>
    <cellStyle name="SAPBEXHLevel3X 3 4" xfId="629"/>
    <cellStyle name="SAPBEXHLevel3X 3 4 2" xfId="1085"/>
    <cellStyle name="SAPBEXHLevel3X 3 5" xfId="683"/>
    <cellStyle name="SAPBEXHLevel3X 3 5 2" xfId="1139"/>
    <cellStyle name="SAPBEXHLevel3X 3 6" xfId="868"/>
    <cellStyle name="SAPBEXHLevel3X 4" xfId="507"/>
    <cellStyle name="SAPBEXHLevel3X 4 2" xfId="588"/>
    <cellStyle name="SAPBEXHLevel3X 4 2 2" xfId="1044"/>
    <cellStyle name="SAPBEXHLevel3X 4 3" xfId="653"/>
    <cellStyle name="SAPBEXHLevel3X 4 3 2" xfId="1109"/>
    <cellStyle name="SAPBEXHLevel3X 4 4" xfId="708"/>
    <cellStyle name="SAPBEXHLevel3X 4 4 2" xfId="1164"/>
    <cellStyle name="SAPBEXHLevel3X 5" xfId="814"/>
    <cellStyle name="SAPBEXHLevel3X 5 2" xfId="7404"/>
    <cellStyle name="SAPBEXHLevel3X 5 3" xfId="7405"/>
    <cellStyle name="SAPBEXHLevel3X 6" xfId="7406"/>
    <cellStyle name="SAPBEXHLevel3X 6 2" xfId="7407"/>
    <cellStyle name="SAPBEXHLevel3X 7" xfId="7408"/>
    <cellStyle name="SAPBEXHLevel3X 7 2" xfId="7409"/>
    <cellStyle name="SAPBEXHLevel3X 7 3" xfId="7410"/>
    <cellStyle name="SAPBEXHLevel3X 8" xfId="7411"/>
    <cellStyle name="SAPBEXHLevel3X 8 2" xfId="7412"/>
    <cellStyle name="SAPBEXHLevel3X 9" xfId="7413"/>
    <cellStyle name="SAPBEXHLevel3X_2010-2012 Program Workbook_Incent_FS" xfId="7414"/>
    <cellStyle name="SAPBEXinputData" xfId="334"/>
    <cellStyle name="SAPBEXinputData 2" xfId="405"/>
    <cellStyle name="SAPBEXinputData 2 2" xfId="579"/>
    <cellStyle name="SAPBEXinputData 2 2 2" xfId="1035"/>
    <cellStyle name="SAPBEXinputData 2 3" xfId="699"/>
    <cellStyle name="SAPBEXinputData 2 3 2" xfId="1155"/>
    <cellStyle name="SAPBEXinputData 2 4" xfId="884"/>
    <cellStyle name="SAPBEXinputData 3" xfId="415"/>
    <cellStyle name="SAPBEXinputData 3 2" xfId="892"/>
    <cellStyle name="SAPBEXinputData 3 2 2" xfId="7415"/>
    <cellStyle name="SAPBEXinputData 3 3" xfId="7416"/>
    <cellStyle name="SAPBEXinputData 4" xfId="825"/>
    <cellStyle name="SAPBEXinputData 4 2" xfId="7417"/>
    <cellStyle name="SAPBEXinputData 5" xfId="7418"/>
    <cellStyle name="SAPBEXinputData_2010-2012 Program Workbook_Incent_FS" xfId="7419"/>
    <cellStyle name="SAPBEXresData" xfId="105"/>
    <cellStyle name="SAPBEXresData 2" xfId="374"/>
    <cellStyle name="SAPBEXresData 2 2" xfId="467"/>
    <cellStyle name="SAPBEXresData 2 2 2" xfId="944"/>
    <cellStyle name="SAPBEXresData 2 3" xfId="550"/>
    <cellStyle name="SAPBEXresData 2 3 2" xfId="1006"/>
    <cellStyle name="SAPBEXresData 2 4" xfId="619"/>
    <cellStyle name="SAPBEXresData 2 4 2" xfId="1075"/>
    <cellStyle name="SAPBEXresData 2 5" xfId="670"/>
    <cellStyle name="SAPBEXresData 2 5 2" xfId="1126"/>
    <cellStyle name="SAPBEXresData 2 6" xfId="853"/>
    <cellStyle name="SAPBEXresData 3" xfId="388"/>
    <cellStyle name="SAPBEXresData 3 2" xfId="478"/>
    <cellStyle name="SAPBEXresData 3 2 2" xfId="955"/>
    <cellStyle name="SAPBEXresData 3 3" xfId="562"/>
    <cellStyle name="SAPBEXresData 3 3 2" xfId="1018"/>
    <cellStyle name="SAPBEXresData 3 4" xfId="628"/>
    <cellStyle name="SAPBEXresData 3 4 2" xfId="1084"/>
    <cellStyle name="SAPBEXresData 3 5" xfId="682"/>
    <cellStyle name="SAPBEXresData 3 5 2" xfId="1138"/>
    <cellStyle name="SAPBEXresData 3 6" xfId="867"/>
    <cellStyle name="SAPBEXresData 4" xfId="508"/>
    <cellStyle name="SAPBEXresData 4 2" xfId="589"/>
    <cellStyle name="SAPBEXresData 4 2 2" xfId="1045"/>
    <cellStyle name="SAPBEXresData 4 3" xfId="654"/>
    <cellStyle name="SAPBEXresData 4 3 2" xfId="1110"/>
    <cellStyle name="SAPBEXresData 4 4" xfId="709"/>
    <cellStyle name="SAPBEXresData 4 4 2" xfId="1165"/>
    <cellStyle name="SAPBEXresData 5" xfId="815"/>
    <cellStyle name="SAPBEXresData 6" xfId="7420"/>
    <cellStyle name="SAPBEXresDataEmph" xfId="106"/>
    <cellStyle name="SAPBEXresDataEmph 2" xfId="375"/>
    <cellStyle name="SAPBEXresDataEmph 2 2" xfId="468"/>
    <cellStyle name="SAPBEXresDataEmph 2 2 2" xfId="945"/>
    <cellStyle name="SAPBEXresDataEmph 2 3" xfId="551"/>
    <cellStyle name="SAPBEXresDataEmph 2 3 2" xfId="1007"/>
    <cellStyle name="SAPBEXresDataEmph 2 4" xfId="620"/>
    <cellStyle name="SAPBEXresDataEmph 2 4 2" xfId="1076"/>
    <cellStyle name="SAPBEXresDataEmph 2 5" xfId="671"/>
    <cellStyle name="SAPBEXresDataEmph 2 5 2" xfId="1127"/>
    <cellStyle name="SAPBEXresDataEmph 2 6" xfId="854"/>
    <cellStyle name="SAPBEXresDataEmph 3" xfId="387"/>
    <cellStyle name="SAPBEXresDataEmph 3 2" xfId="477"/>
    <cellStyle name="SAPBEXresDataEmph 3 2 2" xfId="954"/>
    <cellStyle name="SAPBEXresDataEmph 3 3" xfId="561"/>
    <cellStyle name="SAPBEXresDataEmph 3 3 2" xfId="1017"/>
    <cellStyle name="SAPBEXresDataEmph 3 4" xfId="627"/>
    <cellStyle name="SAPBEXresDataEmph 3 4 2" xfId="1083"/>
    <cellStyle name="SAPBEXresDataEmph 3 5" xfId="681"/>
    <cellStyle name="SAPBEXresDataEmph 3 5 2" xfId="1137"/>
    <cellStyle name="SAPBEXresDataEmph 3 6" xfId="866"/>
    <cellStyle name="SAPBEXresDataEmph 4" xfId="509"/>
    <cellStyle name="SAPBEXresDataEmph 4 2" xfId="590"/>
    <cellStyle name="SAPBEXresDataEmph 4 2 2" xfId="1046"/>
    <cellStyle name="SAPBEXresDataEmph 4 3" xfId="655"/>
    <cellStyle name="SAPBEXresDataEmph 4 3 2" xfId="1111"/>
    <cellStyle name="SAPBEXresDataEmph 4 4" xfId="710"/>
    <cellStyle name="SAPBEXresDataEmph 4 4 2" xfId="1166"/>
    <cellStyle name="SAPBEXresDataEmph 5" xfId="816"/>
    <cellStyle name="SAPBEXresExc1" xfId="107"/>
    <cellStyle name="SAPBEXresExc1Emph" xfId="108"/>
    <cellStyle name="SAPBEXresExc2" xfId="109"/>
    <cellStyle name="SAPBEXresExc2Emph" xfId="110"/>
    <cellStyle name="SAPBEXresItem" xfId="111"/>
    <cellStyle name="SAPBEXresItem 2" xfId="7421"/>
    <cellStyle name="SAPBEXresItem 3" xfId="7422"/>
    <cellStyle name="SAPBEXresItem 3 2" xfId="7423"/>
    <cellStyle name="SAPBEXresItem 4" xfId="7424"/>
    <cellStyle name="SAPBEXresItem 5" xfId="7425"/>
    <cellStyle name="SAPBEXresItemX" xfId="112"/>
    <cellStyle name="SAPBEXresItemX 2" xfId="376"/>
    <cellStyle name="SAPBEXresItemX 2 2" xfId="469"/>
    <cellStyle name="SAPBEXresItemX 2 2 2" xfId="946"/>
    <cellStyle name="SAPBEXresItemX 2 3" xfId="552"/>
    <cellStyle name="SAPBEXresItemX 2 3 2" xfId="1008"/>
    <cellStyle name="SAPBEXresItemX 2 4" xfId="621"/>
    <cellStyle name="SAPBEXresItemX 2 4 2" xfId="1077"/>
    <cellStyle name="SAPBEXresItemX 2 5" xfId="672"/>
    <cellStyle name="SAPBEXresItemX 2 5 2" xfId="1128"/>
    <cellStyle name="SAPBEXresItemX 2 6" xfId="855"/>
    <cellStyle name="SAPBEXresItemX 3" xfId="386"/>
    <cellStyle name="SAPBEXresItemX 3 2" xfId="476"/>
    <cellStyle name="SAPBEXresItemX 3 2 2" xfId="953"/>
    <cellStyle name="SAPBEXresItemX 3 3" xfId="560"/>
    <cellStyle name="SAPBEXresItemX 3 3 2" xfId="1016"/>
    <cellStyle name="SAPBEXresItemX 3 4" xfId="626"/>
    <cellStyle name="SAPBEXresItemX 3 4 2" xfId="1082"/>
    <cellStyle name="SAPBEXresItemX 3 5" xfId="680"/>
    <cellStyle name="SAPBEXresItemX 3 5 2" xfId="1136"/>
    <cellStyle name="SAPBEXresItemX 3 6" xfId="865"/>
    <cellStyle name="SAPBEXresItemX 4" xfId="510"/>
    <cellStyle name="SAPBEXresItemX 4 2" xfId="591"/>
    <cellStyle name="SAPBEXresItemX 4 2 2" xfId="1047"/>
    <cellStyle name="SAPBEXresItemX 4 3" xfId="656"/>
    <cellStyle name="SAPBEXresItemX 4 3 2" xfId="1112"/>
    <cellStyle name="SAPBEXresItemX 4 4" xfId="711"/>
    <cellStyle name="SAPBEXresItemX 4 4 2" xfId="1167"/>
    <cellStyle name="SAPBEXresItemX 5" xfId="817"/>
    <cellStyle name="SAPBEXresItemX 6" xfId="7426"/>
    <cellStyle name="SAPBEXRow_Headings_SA" xfId="113"/>
    <cellStyle name="SAPBEXRowResults_SA" xfId="114"/>
    <cellStyle name="SAPBEXstdData" xfId="115"/>
    <cellStyle name="SAPBEXstdData 2" xfId="116"/>
    <cellStyle name="SAPBEXstdData 2 2" xfId="377"/>
    <cellStyle name="SAPBEXstdData 2 2 2" xfId="553"/>
    <cellStyle name="SAPBEXstdData 2 2 2 2" xfId="1009"/>
    <cellStyle name="SAPBEXstdData 2 2 3" xfId="673"/>
    <cellStyle name="SAPBEXstdData 2 2 3 2" xfId="1129"/>
    <cellStyle name="SAPBEXstdData 2 2 4" xfId="856"/>
    <cellStyle name="SAPBEXstdData 2 3" xfId="441"/>
    <cellStyle name="SAPBEXstdData 2 3 2" xfId="918"/>
    <cellStyle name="SAPBEXstdData 2 4" xfId="818"/>
    <cellStyle name="SAPBEXstdData 3" xfId="7427"/>
    <cellStyle name="SAPBEXstdData 3 2" xfId="7428"/>
    <cellStyle name="SAPBEXstdData 4" xfId="7429"/>
    <cellStyle name="SAPBEXstdData 4 2" xfId="7430"/>
    <cellStyle name="SAPBEXstdData 5" xfId="7431"/>
    <cellStyle name="SAPBEXstdData 6" xfId="7432"/>
    <cellStyle name="SAPBEXstdData 7" xfId="7433"/>
    <cellStyle name="SAPBEXstdData_13737 3p Contracts v3" xfId="7434"/>
    <cellStyle name="SAPBEXstdDataEmph" xfId="117"/>
    <cellStyle name="SAPBEXstdDataEmph 2" xfId="378"/>
    <cellStyle name="SAPBEXstdDataEmph 2 2" xfId="470"/>
    <cellStyle name="SAPBEXstdDataEmph 2 2 2" xfId="947"/>
    <cellStyle name="SAPBEXstdDataEmph 2 3" xfId="554"/>
    <cellStyle name="SAPBEXstdDataEmph 2 3 2" xfId="1010"/>
    <cellStyle name="SAPBEXstdDataEmph 2 4" xfId="622"/>
    <cellStyle name="SAPBEXstdDataEmph 2 4 2" xfId="1078"/>
    <cellStyle name="SAPBEXstdDataEmph 2 5" xfId="674"/>
    <cellStyle name="SAPBEXstdDataEmph 2 5 2" xfId="1130"/>
    <cellStyle name="SAPBEXstdDataEmph 2 6" xfId="857"/>
    <cellStyle name="SAPBEXstdDataEmph 3" xfId="385"/>
    <cellStyle name="SAPBEXstdDataEmph 3 2" xfId="475"/>
    <cellStyle name="SAPBEXstdDataEmph 3 2 2" xfId="952"/>
    <cellStyle name="SAPBEXstdDataEmph 3 3" xfId="559"/>
    <cellStyle name="SAPBEXstdDataEmph 3 3 2" xfId="1015"/>
    <cellStyle name="SAPBEXstdDataEmph 3 4" xfId="625"/>
    <cellStyle name="SAPBEXstdDataEmph 3 4 2" xfId="1081"/>
    <cellStyle name="SAPBEXstdDataEmph 3 5" xfId="679"/>
    <cellStyle name="SAPBEXstdDataEmph 3 5 2" xfId="1135"/>
    <cellStyle name="SAPBEXstdDataEmph 3 6" xfId="864"/>
    <cellStyle name="SAPBEXstdDataEmph 4" xfId="511"/>
    <cellStyle name="SAPBEXstdDataEmph 4 2" xfId="592"/>
    <cellStyle name="SAPBEXstdDataEmph 4 2 2" xfId="1048"/>
    <cellStyle name="SAPBEXstdDataEmph 4 3" xfId="657"/>
    <cellStyle name="SAPBEXstdDataEmph 4 3 2" xfId="1113"/>
    <cellStyle name="SAPBEXstdDataEmph 4 4" xfId="712"/>
    <cellStyle name="SAPBEXstdDataEmph 4 4 2" xfId="1168"/>
    <cellStyle name="SAPBEXstdDataEmph 5" xfId="819"/>
    <cellStyle name="SAPBEXstdExc1" xfId="118"/>
    <cellStyle name="SAPBEXstdExc1Emph" xfId="119"/>
    <cellStyle name="SAPBEXstdExc2" xfId="120"/>
    <cellStyle name="SAPBEXstdExc2Emph" xfId="121"/>
    <cellStyle name="SAPBEXstdItem" xfId="122"/>
    <cellStyle name="SAPBEXstdItem 2" xfId="339"/>
    <cellStyle name="SAPBEXstdItem 2 2" xfId="406"/>
    <cellStyle name="SAPBEXstdItem 2 2 2" xfId="495"/>
    <cellStyle name="SAPBEXstdItem 2 2 2 2" xfId="972"/>
    <cellStyle name="SAPBEXstdItem 2 2 3" xfId="580"/>
    <cellStyle name="SAPBEXstdItem 2 2 3 2" xfId="1036"/>
    <cellStyle name="SAPBEXstdItem 2 2 4" xfId="645"/>
    <cellStyle name="SAPBEXstdItem 2 2 4 2" xfId="1101"/>
    <cellStyle name="SAPBEXstdItem 2 2 5" xfId="700"/>
    <cellStyle name="SAPBEXstdItem 2 2 5 2" xfId="1156"/>
    <cellStyle name="SAPBEXstdItem 2 2 6" xfId="724"/>
    <cellStyle name="SAPBEXstdItem 2 2 6 2" xfId="1180"/>
    <cellStyle name="SAPBEXstdItem 2 2 6 2 2" xfId="1200"/>
    <cellStyle name="SAPBEXstdItem 2 2 6 3" xfId="1199"/>
    <cellStyle name="SAPBEXstdItem 2 3" xfId="409"/>
    <cellStyle name="SAPBEXstdItem 2 3 2" xfId="498"/>
    <cellStyle name="SAPBEXstdItem 2 3 2 2" xfId="975"/>
    <cellStyle name="SAPBEXstdItem 2 3 3" xfId="581"/>
    <cellStyle name="SAPBEXstdItem 2 3 3 2" xfId="1037"/>
    <cellStyle name="SAPBEXstdItem 2 3 4" xfId="646"/>
    <cellStyle name="SAPBEXstdItem 2 3 4 2" xfId="1102"/>
    <cellStyle name="SAPBEXstdItem 2 3 5" xfId="701"/>
    <cellStyle name="SAPBEXstdItem 2 3 5 2" xfId="1157"/>
    <cellStyle name="SAPBEXstdItem 3" xfId="7435"/>
    <cellStyle name="SAPBEXstdItem 3 2" xfId="7436"/>
    <cellStyle name="SAPBEXstdItem 4" xfId="7437"/>
    <cellStyle name="SAPBEXstdItem 4 2" xfId="7438"/>
    <cellStyle name="SAPBEXstdItem 5" xfId="7439"/>
    <cellStyle name="SAPBEXstdItem 6" xfId="7440"/>
    <cellStyle name="SAPBEXstdItem_13737 3p Contracts v3" xfId="7441"/>
    <cellStyle name="SAPBEXstdItemX" xfId="123"/>
    <cellStyle name="SAPBEXstdItemX 2" xfId="124"/>
    <cellStyle name="SAPBEXstdItemX 2 2" xfId="380"/>
    <cellStyle name="SAPBEXstdItemX 2 2 2" xfId="556"/>
    <cellStyle name="SAPBEXstdItemX 2 2 2 2" xfId="1012"/>
    <cellStyle name="SAPBEXstdItemX 2 2 3" xfId="676"/>
    <cellStyle name="SAPBEXstdItemX 2 2 3 2" xfId="1132"/>
    <cellStyle name="SAPBEXstdItemX 2 2 4" xfId="859"/>
    <cellStyle name="SAPBEXstdItemX 2 3" xfId="433"/>
    <cellStyle name="SAPBEXstdItemX 2 3 2" xfId="910"/>
    <cellStyle name="SAPBEXstdItemX 2 4" xfId="821"/>
    <cellStyle name="SAPBEXstdItemX 3" xfId="379"/>
    <cellStyle name="SAPBEXstdItemX 3 2" xfId="555"/>
    <cellStyle name="SAPBEXstdItemX 3 2 2" xfId="1011"/>
    <cellStyle name="SAPBEXstdItemX 3 3" xfId="675"/>
    <cellStyle name="SAPBEXstdItemX 3 3 2" xfId="1131"/>
    <cellStyle name="SAPBEXstdItemX 3 4" xfId="858"/>
    <cellStyle name="SAPBEXstdItemX 4" xfId="434"/>
    <cellStyle name="SAPBEXstdItemX 4 2" xfId="911"/>
    <cellStyle name="SAPBEXstdItemX 5" xfId="820"/>
    <cellStyle name="SAPBEXstdItemX 6" xfId="7442"/>
    <cellStyle name="SAPBEXstdItemX 7" xfId="7443"/>
    <cellStyle name="SAPBEXstdItemX 8" xfId="7444"/>
    <cellStyle name="SAPBEXstdItemX_Budget Consolidation by Balancing Acct v1" xfId="7445"/>
    <cellStyle name="SAPBEXsubData" xfId="125"/>
    <cellStyle name="SAPBEXsubData 2" xfId="7446"/>
    <cellStyle name="SAPBEXsubDataEmph" xfId="126"/>
    <cellStyle name="SAPBEXsubDataEmph 2" xfId="7447"/>
    <cellStyle name="SAPBEXsubExc1" xfId="127"/>
    <cellStyle name="SAPBEXsubExc1 2" xfId="7448"/>
    <cellStyle name="SAPBEXsubExc1Emph" xfId="128"/>
    <cellStyle name="SAPBEXsubExc1Emph 2" xfId="7449"/>
    <cellStyle name="SAPBEXsubExc2" xfId="129"/>
    <cellStyle name="SAPBEXsubExc2Emph" xfId="130"/>
    <cellStyle name="SAPBEXsubItem" xfId="131"/>
    <cellStyle name="SAPBEXsubItem 2" xfId="7450"/>
    <cellStyle name="SAPBEXtitle" xfId="132"/>
    <cellStyle name="SAPBEXtitle 2" xfId="7451"/>
    <cellStyle name="SAPBEXtitle 2 2" xfId="7452"/>
    <cellStyle name="SAPBEXundefined" xfId="133"/>
    <cellStyle name="SAPBEXundefined 2" xfId="381"/>
    <cellStyle name="SAPBEXundefined 2 2" xfId="471"/>
    <cellStyle name="SAPBEXundefined 2 2 2" xfId="948"/>
    <cellStyle name="SAPBEXundefined 2 3" xfId="557"/>
    <cellStyle name="SAPBEXundefined 2 3 2" xfId="1013"/>
    <cellStyle name="SAPBEXundefined 2 4" xfId="623"/>
    <cellStyle name="SAPBEXundefined 2 4 2" xfId="1079"/>
    <cellStyle name="SAPBEXundefined 2 5" xfId="677"/>
    <cellStyle name="SAPBEXundefined 2 5 2" xfId="1133"/>
    <cellStyle name="SAPBEXundefined 2 6" xfId="860"/>
    <cellStyle name="SAPBEXundefined 3" xfId="384"/>
    <cellStyle name="SAPBEXundefined 3 2" xfId="474"/>
    <cellStyle name="SAPBEXundefined 3 2 2" xfId="951"/>
    <cellStyle name="SAPBEXundefined 3 3" xfId="558"/>
    <cellStyle name="SAPBEXundefined 3 3 2" xfId="1014"/>
    <cellStyle name="SAPBEXundefined 3 4" xfId="624"/>
    <cellStyle name="SAPBEXundefined 3 4 2" xfId="1080"/>
    <cellStyle name="SAPBEXundefined 3 5" xfId="678"/>
    <cellStyle name="SAPBEXundefined 3 5 2" xfId="1134"/>
    <cellStyle name="SAPBEXundefined 3 6" xfId="863"/>
    <cellStyle name="SAPBEXundefined 4" xfId="512"/>
    <cellStyle name="SAPBEXundefined 4 2" xfId="593"/>
    <cellStyle name="SAPBEXundefined 4 2 2" xfId="1049"/>
    <cellStyle name="SAPBEXundefined 4 3" xfId="658"/>
    <cellStyle name="SAPBEXundefined 4 3 2" xfId="1114"/>
    <cellStyle name="SAPBEXundefined 4 4" xfId="713"/>
    <cellStyle name="SAPBEXundefined 4 4 2" xfId="1169"/>
    <cellStyle name="SAPBEXundefined 5" xfId="822"/>
    <cellStyle name="SAPBEXundefined 6" xfId="7453"/>
    <cellStyle name="Sched" xfId="7454"/>
    <cellStyle name="Sched 2" xfId="7455"/>
    <cellStyle name="SEM-BPS-data" xfId="7456"/>
    <cellStyle name="SEM-BPS-head" xfId="7457"/>
    <cellStyle name="SEM-BPS-headdata" xfId="7458"/>
    <cellStyle name="SEM-BPS-headkey" xfId="7459"/>
    <cellStyle name="SEM-BPS-input-on" xfId="7460"/>
    <cellStyle name="SEM-BPS-key" xfId="7461"/>
    <cellStyle name="SEM-BPS-sub1" xfId="7462"/>
    <cellStyle name="SEM-BPS-sub2" xfId="7463"/>
    <cellStyle name="SEM-BPS-total" xfId="7464"/>
    <cellStyle name="Sheet Title" xfId="335"/>
    <cellStyle name="small" xfId="7465"/>
    <cellStyle name="small 2" xfId="7466"/>
    <cellStyle name="small 2 2" xfId="7467"/>
    <cellStyle name="small 2 3" xfId="7468"/>
    <cellStyle name="small 3" xfId="7469"/>
    <cellStyle name="small 4" xfId="7470"/>
    <cellStyle name="Style 1" xfId="343"/>
    <cellStyle name="Style 1 2" xfId="344"/>
    <cellStyle name="Style 2" xfId="7471"/>
    <cellStyle name="Style 2 2" xfId="7472"/>
    <cellStyle name="Style 26" xfId="7473"/>
    <cellStyle name="Style 28" xfId="7474"/>
    <cellStyle name="Style 28 2" xfId="7475"/>
    <cellStyle name="Style 3" xfId="7476"/>
    <cellStyle name="Style 35" xfId="7477"/>
    <cellStyle name="Style 36" xfId="7478"/>
    <cellStyle name="Subtitle" xfId="7479"/>
    <cellStyle name="Subtotal" xfId="7480"/>
    <cellStyle name="Table Header" xfId="7481"/>
    <cellStyle name="test a style" xfId="7482"/>
    <cellStyle name="Text" xfId="7483"/>
    <cellStyle name="Text 2" xfId="7484"/>
    <cellStyle name="Thousand" xfId="7485"/>
    <cellStyle name="Thousand 2" xfId="7486"/>
    <cellStyle name="Thousands" xfId="7487"/>
    <cellStyle name="Title" xfId="726" builtinId="15" customBuiltin="1"/>
    <cellStyle name="Title 2" xfId="336"/>
    <cellStyle name="Title 2 2" xfId="7488"/>
    <cellStyle name="Title 2 3" xfId="7489"/>
    <cellStyle name="Title 3" xfId="7490"/>
    <cellStyle name="Title 3 2" xfId="7491"/>
    <cellStyle name="Title 4" xfId="7492"/>
    <cellStyle name="Title 4 2" xfId="7493"/>
    <cellStyle name="Title 5" xfId="7494"/>
    <cellStyle name="Title 6" xfId="7495"/>
    <cellStyle name="Title 7" xfId="7496"/>
    <cellStyle name="Title 8" xfId="7497"/>
    <cellStyle name="Top Rule" xfId="7498"/>
    <cellStyle name="Total" xfId="741" builtinId="25" customBuiltin="1"/>
    <cellStyle name="Total 10" xfId="7499"/>
    <cellStyle name="Total 11" xfId="7500"/>
    <cellStyle name="Total 12" xfId="7501"/>
    <cellStyle name="Total 13" xfId="7502"/>
    <cellStyle name="Total 14" xfId="7503"/>
    <cellStyle name="Total 2" xfId="337"/>
    <cellStyle name="Total 2 2" xfId="7504"/>
    <cellStyle name="Total 2 2 2" xfId="7505"/>
    <cellStyle name="Total 2 2 3" xfId="7506"/>
    <cellStyle name="Total 2 3" xfId="7507"/>
    <cellStyle name="Total 2 4" xfId="7508"/>
    <cellStyle name="Total 2 5" xfId="7509"/>
    <cellStyle name="Total 2 6" xfId="7510"/>
    <cellStyle name="Total 3" xfId="7511"/>
    <cellStyle name="Total 3 2" xfId="7512"/>
    <cellStyle name="Total 3 2 2" xfId="7513"/>
    <cellStyle name="Total 3 3" xfId="7514"/>
    <cellStyle name="Total 3 4" xfId="7515"/>
    <cellStyle name="Total 4" xfId="7516"/>
    <cellStyle name="Total 4 2" xfId="7517"/>
    <cellStyle name="Total 4 2 2" xfId="7518"/>
    <cellStyle name="Total 4 3" xfId="7519"/>
    <cellStyle name="Total 4 4" xfId="7520"/>
    <cellStyle name="Total 5" xfId="7521"/>
    <cellStyle name="Total 5 2" xfId="7522"/>
    <cellStyle name="Total 5 2 2" xfId="7523"/>
    <cellStyle name="Total 5 3" xfId="7524"/>
    <cellStyle name="Total 5 4" xfId="7525"/>
    <cellStyle name="Total 5 5" xfId="7526"/>
    <cellStyle name="Total 6" xfId="7527"/>
    <cellStyle name="Total 6 2" xfId="7528"/>
    <cellStyle name="Total 6 2 2" xfId="7529"/>
    <cellStyle name="Total 6 3" xfId="7530"/>
    <cellStyle name="Total 6 4" xfId="7531"/>
    <cellStyle name="Total 6 5" xfId="7532"/>
    <cellStyle name="Total 7" xfId="7533"/>
    <cellStyle name="Total 7 2" xfId="7534"/>
    <cellStyle name="Total 7 2 2" xfId="7535"/>
    <cellStyle name="Total 7 3" xfId="7536"/>
    <cellStyle name="Total 7 4" xfId="7537"/>
    <cellStyle name="Total 7 5" xfId="7538"/>
    <cellStyle name="Total 8" xfId="7539"/>
    <cellStyle name="Total 8 2" xfId="7540"/>
    <cellStyle name="Total 9" xfId="7541"/>
    <cellStyle name="TotalHighlight" xfId="7542"/>
    <cellStyle name="Unprot" xfId="7543"/>
    <cellStyle name="Unprot 2" xfId="7544"/>
    <cellStyle name="Unprot$" xfId="7545"/>
    <cellStyle name="Unprot$ 2" xfId="7546"/>
    <cellStyle name="Unprot_01 05 Reports" xfId="7547"/>
    <cellStyle name="Unprotect" xfId="7548"/>
    <cellStyle name="USD" xfId="7549"/>
    <cellStyle name="USD billion" xfId="7550"/>
    <cellStyle name="USD million" xfId="7551"/>
    <cellStyle name="USD thousand" xfId="7552"/>
    <cellStyle name="Value" xfId="7553"/>
    <cellStyle name="Warning Text" xfId="739" builtinId="11" customBuiltin="1"/>
    <cellStyle name="Warning Text 2" xfId="338"/>
    <cellStyle name="Warning Text 2 2" xfId="7554"/>
    <cellStyle name="Warning Text 3" xfId="7555"/>
    <cellStyle name="Warning Text 3 2" xfId="7556"/>
    <cellStyle name="Warning Text 4" xfId="7557"/>
    <cellStyle name="Warning Text 4 2" xfId="7558"/>
    <cellStyle name="Warning Text 5" xfId="7559"/>
    <cellStyle name="Warning Text 6" xfId="7560"/>
    <cellStyle name="Warning Text 7" xfId="7561"/>
    <cellStyle name="Warning Text 8" xfId="7562"/>
    <cellStyle name="Year" xfId="7563"/>
    <cellStyle name="Year 2" xfId="7564"/>
    <cellStyle name="Year 2 2" xfId="7565"/>
    <cellStyle name="Year 3" xfId="7566"/>
    <cellStyle name="YrHeader" xfId="7567"/>
    <cellStyle name="敨瑥1渀欀" xfId="7568"/>
  </cellStyles>
  <dxfs count="0"/>
  <tableStyles count="0" defaultTableStyle="TableStyleMedium2" defaultPivotStyle="PivotStyleLight16"/>
  <colors>
    <mruColors>
      <color rgb="FFFFFFCC"/>
      <color rgb="FFFF99CC"/>
      <color rgb="FFF4BEF1"/>
      <color rgb="FFFFFF99"/>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3</xdr:col>
      <xdr:colOff>314325</xdr:colOff>
      <xdr:row>40</xdr:row>
      <xdr:rowOff>76200</xdr:rowOff>
    </xdr:to>
    <xdr:pic>
      <xdr:nvPicPr>
        <xdr:cNvPr id="2" name="Picture 2" descr="pgenotag222_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13450"/>
          <a:ext cx="2295525"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7h7\AppData\Local\Microsoft\Windows\Temporary%20Internet%20Files\Content.Outlook\Z4X5MBZ3\2018_2020_DR_Budget_Request_14Dec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utility.pge.com/Quant%20analysis/Bruce/LTPP%20DR%20Cost-Benefit%20analysis/New/AC%20Cycling_20070123_prices_to_20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s.utility.pge.com/Data/Demand%20Response/2012-2014%20DR%20Filing/cost%20effectiveness/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s.utility.pge.com/Documents%20and%20Settings/nws/Local%20Settings/Temporary%20Internet%20Files/Content.Outlook/VMI53C5T/Model%20-%20September%207/RPS%20Calculator_2003_v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10\gtspp\Quant%20analysis\Yumi's%20folder\DR\DSM%20Template\DREEM%20v1.12_041408Vintag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O260\Risk_Mgmt\RiskAnalysis\Models\HourlyPriceShape\Applications\RPS-2006\ExtrapolateForwards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ps.utility.pge.com/sites/SCG/Budget/Expense%20Reports/2013/09%202013/SOLAR%20Expenditure%20Detail%2009-1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ffs1\Projects\DOCUME~1\BRUCEP~1\LOCALS~1\Temp\PK153.tmp\Brattle_L%20Fix_%20Enrollment%20Fcst%20portfolio%201-in-2%20All_8July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ps.utility.pge.com/Users/bill/AppData/Local/Temp/Temp1_DR%20Reporting%20Template%20REVISION_PGE_ver4.zip/E3_DR_AvoidedCostModel_Oct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Avoided%20Cost/BillG/RPS%20TODs/2010%20RPS%20TOD/QF_3-4-10_prices/wholehours_2010-13_Sunday-partial-pk/WINDOWS/Temporary%20Internet%20Files/OLK2B/200906%20SRACMI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ps.utility.pge.com/WINDOWS/Temporary%20Internet%20Files/Content.Outlook/2OJJSW81/DR%20and%20SmartAC%20Feburary%20YTD%20Actual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sps.utility.pge.com/Quant%20analysis/Bruce/Avoided%20Cost%20Update/Yumi/AvoidedCost_v2.2_011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WINDOWS/Temporary%20Internet%20Files/Content.Outlook/YK0DJH5Y/Ch%202%20-%20Smart%20AC%20Cost%20Model%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4.3276623750069777E-2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row r="30">
          <cell r="E30">
            <v>6</v>
          </cell>
        </row>
        <row r="42">
          <cell r="E42">
            <v>412000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7.6700000000000004E-2</v>
          </cell>
        </row>
        <row r="27">
          <cell r="C27">
            <v>-0.1</v>
          </cell>
        </row>
        <row r="28">
          <cell r="C28">
            <v>1</v>
          </cell>
          <cell r="I28">
            <v>0.15</v>
          </cell>
        </row>
        <row r="52">
          <cell r="M52" t="str">
            <v>T&amp;D</v>
          </cell>
        </row>
        <row r="53">
          <cell r="M53" t="str">
            <v>D Only</v>
          </cell>
        </row>
        <row r="54">
          <cell r="M54" t="str">
            <v>User Input</v>
          </cell>
        </row>
        <row r="56">
          <cell r="I56">
            <v>0.92876381536175356</v>
          </cell>
          <cell r="J56">
            <v>0.86260222472532133</v>
          </cell>
          <cell r="K56">
            <v>0.80115373337542617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t="str">
            <v/>
          </cell>
          <cell r="P33">
            <v>0</v>
          </cell>
        </row>
        <row r="34">
          <cell r="N34" t="str">
            <v/>
          </cell>
          <cell r="P34">
            <v>0</v>
          </cell>
        </row>
        <row r="35">
          <cell r="N35" t="str">
            <v/>
          </cell>
          <cell r="P35">
            <v>0</v>
          </cell>
        </row>
        <row r="36">
          <cell r="N36" t="str">
            <v/>
          </cell>
          <cell r="P36">
            <v>0</v>
          </cell>
        </row>
        <row r="37">
          <cell r="N37" t="str">
            <v/>
          </cell>
          <cell r="P37">
            <v>0</v>
          </cell>
        </row>
        <row r="38">
          <cell r="N38" t="str">
            <v/>
          </cell>
          <cell r="P38">
            <v>0</v>
          </cell>
        </row>
        <row r="39">
          <cell r="N39" t="str">
            <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t="str">
            <v/>
          </cell>
          <cell r="P46">
            <v>0</v>
          </cell>
        </row>
        <row r="47">
          <cell r="N47" t="str">
            <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t="str">
            <v/>
          </cell>
          <cell r="P79">
            <v>0</v>
          </cell>
        </row>
        <row r="80">
          <cell r="N80" t="str">
            <v>TRANSCONTINENTAL DIRECT USA IN</v>
          </cell>
          <cell r="P80">
            <v>165430</v>
          </cell>
        </row>
        <row r="81">
          <cell r="N81" t="str">
            <v>US POSTMASTER</v>
          </cell>
          <cell r="P81">
            <v>0</v>
          </cell>
        </row>
        <row r="82">
          <cell r="N82" t="str">
            <v/>
          </cell>
          <cell r="P82">
            <v>0</v>
          </cell>
        </row>
        <row r="83">
          <cell r="N83" t="str">
            <v/>
          </cell>
          <cell r="P83">
            <v>0</v>
          </cell>
        </row>
        <row r="84">
          <cell r="N84" t="str">
            <v/>
          </cell>
          <cell r="P84">
            <v>8</v>
          </cell>
        </row>
        <row r="85">
          <cell r="N85" t="str">
            <v/>
          </cell>
          <cell r="P85">
            <v>0</v>
          </cell>
        </row>
        <row r="86">
          <cell r="N86" t="str">
            <v/>
          </cell>
          <cell r="P86">
            <v>0</v>
          </cell>
        </row>
        <row r="87">
          <cell r="N87" t="str">
            <v/>
          </cell>
          <cell r="P87">
            <v>0</v>
          </cell>
        </row>
        <row r="88">
          <cell r="N88" t="str">
            <v/>
          </cell>
          <cell r="P88">
            <v>0</v>
          </cell>
        </row>
        <row r="89">
          <cell r="N89" t="str">
            <v/>
          </cell>
          <cell r="P89">
            <v>1</v>
          </cell>
        </row>
        <row r="90">
          <cell r="N90" t="str">
            <v/>
          </cell>
          <cell r="P90">
            <v>1</v>
          </cell>
        </row>
        <row r="91">
          <cell r="N91" t="str">
            <v/>
          </cell>
          <cell r="P91">
            <v>1</v>
          </cell>
        </row>
        <row r="92">
          <cell r="N92" t="str">
            <v/>
          </cell>
          <cell r="P92">
            <v>1</v>
          </cell>
        </row>
        <row r="93">
          <cell r="N93" t="str">
            <v/>
          </cell>
          <cell r="P93">
            <v>1</v>
          </cell>
        </row>
        <row r="94">
          <cell r="N94" t="str">
            <v/>
          </cell>
          <cell r="P94">
            <v>1</v>
          </cell>
        </row>
        <row r="95">
          <cell r="N95" t="str">
            <v/>
          </cell>
          <cell r="P95">
            <v>1</v>
          </cell>
        </row>
        <row r="96">
          <cell r="N96" t="str">
            <v/>
          </cell>
          <cell r="P96">
            <v>1</v>
          </cell>
        </row>
        <row r="97">
          <cell r="N97" t="str">
            <v/>
          </cell>
          <cell r="P97">
            <v>2</v>
          </cell>
        </row>
        <row r="98">
          <cell r="N98" t="str">
            <v/>
          </cell>
          <cell r="P98">
            <v>1</v>
          </cell>
        </row>
        <row r="99">
          <cell r="N99" t="str">
            <v/>
          </cell>
          <cell r="P99">
            <v>1</v>
          </cell>
        </row>
        <row r="100">
          <cell r="N100" t="str">
            <v/>
          </cell>
          <cell r="P100">
            <v>1</v>
          </cell>
        </row>
        <row r="101">
          <cell r="N101" t="str">
            <v/>
          </cell>
          <cell r="P101">
            <v>1</v>
          </cell>
        </row>
        <row r="102">
          <cell r="N102" t="str">
            <v/>
          </cell>
          <cell r="P102">
            <v>2442.12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ow r="6">
          <cell r="C6">
            <v>2009</v>
          </cell>
        </row>
        <row r="7">
          <cell r="C7">
            <v>2018</v>
          </cell>
        </row>
        <row r="8">
          <cell r="C8">
            <v>5</v>
          </cell>
        </row>
        <row r="9">
          <cell r="C9">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ward Prices"/>
      <sheetName val="tables"/>
    </sheetNames>
    <sheetDataSet>
      <sheetData sheetId="0" refreshError="1"/>
      <sheetData sheetId="1" refreshError="1">
        <row r="5">
          <cell r="A5">
            <v>2016</v>
          </cell>
          <cell r="B5">
            <v>6.3793183334598016</v>
          </cell>
          <cell r="F5">
            <v>40544</v>
          </cell>
          <cell r="G5">
            <v>9.2740967642386067</v>
          </cell>
          <cell r="H5">
            <v>7.6945057205884027</v>
          </cell>
          <cell r="I5">
            <v>9.5774881124174964</v>
          </cell>
          <cell r="J5">
            <v>7.7357999574176155</v>
          </cell>
          <cell r="K5">
            <v>9.9374031608304918</v>
          </cell>
          <cell r="L5">
            <v>8.5354818717074679</v>
          </cell>
          <cell r="M5">
            <v>9.2531763247598384</v>
          </cell>
          <cell r="N5">
            <v>8.1537031298419578</v>
          </cell>
          <cell r="P5">
            <v>42005</v>
          </cell>
          <cell r="Q5">
            <v>1.2059409461613677</v>
          </cell>
        </row>
        <row r="6">
          <cell r="A6">
            <v>2017</v>
          </cell>
          <cell r="B6">
            <v>6.6861568852719167</v>
          </cell>
          <cell r="F6">
            <v>40575</v>
          </cell>
          <cell r="G6">
            <v>8.7776912572931121</v>
          </cell>
          <cell r="H6">
            <v>7.2191940052589407</v>
          </cell>
          <cell r="I6">
            <v>9.1306840116517112</v>
          </cell>
          <cell r="J6">
            <v>7.2706215416291338</v>
          </cell>
          <cell r="K6">
            <v>9.3705626009890803</v>
          </cell>
          <cell r="L6">
            <v>7.9346814865592705</v>
          </cell>
          <cell r="M6">
            <v>8.7646281153601322</v>
          </cell>
          <cell r="N6">
            <v>7.7192381138912012</v>
          </cell>
          <cell r="P6">
            <v>42036</v>
          </cell>
          <cell r="Q6">
            <v>1.2213586803545708</v>
          </cell>
        </row>
        <row r="7">
          <cell r="A7">
            <v>2018</v>
          </cell>
          <cell r="B7">
            <v>6.9053593590944367</v>
          </cell>
          <cell r="F7">
            <v>40603</v>
          </cell>
          <cell r="G7">
            <v>8.2024951686125629</v>
          </cell>
          <cell r="H7">
            <v>6.6884698509988683</v>
          </cell>
          <cell r="I7">
            <v>8.6639339392859274</v>
          </cell>
          <cell r="J7">
            <v>6.8840967147864314</v>
          </cell>
          <cell r="K7">
            <v>8.3871047952954623</v>
          </cell>
          <cell r="L7">
            <v>7.1226983949374008</v>
          </cell>
          <cell r="M7">
            <v>7.7779021048574588</v>
          </cell>
          <cell r="N7">
            <v>6.9100990886825056</v>
          </cell>
          <cell r="P7">
            <v>42064</v>
          </cell>
          <cell r="Q7">
            <v>1.2052529589516703</v>
          </cell>
        </row>
        <row r="8">
          <cell r="A8">
            <v>2019</v>
          </cell>
          <cell r="B8">
            <v>7.2547334469304117</v>
          </cell>
          <cell r="F8">
            <v>40634</v>
          </cell>
          <cell r="G8">
            <v>8.6192205928516969</v>
          </cell>
          <cell r="H8">
            <v>6.4038746132113546</v>
          </cell>
          <cell r="I8">
            <v>9.4484829329962068</v>
          </cell>
          <cell r="J8">
            <v>6.7082806573957017</v>
          </cell>
          <cell r="K8">
            <v>9.5327323677369247</v>
          </cell>
          <cell r="L8">
            <v>7.437793308349371</v>
          </cell>
          <cell r="M8">
            <v>8.5418143759073573</v>
          </cell>
          <cell r="N8">
            <v>7.0309598568486447</v>
          </cell>
          <cell r="P8">
            <v>42095</v>
          </cell>
          <cell r="Q8">
            <v>0.9220904508566572</v>
          </cell>
        </row>
        <row r="9">
          <cell r="A9">
            <v>2020</v>
          </cell>
          <cell r="B9">
            <v>7.5435850692305397</v>
          </cell>
          <cell r="F9">
            <v>40664</v>
          </cell>
          <cell r="G9">
            <v>8.983897662763539</v>
          </cell>
          <cell r="H9">
            <v>6.2676916889665737</v>
          </cell>
          <cell r="I9">
            <v>9.8609272605448517</v>
          </cell>
          <cell r="J9">
            <v>6.6006438855387231</v>
          </cell>
          <cell r="K9">
            <v>7.415765718484308</v>
          </cell>
          <cell r="L9">
            <v>5.3304642944613558</v>
          </cell>
          <cell r="M9">
            <v>6.1439417795038658</v>
          </cell>
          <cell r="N9">
            <v>4.8231342500262411</v>
          </cell>
          <cell r="P9">
            <v>42125</v>
          </cell>
          <cell r="Q9">
            <v>0.89110698440929537</v>
          </cell>
        </row>
        <row r="10">
          <cell r="A10">
            <v>2021</v>
          </cell>
          <cell r="B10">
            <v>7.826963644291717</v>
          </cell>
          <cell r="F10">
            <v>40695</v>
          </cell>
          <cell r="G10">
            <v>9.4206729274208598</v>
          </cell>
          <cell r="H10">
            <v>6.1524348529137383</v>
          </cell>
          <cell r="I10">
            <v>10.342387995853832</v>
          </cell>
          <cell r="J10">
            <v>6.5746392668520386</v>
          </cell>
          <cell r="K10">
            <v>6.9333755563765589</v>
          </cell>
          <cell r="L10">
            <v>4.834538449358738</v>
          </cell>
          <cell r="M10">
            <v>5.6051089882303264</v>
          </cell>
          <cell r="N10">
            <v>4.2486937246002006</v>
          </cell>
          <cell r="P10">
            <v>42156</v>
          </cell>
          <cell r="Q10">
            <v>0.88649594448273783</v>
          </cell>
        </row>
        <row r="11">
          <cell r="A11">
            <v>2022</v>
          </cell>
          <cell r="B11">
            <v>8.1570826142531434</v>
          </cell>
          <cell r="F11">
            <v>40725</v>
          </cell>
          <cell r="G11">
            <v>10.967204084974618</v>
          </cell>
          <cell r="H11">
            <v>7.3511678799517668</v>
          </cell>
          <cell r="I11">
            <v>11.85133239831697</v>
          </cell>
          <cell r="J11">
            <v>7.6796010596852113</v>
          </cell>
          <cell r="K11">
            <v>9.985049303700718</v>
          </cell>
          <cell r="L11">
            <v>7.3006433838969249</v>
          </cell>
          <cell r="M11">
            <v>8.7570763829394078</v>
          </cell>
          <cell r="N11">
            <v>6.7647701120462305</v>
          </cell>
          <cell r="P11">
            <v>42186</v>
          </cell>
          <cell r="Q11">
            <v>0.92580598178076678</v>
          </cell>
        </row>
        <row r="12">
          <cell r="A12">
            <v>2023</v>
          </cell>
          <cell r="B12">
            <v>8.4883837084142524</v>
          </cell>
          <cell r="F12">
            <v>40756</v>
          </cell>
          <cell r="G12">
            <v>11.268854057407928</v>
          </cell>
          <cell r="H12">
            <v>7.9862906442510821</v>
          </cell>
          <cell r="I12">
            <v>12.057979025596143</v>
          </cell>
          <cell r="J12">
            <v>8.2162543952584954</v>
          </cell>
          <cell r="K12">
            <v>11.568659930429021</v>
          </cell>
          <cell r="L12">
            <v>8.9233062779526247</v>
          </cell>
          <cell r="M12">
            <v>10.438959748219315</v>
          </cell>
          <cell r="N12">
            <v>8.451217492131855</v>
          </cell>
          <cell r="P12">
            <v>42217</v>
          </cell>
          <cell r="Q12">
            <v>0.93306802809995248</v>
          </cell>
        </row>
        <row r="13">
          <cell r="A13">
            <v>2024</v>
          </cell>
          <cell r="B13">
            <v>8.8456411270281361</v>
          </cell>
          <cell r="F13">
            <v>40787</v>
          </cell>
          <cell r="G13">
            <v>11.192875556597141</v>
          </cell>
          <cell r="H13">
            <v>8.2493555191000691</v>
          </cell>
          <cell r="I13">
            <v>11.991508124438639</v>
          </cell>
          <cell r="J13">
            <v>8.5147383032579409</v>
          </cell>
          <cell r="K13">
            <v>11.897213123368775</v>
          </cell>
          <cell r="L13">
            <v>9.2259454535900094</v>
          </cell>
          <cell r="M13">
            <v>10.749881763562158</v>
          </cell>
          <cell r="N13">
            <v>8.807300881080419</v>
          </cell>
          <cell r="P13">
            <v>42248</v>
          </cell>
          <cell r="Q13">
            <v>0.88233462349434455</v>
          </cell>
        </row>
        <row r="14">
          <cell r="A14">
            <v>2025</v>
          </cell>
          <cell r="B14">
            <v>9.1993880837161726</v>
          </cell>
          <cell r="F14">
            <v>40817</v>
          </cell>
          <cell r="G14">
            <v>10.140446413463165</v>
          </cell>
          <cell r="H14">
            <v>8.2652637408279102</v>
          </cell>
          <cell r="I14">
            <v>10.633454734651405</v>
          </cell>
          <cell r="J14">
            <v>8.4823751300728407</v>
          </cell>
          <cell r="K14">
            <v>10.564215374568203</v>
          </cell>
          <cell r="L14">
            <v>8.5775173148641439</v>
          </cell>
          <cell r="M14">
            <v>9.6378916252771241</v>
          </cell>
          <cell r="N14">
            <v>8.271607059996219</v>
          </cell>
          <cell r="P14">
            <v>42278</v>
          </cell>
          <cell r="Q14">
            <v>0.89596846202390146</v>
          </cell>
        </row>
        <row r="15">
          <cell r="A15">
            <v>2026</v>
          </cell>
          <cell r="B15">
            <v>9.5266054895263022</v>
          </cell>
          <cell r="F15">
            <v>40848</v>
          </cell>
          <cell r="G15">
            <v>10.255783876993823</v>
          </cell>
          <cell r="H15">
            <v>8.3977582986061226</v>
          </cell>
          <cell r="I15">
            <v>10.522774172324073</v>
          </cell>
          <cell r="J15">
            <v>8.3889104883811338</v>
          </cell>
          <cell r="K15">
            <v>10.821490026129629</v>
          </cell>
          <cell r="L15">
            <v>9.0736728060671723</v>
          </cell>
          <cell r="M15">
            <v>9.9754636415779743</v>
          </cell>
          <cell r="N15">
            <v>8.7072206997641963</v>
          </cell>
          <cell r="P15">
            <v>42309</v>
          </cell>
          <cell r="Q15">
            <v>0.95913538636492579</v>
          </cell>
        </row>
        <row r="16">
          <cell r="A16">
            <v>2027</v>
          </cell>
          <cell r="B16">
            <v>9.8782549405574276</v>
          </cell>
          <cell r="F16">
            <v>40878</v>
          </cell>
          <cell r="G16">
            <v>9.7944377267230962</v>
          </cell>
          <cell r="H16">
            <v>7.8327201625974432</v>
          </cell>
          <cell r="I16">
            <v>10.095204844838932</v>
          </cell>
          <cell r="J16">
            <v>7.8607780209746076</v>
          </cell>
          <cell r="K16">
            <v>10.386732533521524</v>
          </cell>
          <cell r="L16">
            <v>8.8553281580804519</v>
          </cell>
          <cell r="M16">
            <v>9.7388849682427665</v>
          </cell>
          <cell r="N16">
            <v>8.5518701482004236</v>
          </cell>
          <cell r="P16">
            <v>42339</v>
          </cell>
          <cell r="Q16">
            <v>1.0714415530198091</v>
          </cell>
        </row>
        <row r="17">
          <cell r="A17">
            <v>2028</v>
          </cell>
          <cell r="B17">
            <v>10.212863238502655</v>
          </cell>
        </row>
        <row r="18">
          <cell r="A18">
            <v>2029</v>
          </cell>
          <cell r="B18">
            <v>10.569042956677208</v>
          </cell>
        </row>
        <row r="19">
          <cell r="A19">
            <v>2030</v>
          </cell>
          <cell r="B19">
            <v>10.994894021922823</v>
          </cell>
        </row>
        <row r="20">
          <cell r="A20">
            <v>2031</v>
          </cell>
          <cell r="B20">
            <v>11.317256470890971</v>
          </cell>
        </row>
        <row r="21">
          <cell r="A21">
            <v>2032</v>
          </cell>
          <cell r="B21">
            <v>11.639618919859119</v>
          </cell>
        </row>
        <row r="22">
          <cell r="A22">
            <v>2033</v>
          </cell>
          <cell r="B22">
            <v>11.961981368827267</v>
          </cell>
        </row>
        <row r="23">
          <cell r="A23">
            <v>2034</v>
          </cell>
          <cell r="B23">
            <v>12.284343817795415</v>
          </cell>
        </row>
        <row r="24">
          <cell r="A24">
            <v>2035</v>
          </cell>
          <cell r="B24">
            <v>12.606706266763563</v>
          </cell>
        </row>
        <row r="25">
          <cell r="A25">
            <v>2036</v>
          </cell>
          <cell r="B25">
            <v>12.929068715731711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2">
          <cell r="E112" t="str">
            <v/>
          </cell>
          <cell r="F112">
            <v>1075509113.8699999</v>
          </cell>
        </row>
        <row r="113">
          <cell r="E113" t="str">
            <v>Result</v>
          </cell>
          <cell r="F113">
            <v>596967344.49000001</v>
          </cell>
        </row>
        <row r="114">
          <cell r="E114" t="str">
            <v>GENRL-MARKET DscResult</v>
          </cell>
          <cell r="F114">
            <v>525928426.02999997</v>
          </cell>
        </row>
        <row r="115">
          <cell r="E115" t="str">
            <v>GENRL-MARKET DscAdministration</v>
          </cell>
          <cell r="F115">
            <v>30747588.200000003</v>
          </cell>
        </row>
        <row r="116">
          <cell r="E116" t="str">
            <v>GENRL-MARKET DscIncentives</v>
          </cell>
          <cell r="F116">
            <v>487571596.26999998</v>
          </cell>
        </row>
        <row r="117">
          <cell r="E117" t="str">
            <v>GENRL-MARKET DscEM&amp;V</v>
          </cell>
          <cell r="F117">
            <v>4017947.36</v>
          </cell>
        </row>
        <row r="118">
          <cell r="E118" t="str">
            <v>GENRL-MARKET DscMarketing</v>
          </cell>
          <cell r="F118">
            <v>3342085.87</v>
          </cell>
        </row>
        <row r="119">
          <cell r="E119" t="str">
            <v>LISP-MASH DscResult</v>
          </cell>
          <cell r="F119">
            <v>26473734.969999999</v>
          </cell>
        </row>
        <row r="120">
          <cell r="E120" t="str">
            <v>LISP-MASH DscAdministration</v>
          </cell>
          <cell r="F120">
            <v>925835.87</v>
          </cell>
        </row>
        <row r="121">
          <cell r="E121" t="str">
            <v>LISP-MASH DscIncentives</v>
          </cell>
          <cell r="F121">
            <v>25219970</v>
          </cell>
        </row>
        <row r="122">
          <cell r="E122" t="str">
            <v>LISP-MASH DscEM&amp;V</v>
          </cell>
          <cell r="F122">
            <v>284415.07</v>
          </cell>
        </row>
        <row r="123">
          <cell r="E123" t="str">
            <v>LISP-MASH DscMarketing</v>
          </cell>
          <cell r="F123">
            <v>43514.03</v>
          </cell>
        </row>
        <row r="124">
          <cell r="E124" t="str">
            <v>LISP-MASH DscNot assigned</v>
          </cell>
          <cell r="F124">
            <v>0</v>
          </cell>
        </row>
        <row r="125">
          <cell r="E125" t="str">
            <v>LISP-SASH DscResult</v>
          </cell>
          <cell r="F125">
            <v>28140795.739999998</v>
          </cell>
        </row>
        <row r="126">
          <cell r="E126" t="str">
            <v>LISP-SASH DscAdministration</v>
          </cell>
          <cell r="F126">
            <v>3239659.94</v>
          </cell>
        </row>
        <row r="127">
          <cell r="E127" t="str">
            <v>LISP-SASH DscIncentives</v>
          </cell>
          <cell r="F127">
            <v>24901135.800000001</v>
          </cell>
        </row>
        <row r="128">
          <cell r="E128" t="str">
            <v>LISP-SASH DscNot assigned</v>
          </cell>
          <cell r="F128">
            <v>0</v>
          </cell>
        </row>
        <row r="129">
          <cell r="E129" t="str">
            <v>CSI - Research, Development, and DeploymResult</v>
          </cell>
          <cell r="F129">
            <v>15187875.34</v>
          </cell>
        </row>
        <row r="130">
          <cell r="E130" t="str">
            <v>CSI - Research, Development, and DeploymResearch and Development</v>
          </cell>
          <cell r="F130">
            <v>15187875.34</v>
          </cell>
        </row>
        <row r="131">
          <cell r="E131" t="str">
            <v>THERMAL-ELEC DscResult</v>
          </cell>
          <cell r="F131">
            <v>1236512.4099999999</v>
          </cell>
        </row>
        <row r="132">
          <cell r="E132" t="str">
            <v>THERMAL-ELEC DscAdministration</v>
          </cell>
          <cell r="F132">
            <v>407830.01</v>
          </cell>
        </row>
        <row r="133">
          <cell r="E133" t="str">
            <v>THERMAL-ELEC DscIncentives</v>
          </cell>
          <cell r="F133">
            <v>162964</v>
          </cell>
        </row>
        <row r="134">
          <cell r="E134" t="str">
            <v>THERMAL-ELEC DscEM&amp;V</v>
          </cell>
          <cell r="F134">
            <v>0</v>
          </cell>
        </row>
        <row r="135">
          <cell r="E135" t="str">
            <v>THERMAL-ELEC DscMarketing</v>
          </cell>
          <cell r="F135">
            <v>665718.4</v>
          </cell>
        </row>
        <row r="136">
          <cell r="E136" t="str">
            <v>THERMAL-ELEC DscNot assigned</v>
          </cell>
          <cell r="F136">
            <v>0</v>
          </cell>
        </row>
        <row r="137">
          <cell r="E137" t="str">
            <v>Not assignedResult</v>
          </cell>
          <cell r="F137">
            <v>0</v>
          </cell>
        </row>
        <row r="138">
          <cell r="E138" t="str">
            <v>Not assignedAdministration</v>
          </cell>
          <cell r="F138">
            <v>0</v>
          </cell>
        </row>
        <row r="139">
          <cell r="E139" t="str">
            <v>Not assignedEM&amp;V</v>
          </cell>
          <cell r="F139">
            <v>0</v>
          </cell>
        </row>
        <row r="140">
          <cell r="E140" t="str">
            <v>Not assignedMarketing</v>
          </cell>
          <cell r="F140">
            <v>0</v>
          </cell>
        </row>
        <row r="141">
          <cell r="E141" t="str">
            <v>Not assignedResearch and Development</v>
          </cell>
          <cell r="F141">
            <v>0</v>
          </cell>
        </row>
        <row r="142">
          <cell r="E142" t="str">
            <v>Not assignedNot assigned</v>
          </cell>
          <cell r="F142">
            <v>0</v>
          </cell>
        </row>
        <row r="143">
          <cell r="E143" t="str">
            <v>Result</v>
          </cell>
          <cell r="F143">
            <v>9473320.1300000008</v>
          </cell>
        </row>
        <row r="144">
          <cell r="E144" t="str">
            <v>THERMAL-GAS ProgramResult</v>
          </cell>
          <cell r="F144">
            <v>9473320.1300000008</v>
          </cell>
        </row>
        <row r="145">
          <cell r="E145" t="str">
            <v>THERMAL-GAS ProgramAdministration</v>
          </cell>
          <cell r="F145">
            <v>2031201.17</v>
          </cell>
        </row>
        <row r="146">
          <cell r="E146" t="str">
            <v>THERMAL-GAS ProgramIncentives</v>
          </cell>
          <cell r="F146">
            <v>4810657.5</v>
          </cell>
        </row>
        <row r="147">
          <cell r="E147" t="str">
            <v>THERMAL-GAS ProgramEM&amp;V</v>
          </cell>
          <cell r="F147">
            <v>2543.3200000000002</v>
          </cell>
        </row>
        <row r="148">
          <cell r="E148" t="str">
            <v>THERMAL-GAS ProgramMarketing</v>
          </cell>
          <cell r="F148">
            <v>2628918.14</v>
          </cell>
        </row>
        <row r="149">
          <cell r="E149" t="str">
            <v>Not assignedResult</v>
          </cell>
          <cell r="F149">
            <v>0</v>
          </cell>
        </row>
        <row r="150">
          <cell r="E150" t="str">
            <v>Not assignedAdministration</v>
          </cell>
        </row>
        <row r="151">
          <cell r="E151" t="str">
            <v>Not assignedEM&amp;V</v>
          </cell>
        </row>
        <row r="152">
          <cell r="E152" t="str">
            <v>Not assignedMarketing</v>
          </cell>
        </row>
        <row r="153">
          <cell r="E153" t="str">
            <v>Not assignedNot assigned</v>
          </cell>
        </row>
        <row r="154">
          <cell r="E154" t="str">
            <v>Result</v>
          </cell>
        </row>
        <row r="155">
          <cell r="E155" t="str">
            <v>SGIP2010Result</v>
          </cell>
        </row>
        <row r="156">
          <cell r="E156" t="str">
            <v>SGIP2010Marketing</v>
          </cell>
        </row>
        <row r="157">
          <cell r="E157" t="str">
            <v>SGIP2010Admin</v>
          </cell>
          <cell r="F157">
            <v>437909344.70999998</v>
          </cell>
        </row>
        <row r="158">
          <cell r="E158" t="str">
            <v>SGIP2012 Program Level 3 DscAdministration</v>
          </cell>
        </row>
        <row r="159">
          <cell r="E159" t="str">
            <v>SGIP2012 Program Level 3 DscIncentives</v>
          </cell>
        </row>
        <row r="160">
          <cell r="E160" t="str">
            <v>SGIP2012 Program Level 3 DscEM&amp;V</v>
          </cell>
        </row>
        <row r="161">
          <cell r="E161" t="str">
            <v>Not assignedResult</v>
          </cell>
        </row>
        <row r="162">
          <cell r="E162" t="str">
            <v>Not assignedAdministration</v>
          </cell>
        </row>
        <row r="163">
          <cell r="E163" t="str">
            <v>Not assignedEM&amp;V</v>
          </cell>
        </row>
        <row r="164">
          <cell r="E164" t="str">
            <v>Not assignedNot assigned</v>
          </cell>
        </row>
        <row r="165">
          <cell r="E165" t="str">
            <v>Result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2">
          <cell r="A2">
            <v>0</v>
          </cell>
          <cell r="N2">
            <v>0</v>
          </cell>
        </row>
        <row r="3">
          <cell r="A3">
            <v>0</v>
          </cell>
          <cell r="N3">
            <v>0</v>
          </cell>
        </row>
        <row r="4">
          <cell r="A4">
            <v>0</v>
          </cell>
          <cell r="N4">
            <v>0</v>
          </cell>
        </row>
        <row r="5">
          <cell r="A5">
            <v>0</v>
          </cell>
          <cell r="N5">
            <v>0</v>
          </cell>
        </row>
        <row r="6">
          <cell r="A6">
            <v>0</v>
          </cell>
          <cell r="N6">
            <v>1</v>
          </cell>
        </row>
        <row r="7">
          <cell r="A7">
            <v>0</v>
          </cell>
          <cell r="N7">
            <v>0</v>
          </cell>
        </row>
        <row r="8">
          <cell r="A8">
            <v>0</v>
          </cell>
          <cell r="N8">
            <v>0</v>
          </cell>
        </row>
        <row r="9">
          <cell r="A9">
            <v>1</v>
          </cell>
          <cell r="N9">
            <v>0</v>
          </cell>
        </row>
        <row r="10">
          <cell r="A10">
            <v>0</v>
          </cell>
          <cell r="N10">
            <v>0</v>
          </cell>
        </row>
        <row r="11">
          <cell r="A11">
            <v>0</v>
          </cell>
          <cell r="N11">
            <v>1</v>
          </cell>
        </row>
        <row r="12">
          <cell r="A12">
            <v>0</v>
          </cell>
          <cell r="N12">
            <v>0</v>
          </cell>
        </row>
        <row r="13">
          <cell r="A13">
            <v>0</v>
          </cell>
          <cell r="N13">
            <v>0</v>
          </cell>
        </row>
        <row r="14">
          <cell r="A14">
            <v>0</v>
          </cell>
          <cell r="N14">
            <v>0</v>
          </cell>
        </row>
        <row r="15">
          <cell r="A15">
            <v>0</v>
          </cell>
          <cell r="N15">
            <v>0</v>
          </cell>
        </row>
        <row r="16">
          <cell r="A16">
            <v>0</v>
          </cell>
          <cell r="N16">
            <v>1</v>
          </cell>
        </row>
        <row r="17">
          <cell r="A17">
            <v>1</v>
          </cell>
          <cell r="N17">
            <v>0</v>
          </cell>
        </row>
        <row r="18">
          <cell r="A18">
            <v>0</v>
          </cell>
          <cell r="N18">
            <v>0</v>
          </cell>
        </row>
        <row r="19">
          <cell r="A19">
            <v>0</v>
          </cell>
          <cell r="N19">
            <v>0</v>
          </cell>
        </row>
        <row r="20">
          <cell r="A20">
            <v>0</v>
          </cell>
          <cell r="N20">
            <v>0</v>
          </cell>
        </row>
        <row r="21">
          <cell r="A21">
            <v>0</v>
          </cell>
          <cell r="N21">
            <v>1</v>
          </cell>
        </row>
        <row r="22">
          <cell r="A22">
            <v>0</v>
          </cell>
        </row>
        <row r="23">
          <cell r="A23">
            <v>0</v>
          </cell>
        </row>
        <row r="24">
          <cell r="A24">
            <v>0</v>
          </cell>
        </row>
        <row r="25">
          <cell r="A25">
            <v>1</v>
          </cell>
        </row>
        <row r="26">
          <cell r="A26">
            <v>0</v>
          </cell>
        </row>
        <row r="27">
          <cell r="A27">
            <v>0</v>
          </cell>
        </row>
        <row r="28">
          <cell r="A28">
            <v>0</v>
          </cell>
        </row>
        <row r="29">
          <cell r="A29">
            <v>0</v>
          </cell>
        </row>
        <row r="30">
          <cell r="A30">
            <v>0</v>
          </cell>
        </row>
        <row r="31">
          <cell r="A31">
            <v>0</v>
          </cell>
        </row>
        <row r="32">
          <cell r="A32">
            <v>0</v>
          </cell>
        </row>
        <row r="33">
          <cell r="A33">
            <v>1</v>
          </cell>
        </row>
        <row r="34">
          <cell r="A34">
            <v>0</v>
          </cell>
        </row>
        <row r="35">
          <cell r="A35">
            <v>0</v>
          </cell>
        </row>
        <row r="36">
          <cell r="A36">
            <v>0</v>
          </cell>
        </row>
        <row r="37">
          <cell r="A37">
            <v>0</v>
          </cell>
        </row>
        <row r="38">
          <cell r="A38">
            <v>0</v>
          </cell>
        </row>
        <row r="39">
          <cell r="A39">
            <v>0</v>
          </cell>
        </row>
        <row r="40">
          <cell r="A40">
            <v>0</v>
          </cell>
        </row>
        <row r="41">
          <cell r="A41">
            <v>1</v>
          </cell>
        </row>
        <row r="42">
          <cell r="A42">
            <v>0</v>
          </cell>
        </row>
        <row r="43">
          <cell r="A43">
            <v>0</v>
          </cell>
        </row>
        <row r="44">
          <cell r="A44">
            <v>0</v>
          </cell>
        </row>
        <row r="45">
          <cell r="A45">
            <v>0</v>
          </cell>
        </row>
        <row r="46">
          <cell r="A46">
            <v>0</v>
          </cell>
        </row>
        <row r="47">
          <cell r="A47">
            <v>0</v>
          </cell>
        </row>
        <row r="48">
          <cell r="A48">
            <v>0</v>
          </cell>
        </row>
        <row r="49">
          <cell r="A49">
            <v>1</v>
          </cell>
        </row>
        <row r="50">
          <cell r="A50">
            <v>0</v>
          </cell>
        </row>
        <row r="51">
          <cell r="A51">
            <v>0</v>
          </cell>
        </row>
        <row r="52">
          <cell r="A52">
            <v>0</v>
          </cell>
        </row>
        <row r="53">
          <cell r="A53">
            <v>0</v>
          </cell>
        </row>
        <row r="54">
          <cell r="A54">
            <v>0</v>
          </cell>
        </row>
        <row r="55">
          <cell r="A55">
            <v>0</v>
          </cell>
        </row>
        <row r="56">
          <cell r="A56">
            <v>0</v>
          </cell>
        </row>
        <row r="57">
          <cell r="A57">
            <v>1</v>
          </cell>
        </row>
        <row r="58">
          <cell r="A58">
            <v>0</v>
          </cell>
        </row>
        <row r="59">
          <cell r="A59">
            <v>0</v>
          </cell>
        </row>
        <row r="60">
          <cell r="A60">
            <v>0</v>
          </cell>
        </row>
        <row r="61">
          <cell r="A61">
            <v>0</v>
          </cell>
        </row>
        <row r="62">
          <cell r="A62">
            <v>0</v>
          </cell>
        </row>
        <row r="63">
          <cell r="A63">
            <v>0</v>
          </cell>
        </row>
        <row r="64">
          <cell r="A64">
            <v>0</v>
          </cell>
        </row>
        <row r="65">
          <cell r="A65">
            <v>1</v>
          </cell>
        </row>
        <row r="66">
          <cell r="A66">
            <v>0</v>
          </cell>
        </row>
        <row r="67">
          <cell r="A67">
            <v>0</v>
          </cell>
        </row>
        <row r="68">
          <cell r="A68">
            <v>0</v>
          </cell>
        </row>
        <row r="69">
          <cell r="A69">
            <v>0</v>
          </cell>
        </row>
        <row r="70">
          <cell r="A70">
            <v>0</v>
          </cell>
        </row>
        <row r="71">
          <cell r="A71">
            <v>0</v>
          </cell>
        </row>
        <row r="72">
          <cell r="A72">
            <v>0</v>
          </cell>
        </row>
        <row r="73">
          <cell r="A73">
            <v>1</v>
          </cell>
        </row>
        <row r="74">
          <cell r="A74">
            <v>0</v>
          </cell>
        </row>
        <row r="75">
          <cell r="A75">
            <v>0</v>
          </cell>
        </row>
        <row r="76">
          <cell r="A76">
            <v>0</v>
          </cell>
        </row>
        <row r="77">
          <cell r="A77">
            <v>0</v>
          </cell>
        </row>
        <row r="78">
          <cell r="A78">
            <v>0</v>
          </cell>
        </row>
        <row r="79">
          <cell r="A79">
            <v>0</v>
          </cell>
        </row>
        <row r="80">
          <cell r="A80">
            <v>0</v>
          </cell>
        </row>
        <row r="81">
          <cell r="A81">
            <v>1</v>
          </cell>
        </row>
        <row r="82">
          <cell r="A82">
            <v>0</v>
          </cell>
        </row>
        <row r="83">
          <cell r="A83">
            <v>0</v>
          </cell>
        </row>
        <row r="84">
          <cell r="A84">
            <v>0</v>
          </cell>
        </row>
        <row r="85">
          <cell r="A85">
            <v>0</v>
          </cell>
        </row>
        <row r="86">
          <cell r="A86">
            <v>0</v>
          </cell>
        </row>
        <row r="87">
          <cell r="A87">
            <v>0</v>
          </cell>
        </row>
        <row r="88">
          <cell r="A88">
            <v>0</v>
          </cell>
        </row>
        <row r="89">
          <cell r="A89">
            <v>1</v>
          </cell>
        </row>
        <row r="90">
          <cell r="A90">
            <v>0</v>
          </cell>
        </row>
        <row r="91">
          <cell r="A91">
            <v>0</v>
          </cell>
        </row>
        <row r="92">
          <cell r="A92">
            <v>0</v>
          </cell>
        </row>
        <row r="93">
          <cell r="A93">
            <v>0</v>
          </cell>
        </row>
        <row r="94">
          <cell r="A94">
            <v>0</v>
          </cell>
        </row>
        <row r="95">
          <cell r="A95">
            <v>0</v>
          </cell>
        </row>
        <row r="96">
          <cell r="A96">
            <v>0</v>
          </cell>
        </row>
        <row r="97">
          <cell r="A97">
            <v>1</v>
          </cell>
        </row>
        <row r="98">
          <cell r="A98">
            <v>0</v>
          </cell>
        </row>
        <row r="99">
          <cell r="A99">
            <v>0</v>
          </cell>
        </row>
        <row r="100">
          <cell r="A100">
            <v>0</v>
          </cell>
        </row>
        <row r="101">
          <cell r="A101">
            <v>0</v>
          </cell>
        </row>
        <row r="102">
          <cell r="A102">
            <v>0</v>
          </cell>
        </row>
        <row r="103">
          <cell r="A103">
            <v>0</v>
          </cell>
        </row>
        <row r="104">
          <cell r="A104">
            <v>0</v>
          </cell>
        </row>
        <row r="105">
          <cell r="A105">
            <v>1</v>
          </cell>
        </row>
        <row r="106">
          <cell r="A106">
            <v>0</v>
          </cell>
        </row>
        <row r="107">
          <cell r="A107">
            <v>0</v>
          </cell>
        </row>
        <row r="108">
          <cell r="A108">
            <v>0</v>
          </cell>
        </row>
        <row r="109">
          <cell r="A109">
            <v>0</v>
          </cell>
        </row>
        <row r="110">
          <cell r="A110">
            <v>0</v>
          </cell>
        </row>
        <row r="111">
          <cell r="A111">
            <v>0</v>
          </cell>
        </row>
        <row r="112">
          <cell r="A112">
            <v>0</v>
          </cell>
        </row>
        <row r="113">
          <cell r="A113">
            <v>1</v>
          </cell>
        </row>
        <row r="114">
          <cell r="A114">
            <v>0</v>
          </cell>
        </row>
        <row r="115">
          <cell r="A115">
            <v>0</v>
          </cell>
        </row>
        <row r="116">
          <cell r="A116">
            <v>0</v>
          </cell>
        </row>
        <row r="117">
          <cell r="A117">
            <v>0</v>
          </cell>
        </row>
        <row r="118">
          <cell r="A118">
            <v>0</v>
          </cell>
        </row>
        <row r="119">
          <cell r="A119">
            <v>0</v>
          </cell>
        </row>
        <row r="120">
          <cell r="A120">
            <v>0</v>
          </cell>
        </row>
        <row r="121">
          <cell r="A121">
            <v>1</v>
          </cell>
        </row>
        <row r="122">
          <cell r="A122">
            <v>0</v>
          </cell>
        </row>
        <row r="123">
          <cell r="A123">
            <v>0</v>
          </cell>
        </row>
        <row r="124">
          <cell r="A124">
            <v>0</v>
          </cell>
        </row>
        <row r="125">
          <cell r="A125">
            <v>0</v>
          </cell>
        </row>
        <row r="126">
          <cell r="A126">
            <v>0</v>
          </cell>
        </row>
        <row r="127">
          <cell r="A127">
            <v>0</v>
          </cell>
        </row>
        <row r="128">
          <cell r="A128">
            <v>0</v>
          </cell>
        </row>
        <row r="129">
          <cell r="A129">
            <v>1</v>
          </cell>
        </row>
        <row r="130">
          <cell r="A130">
            <v>0</v>
          </cell>
        </row>
        <row r="131">
          <cell r="A131">
            <v>0</v>
          </cell>
        </row>
        <row r="132">
          <cell r="A132">
            <v>0</v>
          </cell>
        </row>
        <row r="133">
          <cell r="A133">
            <v>0</v>
          </cell>
        </row>
        <row r="134">
          <cell r="A134">
            <v>0</v>
          </cell>
        </row>
        <row r="135">
          <cell r="A135">
            <v>0</v>
          </cell>
        </row>
        <row r="136">
          <cell r="A136">
            <v>0</v>
          </cell>
        </row>
        <row r="137">
          <cell r="A137">
            <v>1</v>
          </cell>
        </row>
        <row r="138">
          <cell r="A138">
            <v>0</v>
          </cell>
        </row>
        <row r="139">
          <cell r="A139">
            <v>0</v>
          </cell>
        </row>
        <row r="140">
          <cell r="A140">
            <v>0</v>
          </cell>
        </row>
        <row r="141">
          <cell r="A141">
            <v>0</v>
          </cell>
        </row>
        <row r="142">
          <cell r="A142">
            <v>0</v>
          </cell>
        </row>
        <row r="143">
          <cell r="A143">
            <v>0</v>
          </cell>
        </row>
        <row r="144">
          <cell r="A144">
            <v>0</v>
          </cell>
        </row>
        <row r="145">
          <cell r="A145">
            <v>1</v>
          </cell>
        </row>
        <row r="146">
          <cell r="A146">
            <v>0</v>
          </cell>
        </row>
        <row r="147">
          <cell r="A147">
            <v>0</v>
          </cell>
        </row>
        <row r="148">
          <cell r="A148">
            <v>0</v>
          </cell>
        </row>
        <row r="149">
          <cell r="A149">
            <v>0</v>
          </cell>
        </row>
        <row r="150">
          <cell r="A150">
            <v>0</v>
          </cell>
        </row>
        <row r="151">
          <cell r="A151">
            <v>0</v>
          </cell>
        </row>
        <row r="152">
          <cell r="A152">
            <v>0</v>
          </cell>
        </row>
        <row r="153">
          <cell r="A153">
            <v>1</v>
          </cell>
        </row>
        <row r="154">
          <cell r="A154">
            <v>0</v>
          </cell>
        </row>
        <row r="155">
          <cell r="A155">
            <v>0</v>
          </cell>
        </row>
        <row r="156">
          <cell r="A156">
            <v>0</v>
          </cell>
        </row>
        <row r="157">
          <cell r="A157">
            <v>0</v>
          </cell>
        </row>
        <row r="158">
          <cell r="A158">
            <v>0</v>
          </cell>
        </row>
        <row r="159">
          <cell r="A159">
            <v>0</v>
          </cell>
        </row>
        <row r="160">
          <cell r="A160">
            <v>0</v>
          </cell>
        </row>
        <row r="161">
          <cell r="A161">
            <v>1</v>
          </cell>
        </row>
        <row r="162">
          <cell r="A162">
            <v>0</v>
          </cell>
        </row>
        <row r="163">
          <cell r="A163">
            <v>0</v>
          </cell>
        </row>
        <row r="164">
          <cell r="A164">
            <v>0</v>
          </cell>
        </row>
        <row r="165">
          <cell r="A165">
            <v>0</v>
          </cell>
        </row>
        <row r="166">
          <cell r="A166">
            <v>0</v>
          </cell>
        </row>
        <row r="167">
          <cell r="A167">
            <v>0</v>
          </cell>
        </row>
        <row r="168">
          <cell r="A168">
            <v>0</v>
          </cell>
        </row>
        <row r="169">
          <cell r="A169">
            <v>1</v>
          </cell>
        </row>
        <row r="170">
          <cell r="A170">
            <v>0</v>
          </cell>
        </row>
        <row r="171">
          <cell r="A171">
            <v>0</v>
          </cell>
        </row>
        <row r="172">
          <cell r="A172">
            <v>0</v>
          </cell>
        </row>
        <row r="173">
          <cell r="A173">
            <v>0</v>
          </cell>
        </row>
        <row r="174">
          <cell r="A174">
            <v>0</v>
          </cell>
        </row>
        <row r="175">
          <cell r="A175">
            <v>0</v>
          </cell>
        </row>
        <row r="176">
          <cell r="A176">
            <v>0</v>
          </cell>
        </row>
        <row r="177">
          <cell r="A177">
            <v>1</v>
          </cell>
        </row>
        <row r="178">
          <cell r="A178">
            <v>0</v>
          </cell>
        </row>
        <row r="179">
          <cell r="A179">
            <v>0</v>
          </cell>
        </row>
        <row r="180">
          <cell r="A180">
            <v>0</v>
          </cell>
        </row>
        <row r="181">
          <cell r="A181">
            <v>0</v>
          </cell>
        </row>
        <row r="182">
          <cell r="A182">
            <v>0</v>
          </cell>
        </row>
        <row r="183">
          <cell r="A183">
            <v>0</v>
          </cell>
        </row>
        <row r="184">
          <cell r="A184">
            <v>0</v>
          </cell>
        </row>
        <row r="185">
          <cell r="A185">
            <v>1</v>
          </cell>
        </row>
        <row r="186">
          <cell r="A186">
            <v>0</v>
          </cell>
        </row>
        <row r="187">
          <cell r="A187">
            <v>0</v>
          </cell>
        </row>
        <row r="188">
          <cell r="A188">
            <v>0</v>
          </cell>
        </row>
        <row r="189">
          <cell r="A189">
            <v>0</v>
          </cell>
        </row>
        <row r="190">
          <cell r="A190">
            <v>0</v>
          </cell>
        </row>
        <row r="191">
          <cell r="A191">
            <v>0</v>
          </cell>
        </row>
        <row r="192">
          <cell r="A192">
            <v>0</v>
          </cell>
        </row>
        <row r="193">
          <cell r="A193">
            <v>1</v>
          </cell>
        </row>
      </sheetData>
      <sheetData sheetId="87" refreshError="1"/>
      <sheetData sheetId="88" refreshError="1"/>
      <sheetData sheetId="89" refreshError="1"/>
      <sheetData sheetId="9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E4">
            <v>3</v>
          </cell>
        </row>
        <row r="6">
          <cell r="E6">
            <v>1</v>
          </cell>
        </row>
        <row r="7">
          <cell r="E7">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Index Formula"/>
      <sheetName val="Market Heat Rate"/>
      <sheetName val="Inputs"/>
    </sheetNames>
    <sheetDataSet>
      <sheetData sheetId="0"/>
      <sheetData sheetId="1"/>
      <sheetData sheetId="2" refreshError="1">
        <row r="4">
          <cell r="C4">
            <v>37987</v>
          </cell>
          <cell r="D4">
            <v>38018</v>
          </cell>
          <cell r="E4">
            <v>38047</v>
          </cell>
          <cell r="F4">
            <v>38078</v>
          </cell>
          <cell r="G4">
            <v>38108</v>
          </cell>
          <cell r="H4">
            <v>38139</v>
          </cell>
          <cell r="I4">
            <v>38169</v>
          </cell>
          <cell r="J4">
            <v>38200</v>
          </cell>
          <cell r="K4">
            <v>38231</v>
          </cell>
          <cell r="L4">
            <v>38261</v>
          </cell>
          <cell r="M4">
            <v>38292</v>
          </cell>
          <cell r="N4">
            <v>38322</v>
          </cell>
          <cell r="O4">
            <v>38353</v>
          </cell>
          <cell r="P4">
            <v>38384</v>
          </cell>
          <cell r="Q4">
            <v>38412</v>
          </cell>
          <cell r="R4">
            <v>38443</v>
          </cell>
          <cell r="S4">
            <v>38473</v>
          </cell>
          <cell r="T4">
            <v>38504</v>
          </cell>
          <cell r="U4">
            <v>38534</v>
          </cell>
          <cell r="V4">
            <v>38565</v>
          </cell>
          <cell r="W4">
            <v>38596</v>
          </cell>
          <cell r="X4">
            <v>38626</v>
          </cell>
          <cell r="Y4">
            <v>38657</v>
          </cell>
          <cell r="Z4">
            <v>38687</v>
          </cell>
          <cell r="AA4">
            <v>38718</v>
          </cell>
          <cell r="AB4">
            <v>38749</v>
          </cell>
          <cell r="AC4">
            <v>38777</v>
          </cell>
          <cell r="AD4">
            <v>38808</v>
          </cell>
          <cell r="AE4">
            <v>38838</v>
          </cell>
          <cell r="AF4">
            <v>38869</v>
          </cell>
          <cell r="AG4">
            <v>38899</v>
          </cell>
          <cell r="AH4">
            <v>38930</v>
          </cell>
          <cell r="AI4">
            <v>38961</v>
          </cell>
          <cell r="AJ4">
            <v>38991</v>
          </cell>
          <cell r="AK4">
            <v>39022</v>
          </cell>
          <cell r="AL4">
            <v>39052</v>
          </cell>
          <cell r="AM4">
            <v>39083</v>
          </cell>
          <cell r="AN4">
            <v>39114</v>
          </cell>
          <cell r="AO4">
            <v>39142</v>
          </cell>
          <cell r="AP4">
            <v>39173</v>
          </cell>
          <cell r="AQ4">
            <v>39203</v>
          </cell>
          <cell r="AR4">
            <v>39234</v>
          </cell>
          <cell r="AS4">
            <v>39264</v>
          </cell>
          <cell r="AT4">
            <v>39295</v>
          </cell>
          <cell r="AU4">
            <v>39326</v>
          </cell>
          <cell r="AV4">
            <v>39356</v>
          </cell>
          <cell r="AW4">
            <v>39387</v>
          </cell>
          <cell r="AX4">
            <v>39417</v>
          </cell>
          <cell r="AY4">
            <v>39448</v>
          </cell>
          <cell r="AZ4">
            <v>39479</v>
          </cell>
          <cell r="BA4">
            <v>39508</v>
          </cell>
          <cell r="BB4">
            <v>39539</v>
          </cell>
          <cell r="BC4">
            <v>39569</v>
          </cell>
          <cell r="BD4">
            <v>39600</v>
          </cell>
          <cell r="BE4">
            <v>39630</v>
          </cell>
          <cell r="BF4">
            <v>39661</v>
          </cell>
          <cell r="BG4">
            <v>39692</v>
          </cell>
          <cell r="BH4">
            <v>39722</v>
          </cell>
          <cell r="BI4">
            <v>39753</v>
          </cell>
          <cell r="BJ4">
            <v>39783</v>
          </cell>
          <cell r="BK4">
            <v>39814</v>
          </cell>
          <cell r="BL4">
            <v>39845</v>
          </cell>
          <cell r="BM4">
            <v>39873</v>
          </cell>
          <cell r="BN4">
            <v>39904</v>
          </cell>
          <cell r="BO4">
            <v>39934</v>
          </cell>
          <cell r="BP4">
            <v>39965</v>
          </cell>
          <cell r="BQ4">
            <v>39995</v>
          </cell>
          <cell r="BR4">
            <v>40026</v>
          </cell>
          <cell r="BS4">
            <v>40057</v>
          </cell>
          <cell r="BT4">
            <v>40087</v>
          </cell>
          <cell r="BU4">
            <v>40118</v>
          </cell>
          <cell r="BV4">
            <v>40148</v>
          </cell>
          <cell r="BW4">
            <v>40179</v>
          </cell>
          <cell r="BX4">
            <v>40210</v>
          </cell>
          <cell r="BY4">
            <v>40238</v>
          </cell>
          <cell r="BZ4">
            <v>40269</v>
          </cell>
          <cell r="CA4">
            <v>40299</v>
          </cell>
          <cell r="CB4">
            <v>40330</v>
          </cell>
          <cell r="CC4">
            <v>40360</v>
          </cell>
          <cell r="CD4">
            <v>40391</v>
          </cell>
          <cell r="CE4">
            <v>40422</v>
          </cell>
          <cell r="CF4">
            <v>40452</v>
          </cell>
          <cell r="CG4">
            <v>40483</v>
          </cell>
          <cell r="CH4">
            <v>40513</v>
          </cell>
        </row>
        <row r="5">
          <cell r="AY5" t="str">
            <v>Redwood: D.07-09-045</v>
          </cell>
          <cell r="BK5" t="str">
            <v>D.07-09-045</v>
          </cell>
          <cell r="BW5" t="str">
            <v>D.07-09-045</v>
          </cell>
        </row>
        <row r="6">
          <cell r="C6">
            <v>0.17565245901639348</v>
          </cell>
          <cell r="D6">
            <v>0.17565245901639348</v>
          </cell>
          <cell r="E6">
            <v>0.17565245901639348</v>
          </cell>
          <cell r="F6">
            <v>0.17565245901639348</v>
          </cell>
          <cell r="G6">
            <v>0.17565245901639348</v>
          </cell>
          <cell r="H6">
            <v>0.17565245901639348</v>
          </cell>
          <cell r="I6">
            <v>0.17420655737704918</v>
          </cell>
          <cell r="J6">
            <v>0.17420655737704918</v>
          </cell>
          <cell r="K6">
            <v>0.17420655737704918</v>
          </cell>
          <cell r="L6">
            <v>0.17420655737704918</v>
          </cell>
          <cell r="M6">
            <v>0.17420655737704918</v>
          </cell>
          <cell r="N6">
            <v>0.17420655737704918</v>
          </cell>
          <cell r="O6">
            <v>0.17282301369863015</v>
          </cell>
          <cell r="P6">
            <v>0.17282301369863015</v>
          </cell>
          <cell r="Q6">
            <v>0.17282301369863015</v>
          </cell>
          <cell r="R6">
            <v>0.17282301369863015</v>
          </cell>
          <cell r="S6">
            <v>0.17282301369863015</v>
          </cell>
          <cell r="T6">
            <v>0.17282301369863015</v>
          </cell>
          <cell r="U6">
            <v>0.17282301369863015</v>
          </cell>
          <cell r="V6">
            <v>0.17282301369863015</v>
          </cell>
          <cell r="W6">
            <v>0.17282301369863015</v>
          </cell>
          <cell r="X6">
            <v>0.17282301369863015</v>
          </cell>
          <cell r="Y6">
            <v>0.17282301369863015</v>
          </cell>
          <cell r="Z6">
            <v>0.17282301369863015</v>
          </cell>
          <cell r="AA6">
            <v>0.17784328767123289</v>
          </cell>
          <cell r="AB6">
            <v>0.17784328767123289</v>
          </cell>
          <cell r="AC6">
            <v>0.17784328767123289</v>
          </cell>
          <cell r="AD6">
            <v>0.17784328767123289</v>
          </cell>
          <cell r="AE6">
            <v>0.17784328767123289</v>
          </cell>
          <cell r="AF6">
            <v>0.17784328767123289</v>
          </cell>
          <cell r="AG6">
            <v>0.17784328767123289</v>
          </cell>
          <cell r="AH6">
            <v>0.17784328767123289</v>
          </cell>
          <cell r="AI6">
            <v>0.17784328767123289</v>
          </cell>
          <cell r="AJ6">
            <v>0.17784328767123289</v>
          </cell>
          <cell r="AK6">
            <v>0.17784328767123289</v>
          </cell>
          <cell r="AL6">
            <v>0.17784328767123289</v>
          </cell>
          <cell r="AM6">
            <v>0.17794520547945203</v>
          </cell>
          <cell r="AN6">
            <v>0.17794520547945203</v>
          </cell>
          <cell r="AO6">
            <v>0.17794520547945203</v>
          </cell>
          <cell r="AP6">
            <v>0.17794520547945203</v>
          </cell>
          <cell r="AQ6">
            <v>0.17794520547945203</v>
          </cell>
          <cell r="AR6">
            <v>0.17794520547945203</v>
          </cell>
          <cell r="AS6">
            <v>0.17794520547945203</v>
          </cell>
          <cell r="AT6">
            <v>0.17794520547945203</v>
          </cell>
          <cell r="AU6">
            <v>0.17794520547945203</v>
          </cell>
          <cell r="AV6">
            <v>0.17794520547945203</v>
          </cell>
          <cell r="AW6">
            <v>0.17794520547945203</v>
          </cell>
          <cell r="AX6">
            <v>0.17794520547945203</v>
          </cell>
          <cell r="AY6">
            <v>0.16959344262295084</v>
          </cell>
          <cell r="AZ6">
            <v>0.16959344262295084</v>
          </cell>
          <cell r="BA6">
            <v>0.16959344262295084</v>
          </cell>
          <cell r="BB6">
            <v>0.16959344262295084</v>
          </cell>
          <cell r="BC6">
            <v>0.16959344262295084</v>
          </cell>
          <cell r="BD6">
            <v>0.16959344262295084</v>
          </cell>
          <cell r="BE6">
            <v>0.16959344262295084</v>
          </cell>
          <cell r="BF6">
            <v>0.16959344262295084</v>
          </cell>
          <cell r="BG6">
            <v>0.16959344262295084</v>
          </cell>
          <cell r="BH6">
            <v>0.16959344262295084</v>
          </cell>
          <cell r="BI6">
            <v>0.16959344262295084</v>
          </cell>
          <cell r="BJ6">
            <v>0.16959344262295084</v>
          </cell>
          <cell r="BK6">
            <v>0.16834191780821919</v>
          </cell>
          <cell r="BL6">
            <v>0.16834191780821919</v>
          </cell>
          <cell r="BM6">
            <v>0.16834191780821919</v>
          </cell>
          <cell r="BN6">
            <v>0.16834191780821919</v>
          </cell>
          <cell r="BO6">
            <v>0.16834191780821919</v>
          </cell>
          <cell r="BP6">
            <v>0.16834191780821919</v>
          </cell>
          <cell r="BQ6">
            <v>0.16834191780821919</v>
          </cell>
          <cell r="BR6">
            <v>0.16834191780821919</v>
          </cell>
          <cell r="BS6">
            <v>0.16834191780821919</v>
          </cell>
          <cell r="BT6">
            <v>0.16834191780821919</v>
          </cell>
          <cell r="BU6">
            <v>0.16834191780821919</v>
          </cell>
          <cell r="BV6">
            <v>0.16834191780821919</v>
          </cell>
          <cell r="BW6">
            <v>0.16668493150684932</v>
          </cell>
          <cell r="BX6">
            <v>0.16668493150684932</v>
          </cell>
          <cell r="BY6">
            <v>0.16668493150684932</v>
          </cell>
          <cell r="BZ6">
            <v>0.16668493150684932</v>
          </cell>
          <cell r="CA6">
            <v>0.16668493150684932</v>
          </cell>
          <cell r="CB6">
            <v>0.16668493150684932</v>
          </cell>
          <cell r="CC6">
            <v>0.16668493150684932</v>
          </cell>
          <cell r="CD6">
            <v>0.16668493150684932</v>
          </cell>
          <cell r="CE6">
            <v>0.16668493150684932</v>
          </cell>
          <cell r="CF6">
            <v>0.16668493150684932</v>
          </cell>
          <cell r="CG6">
            <v>0.16668493150684932</v>
          </cell>
          <cell r="CH6">
            <v>0.16668493150684932</v>
          </cell>
        </row>
        <row r="7">
          <cell r="C7">
            <v>0.1236</v>
          </cell>
          <cell r="D7">
            <v>0.1236</v>
          </cell>
          <cell r="E7">
            <v>0.1236</v>
          </cell>
          <cell r="F7">
            <v>0.1236</v>
          </cell>
          <cell r="G7">
            <v>0.1236</v>
          </cell>
          <cell r="H7">
            <v>0.1236</v>
          </cell>
          <cell r="I7">
            <v>0.1236</v>
          </cell>
          <cell r="J7">
            <v>0.1236</v>
          </cell>
          <cell r="K7">
            <v>0.1236</v>
          </cell>
          <cell r="L7">
            <v>0.1236</v>
          </cell>
          <cell r="M7">
            <v>0.1236</v>
          </cell>
          <cell r="N7">
            <v>0.1236</v>
          </cell>
          <cell r="O7">
            <v>0.13539999999999999</v>
          </cell>
          <cell r="P7">
            <v>0.13539999999999999</v>
          </cell>
          <cell r="Q7">
            <v>0.13539999999999999</v>
          </cell>
          <cell r="R7">
            <v>0.13539999999999999</v>
          </cell>
          <cell r="S7">
            <v>0.13539999999999999</v>
          </cell>
          <cell r="T7">
            <v>0.13539999999999999</v>
          </cell>
          <cell r="U7">
            <v>0.13539999999999999</v>
          </cell>
          <cell r="V7">
            <v>0.13539999999999999</v>
          </cell>
          <cell r="W7">
            <v>0.13539999999999999</v>
          </cell>
          <cell r="X7">
            <v>0.13539999999999999</v>
          </cell>
          <cell r="Y7">
            <v>0.13539999999999999</v>
          </cell>
          <cell r="Z7">
            <v>0.13539999999999999</v>
          </cell>
          <cell r="AA7">
            <v>0.1363</v>
          </cell>
          <cell r="AB7">
            <v>0.1363</v>
          </cell>
          <cell r="AC7">
            <v>0.1363</v>
          </cell>
          <cell r="AD7">
            <v>0.1363</v>
          </cell>
          <cell r="AE7">
            <v>0.1363</v>
          </cell>
          <cell r="AF7">
            <v>0.1363</v>
          </cell>
          <cell r="AG7">
            <v>0.1363</v>
          </cell>
          <cell r="AH7">
            <v>0.1363</v>
          </cell>
          <cell r="AI7">
            <v>0.1363</v>
          </cell>
          <cell r="AJ7">
            <v>0.1363</v>
          </cell>
          <cell r="AK7">
            <v>0.1363</v>
          </cell>
          <cell r="AL7">
            <v>0.1363</v>
          </cell>
          <cell r="AM7">
            <v>0.13639999999999999</v>
          </cell>
          <cell r="AN7">
            <v>0.13639999999999999</v>
          </cell>
          <cell r="AO7">
            <v>0.13639999999999999</v>
          </cell>
          <cell r="AP7">
            <v>0.13639999999999999</v>
          </cell>
          <cell r="AQ7">
            <v>0.13639999999999999</v>
          </cell>
          <cell r="AR7">
            <v>0.13639999999999999</v>
          </cell>
          <cell r="AS7">
            <v>0.13639999999999999</v>
          </cell>
          <cell r="AT7">
            <v>0.13639999999999999</v>
          </cell>
          <cell r="AU7">
            <v>0.13639999999999999</v>
          </cell>
          <cell r="AV7">
            <v>0.13639999999999999</v>
          </cell>
          <cell r="AW7">
            <v>0.13639999999999999</v>
          </cell>
          <cell r="AX7">
            <v>0.13639999999999999</v>
          </cell>
          <cell r="AY7">
            <v>0.12989999999999999</v>
          </cell>
          <cell r="AZ7">
            <v>0.12989999999999999</v>
          </cell>
          <cell r="BA7">
            <v>0.12989999999999999</v>
          </cell>
          <cell r="BB7">
            <v>0.12989999999999999</v>
          </cell>
          <cell r="BC7">
            <v>0.12989999999999999</v>
          </cell>
          <cell r="BD7">
            <v>0.12989999999999999</v>
          </cell>
          <cell r="BE7">
            <v>0.12989999999999999</v>
          </cell>
          <cell r="BF7">
            <v>0.12989999999999999</v>
          </cell>
          <cell r="BG7">
            <v>0.12989999999999999</v>
          </cell>
          <cell r="BH7">
            <v>0.12989999999999999</v>
          </cell>
          <cell r="BI7">
            <v>0.12989999999999999</v>
          </cell>
          <cell r="BJ7">
            <v>0.12989999999999999</v>
          </cell>
          <cell r="BK7">
            <v>0.12859999999999999</v>
          </cell>
          <cell r="BL7">
            <v>0.12859999999999999</v>
          </cell>
          <cell r="BM7">
            <v>0.12859999999999999</v>
          </cell>
          <cell r="BN7">
            <v>0.12859999999999999</v>
          </cell>
          <cell r="BO7">
            <v>0.12859999999999999</v>
          </cell>
          <cell r="BP7">
            <v>0.12859999999999999</v>
          </cell>
          <cell r="BQ7">
            <v>0.12859999999999999</v>
          </cell>
          <cell r="BR7">
            <v>0.12859999999999999</v>
          </cell>
          <cell r="BS7">
            <v>0.12859999999999999</v>
          </cell>
          <cell r="BT7">
            <v>0.12859999999999999</v>
          </cell>
          <cell r="BU7">
            <v>0.12859999999999999</v>
          </cell>
          <cell r="BV7">
            <v>0.12859999999999999</v>
          </cell>
          <cell r="BW7">
            <v>0.12740000000000001</v>
          </cell>
          <cell r="BX7">
            <v>0.12740000000000001</v>
          </cell>
          <cell r="BY7">
            <v>0.12740000000000001</v>
          </cell>
          <cell r="BZ7">
            <v>0.12740000000000001</v>
          </cell>
          <cell r="CA7">
            <v>0.12740000000000001</v>
          </cell>
          <cell r="CB7">
            <v>0.12740000000000001</v>
          </cell>
          <cell r="CC7">
            <v>0.12740000000000001</v>
          </cell>
          <cell r="CD7">
            <v>0.12740000000000001</v>
          </cell>
          <cell r="CE7">
            <v>0.12740000000000001</v>
          </cell>
          <cell r="CF7">
            <v>0.12740000000000001</v>
          </cell>
          <cell r="CG7">
            <v>0.12740000000000001</v>
          </cell>
          <cell r="CH7">
            <v>0.12740000000000001</v>
          </cell>
        </row>
        <row r="8">
          <cell r="C8">
            <v>0.29930000000000001</v>
          </cell>
          <cell r="D8">
            <v>0.29930000000000001</v>
          </cell>
          <cell r="E8">
            <v>0.29930000000000001</v>
          </cell>
          <cell r="F8">
            <v>0.29930000000000001</v>
          </cell>
          <cell r="G8">
            <v>0.29930000000000001</v>
          </cell>
          <cell r="H8">
            <v>0.29930000000000001</v>
          </cell>
          <cell r="I8">
            <v>0.29780000000000001</v>
          </cell>
          <cell r="J8">
            <v>0.29780000000000001</v>
          </cell>
          <cell r="K8">
            <v>0.29780000000000001</v>
          </cell>
          <cell r="L8">
            <v>0.29780000000000001</v>
          </cell>
          <cell r="M8">
            <v>0.29780000000000001</v>
          </cell>
          <cell r="N8">
            <v>0.29780000000000001</v>
          </cell>
          <cell r="O8">
            <v>0.30819999999999997</v>
          </cell>
          <cell r="P8">
            <v>0.30819999999999997</v>
          </cell>
          <cell r="Q8">
            <v>0.30819999999999997</v>
          </cell>
          <cell r="R8">
            <v>0.30819999999999997</v>
          </cell>
          <cell r="S8">
            <v>0.30819999999999997</v>
          </cell>
          <cell r="T8">
            <v>0.30819999999999997</v>
          </cell>
          <cell r="U8">
            <v>0.30819999999999997</v>
          </cell>
          <cell r="V8">
            <v>0.30819999999999997</v>
          </cell>
          <cell r="W8">
            <v>0.30819999999999997</v>
          </cell>
          <cell r="X8">
            <v>0.30819999999999997</v>
          </cell>
          <cell r="Y8">
            <v>0.30819999999999997</v>
          </cell>
          <cell r="Z8">
            <v>0.30819999999999997</v>
          </cell>
          <cell r="AA8">
            <v>0.31409999999999999</v>
          </cell>
          <cell r="AB8">
            <v>0.31409999999999999</v>
          </cell>
          <cell r="AC8">
            <v>0.31409999999999999</v>
          </cell>
          <cell r="AD8">
            <v>0.31409999999999999</v>
          </cell>
          <cell r="AE8">
            <v>0.31409999999999999</v>
          </cell>
          <cell r="AF8">
            <v>0.31409999999999999</v>
          </cell>
          <cell r="AG8">
            <v>0.31409999999999999</v>
          </cell>
          <cell r="AH8">
            <v>0.31409999999999999</v>
          </cell>
          <cell r="AI8">
            <v>0.31409999999999999</v>
          </cell>
          <cell r="AJ8">
            <v>0.31409999999999999</v>
          </cell>
          <cell r="AK8">
            <v>0.31409999999999999</v>
          </cell>
          <cell r="AL8">
            <v>0.31409999999999999</v>
          </cell>
          <cell r="AM8">
            <v>0.31430000000000002</v>
          </cell>
          <cell r="AN8">
            <v>0.31430000000000002</v>
          </cell>
          <cell r="AO8">
            <v>0.31430000000000002</v>
          </cell>
          <cell r="AP8">
            <v>0.31430000000000002</v>
          </cell>
          <cell r="AQ8">
            <v>0.31430000000000002</v>
          </cell>
          <cell r="AR8">
            <v>0.31430000000000002</v>
          </cell>
          <cell r="AS8">
            <v>0.31430000000000002</v>
          </cell>
          <cell r="AT8">
            <v>0.31430000000000002</v>
          </cell>
          <cell r="AU8">
            <v>0.31430000000000002</v>
          </cell>
          <cell r="AV8">
            <v>0.31430000000000002</v>
          </cell>
          <cell r="AW8">
            <v>0.31430000000000002</v>
          </cell>
          <cell r="AX8">
            <v>0.31430000000000002</v>
          </cell>
          <cell r="AY8">
            <v>0.29949344262295086</v>
          </cell>
          <cell r="AZ8">
            <v>0.29949999999999999</v>
          </cell>
          <cell r="BA8">
            <v>0.29949999999999999</v>
          </cell>
          <cell r="BB8">
            <v>0.29949999999999999</v>
          </cell>
          <cell r="BC8">
            <v>0.29949999999999999</v>
          </cell>
          <cell r="BD8">
            <v>0.29949999999999999</v>
          </cell>
          <cell r="BE8">
            <v>0.29949999999999999</v>
          </cell>
          <cell r="BF8">
            <v>0.29949999999999999</v>
          </cell>
          <cell r="BG8">
            <v>0.29949999999999999</v>
          </cell>
          <cell r="BH8">
            <v>0.29949999999999999</v>
          </cell>
          <cell r="BI8">
            <v>0.29949999999999999</v>
          </cell>
          <cell r="BJ8">
            <v>0.29949999999999999</v>
          </cell>
          <cell r="BK8">
            <v>0.2969</v>
          </cell>
          <cell r="BL8">
            <v>0.2969</v>
          </cell>
          <cell r="BM8">
            <v>0.2969</v>
          </cell>
          <cell r="BN8">
            <v>0.2969</v>
          </cell>
          <cell r="BO8">
            <v>0.2969</v>
          </cell>
          <cell r="BP8">
            <v>0.2969</v>
          </cell>
          <cell r="BQ8">
            <v>0.2969</v>
          </cell>
          <cell r="BR8">
            <v>0.2969</v>
          </cell>
          <cell r="BS8">
            <v>0.2969</v>
          </cell>
          <cell r="BT8">
            <v>0.2969</v>
          </cell>
          <cell r="BU8">
            <v>0.2969</v>
          </cell>
          <cell r="BV8">
            <v>0.2969</v>
          </cell>
          <cell r="BW8">
            <v>0.29409999999999997</v>
          </cell>
          <cell r="BX8">
            <v>0.29409999999999997</v>
          </cell>
          <cell r="BY8">
            <v>0.29409999999999997</v>
          </cell>
          <cell r="BZ8">
            <v>0.29409999999999997</v>
          </cell>
          <cell r="CA8">
            <v>0.29409999999999997</v>
          </cell>
          <cell r="CB8">
            <v>0.29409999999999997</v>
          </cell>
          <cell r="CC8">
            <v>0.29409999999999997</v>
          </cell>
          <cell r="CD8">
            <v>0.29409999999999997</v>
          </cell>
          <cell r="CE8">
            <v>0.29409999999999997</v>
          </cell>
          <cell r="CF8">
            <v>0.29409999999999997</v>
          </cell>
          <cell r="CG8">
            <v>0.29409999999999997</v>
          </cell>
          <cell r="CH8">
            <v>0.29409999999999997</v>
          </cell>
        </row>
        <row r="9">
          <cell r="AY9" t="str">
            <v>Baja: D.07-09-045</v>
          </cell>
          <cell r="BK9" t="str">
            <v>D.07-09-045</v>
          </cell>
          <cell r="BW9" t="str">
            <v>D.07-09-045</v>
          </cell>
        </row>
        <row r="10">
          <cell r="C10">
            <v>0.14648524590163936</v>
          </cell>
          <cell r="D10">
            <v>0.14648524590163936</v>
          </cell>
          <cell r="E10">
            <v>0.14648524590163936</v>
          </cell>
          <cell r="F10">
            <v>0.14648524590163936</v>
          </cell>
          <cell r="G10">
            <v>0.14648524590163936</v>
          </cell>
          <cell r="H10">
            <v>0.14648524590163936</v>
          </cell>
          <cell r="I10">
            <v>0.14154426229508196</v>
          </cell>
          <cell r="J10">
            <v>0.14154426229508196</v>
          </cell>
          <cell r="K10">
            <v>0.14154426229508196</v>
          </cell>
          <cell r="L10">
            <v>0.14154426229508196</v>
          </cell>
          <cell r="M10">
            <v>0.14154426229508196</v>
          </cell>
          <cell r="N10">
            <v>0.14154426229508196</v>
          </cell>
          <cell r="O10">
            <v>0.19264109589041095</v>
          </cell>
          <cell r="P10">
            <v>0.19264109589041095</v>
          </cell>
          <cell r="Q10">
            <v>0.19264109589041095</v>
          </cell>
          <cell r="R10">
            <v>0.19264109589041095</v>
          </cell>
          <cell r="S10">
            <v>0.19264109589041095</v>
          </cell>
          <cell r="T10">
            <v>0.19264109589041095</v>
          </cell>
          <cell r="U10">
            <v>0.19264109589041095</v>
          </cell>
          <cell r="V10">
            <v>0.19264109589041095</v>
          </cell>
          <cell r="W10">
            <v>0.19264109589041095</v>
          </cell>
          <cell r="X10">
            <v>0.19264109589041095</v>
          </cell>
          <cell r="Y10">
            <v>0.19264109589041095</v>
          </cell>
          <cell r="Z10">
            <v>0.19264109589041095</v>
          </cell>
          <cell r="AA10">
            <v>0.2219704109589041</v>
          </cell>
          <cell r="AB10">
            <v>0.2219704109589041</v>
          </cell>
          <cell r="AC10">
            <v>0.2219704109589041</v>
          </cell>
          <cell r="AD10">
            <v>0.2219704109589041</v>
          </cell>
          <cell r="AE10">
            <v>0.2219704109589041</v>
          </cell>
          <cell r="AF10">
            <v>0.2219704109589041</v>
          </cell>
          <cell r="AG10">
            <v>0.2219704109589041</v>
          </cell>
          <cell r="AH10">
            <v>0.2219704109589041</v>
          </cell>
          <cell r="AI10">
            <v>0.2219704109589041</v>
          </cell>
          <cell r="AJ10">
            <v>0.2219704109589041</v>
          </cell>
          <cell r="AK10">
            <v>0.2219704109589041</v>
          </cell>
          <cell r="AL10">
            <v>0.2219704109589041</v>
          </cell>
          <cell r="AM10">
            <v>0.22210520547945203</v>
          </cell>
          <cell r="AN10">
            <v>0.22210520547945203</v>
          </cell>
          <cell r="AO10">
            <v>0.22210520547945203</v>
          </cell>
          <cell r="AP10">
            <v>0.22210520547945203</v>
          </cell>
          <cell r="AQ10">
            <v>0.22210520547945203</v>
          </cell>
          <cell r="AR10">
            <v>0.22210520547945203</v>
          </cell>
          <cell r="AS10">
            <v>0.22210520547945203</v>
          </cell>
          <cell r="AT10">
            <v>0.22210520547945203</v>
          </cell>
          <cell r="AU10">
            <v>0.22210520547945203</v>
          </cell>
          <cell r="AV10">
            <v>0.22210520547945203</v>
          </cell>
          <cell r="AW10">
            <v>0.22210520547945203</v>
          </cell>
          <cell r="AX10">
            <v>0.22210520547945203</v>
          </cell>
          <cell r="AY10">
            <v>0.23427213114754097</v>
          </cell>
          <cell r="AZ10">
            <v>0.23427213114754097</v>
          </cell>
          <cell r="BA10">
            <v>0.23427213114754097</v>
          </cell>
          <cell r="BB10">
            <v>0.23427213114754097</v>
          </cell>
          <cell r="BC10">
            <v>0.23427213114754097</v>
          </cell>
          <cell r="BD10">
            <v>0.23427213114754097</v>
          </cell>
          <cell r="BE10">
            <v>0.23427213114754097</v>
          </cell>
          <cell r="BF10">
            <v>0.23427213114754097</v>
          </cell>
          <cell r="BG10">
            <v>0.23427213114754097</v>
          </cell>
          <cell r="BH10">
            <v>0.23427213114754097</v>
          </cell>
          <cell r="BI10">
            <v>0.23427213114754097</v>
          </cell>
          <cell r="BJ10">
            <v>0.23427213114754097</v>
          </cell>
          <cell r="BK10">
            <v>0.232586301369863</v>
          </cell>
          <cell r="BL10">
            <v>0.232586301369863</v>
          </cell>
          <cell r="BM10">
            <v>0.232586301369863</v>
          </cell>
          <cell r="BN10">
            <v>0.232586301369863</v>
          </cell>
          <cell r="BO10">
            <v>0.232586301369863</v>
          </cell>
          <cell r="BP10">
            <v>0.232586301369863</v>
          </cell>
          <cell r="BQ10">
            <v>0.232586301369863</v>
          </cell>
          <cell r="BR10">
            <v>0.232586301369863</v>
          </cell>
          <cell r="BS10">
            <v>0.232586301369863</v>
          </cell>
          <cell r="BT10">
            <v>0.232586301369863</v>
          </cell>
          <cell r="BU10">
            <v>0.232586301369863</v>
          </cell>
          <cell r="BV10">
            <v>0.232586301369863</v>
          </cell>
          <cell r="BW10">
            <v>0.2302586301369863</v>
          </cell>
          <cell r="BX10">
            <v>0.2302586301369863</v>
          </cell>
          <cell r="BY10">
            <v>0.2302586301369863</v>
          </cell>
          <cell r="BZ10">
            <v>0.2302586301369863</v>
          </cell>
          <cell r="CA10">
            <v>0.2302586301369863</v>
          </cell>
          <cell r="CB10">
            <v>0.2302586301369863</v>
          </cell>
          <cell r="CC10">
            <v>0.2302586301369863</v>
          </cell>
          <cell r="CD10">
            <v>0.2302586301369863</v>
          </cell>
          <cell r="CE10">
            <v>0.2302586301369863</v>
          </cell>
          <cell r="CF10">
            <v>0.2302586301369863</v>
          </cell>
          <cell r="CG10">
            <v>0.2302586301369863</v>
          </cell>
          <cell r="CH10">
            <v>0.2302586301369863</v>
          </cell>
        </row>
        <row r="11">
          <cell r="C11">
            <v>4.48E-2</v>
          </cell>
          <cell r="D11">
            <v>4.48E-2</v>
          </cell>
          <cell r="E11">
            <v>4.48E-2</v>
          </cell>
          <cell r="F11">
            <v>4.48E-2</v>
          </cell>
          <cell r="G11">
            <v>4.48E-2</v>
          </cell>
          <cell r="H11">
            <v>4.48E-2</v>
          </cell>
          <cell r="I11">
            <v>4.48E-2</v>
          </cell>
          <cell r="J11">
            <v>4.48E-2</v>
          </cell>
          <cell r="K11">
            <v>4.48E-2</v>
          </cell>
          <cell r="L11">
            <v>4.48E-2</v>
          </cell>
          <cell r="M11">
            <v>4.48E-2</v>
          </cell>
          <cell r="N11">
            <v>4.48E-2</v>
          </cell>
          <cell r="O11">
            <v>8.5500000000000007E-2</v>
          </cell>
          <cell r="P11">
            <v>8.5500000000000007E-2</v>
          </cell>
          <cell r="Q11">
            <v>8.5500000000000007E-2</v>
          </cell>
          <cell r="R11">
            <v>8.5500000000000007E-2</v>
          </cell>
          <cell r="S11">
            <v>8.5500000000000007E-2</v>
          </cell>
          <cell r="T11">
            <v>8.5500000000000007E-2</v>
          </cell>
          <cell r="U11">
            <v>8.5500000000000007E-2</v>
          </cell>
          <cell r="V11">
            <v>8.5500000000000007E-2</v>
          </cell>
          <cell r="W11">
            <v>8.5500000000000007E-2</v>
          </cell>
          <cell r="X11">
            <v>8.5500000000000007E-2</v>
          </cell>
          <cell r="Y11">
            <v>8.5500000000000007E-2</v>
          </cell>
          <cell r="Z11">
            <v>8.5500000000000007E-2</v>
          </cell>
          <cell r="AA11">
            <v>8.5999999999999993E-2</v>
          </cell>
          <cell r="AB11">
            <v>8.5999999999999993E-2</v>
          </cell>
          <cell r="AC11">
            <v>8.5999999999999993E-2</v>
          </cell>
          <cell r="AD11">
            <v>8.5999999999999993E-2</v>
          </cell>
          <cell r="AE11">
            <v>8.5999999999999993E-2</v>
          </cell>
          <cell r="AF11">
            <v>8.5999999999999993E-2</v>
          </cell>
          <cell r="AG11">
            <v>8.5999999999999993E-2</v>
          </cell>
          <cell r="AH11">
            <v>8.5999999999999993E-2</v>
          </cell>
          <cell r="AI11">
            <v>8.5999999999999993E-2</v>
          </cell>
          <cell r="AJ11">
            <v>8.5999999999999993E-2</v>
          </cell>
          <cell r="AK11">
            <v>8.5999999999999993E-2</v>
          </cell>
          <cell r="AL11">
            <v>8.5999999999999993E-2</v>
          </cell>
          <cell r="AM11">
            <v>8.6099999999999996E-2</v>
          </cell>
          <cell r="AN11">
            <v>8.6099999999999996E-2</v>
          </cell>
          <cell r="AO11">
            <v>8.6099999999999996E-2</v>
          </cell>
          <cell r="AP11">
            <v>8.6099999999999996E-2</v>
          </cell>
          <cell r="AQ11">
            <v>8.6099999999999996E-2</v>
          </cell>
          <cell r="AR11">
            <v>8.6099999999999996E-2</v>
          </cell>
          <cell r="AS11">
            <v>8.6099999999999996E-2</v>
          </cell>
          <cell r="AT11">
            <v>8.6099999999999996E-2</v>
          </cell>
          <cell r="AU11">
            <v>8.6099999999999996E-2</v>
          </cell>
          <cell r="AV11">
            <v>8.6099999999999996E-2</v>
          </cell>
          <cell r="AW11">
            <v>8.6099999999999996E-2</v>
          </cell>
          <cell r="AX11">
            <v>8.6099999999999996E-2</v>
          </cell>
          <cell r="AY11">
            <v>9.0300000000000005E-2</v>
          </cell>
          <cell r="AZ11">
            <v>9.0300000000000005E-2</v>
          </cell>
          <cell r="BA11">
            <v>9.0300000000000005E-2</v>
          </cell>
          <cell r="BB11">
            <v>9.0300000000000005E-2</v>
          </cell>
          <cell r="BC11">
            <v>9.0300000000000005E-2</v>
          </cell>
          <cell r="BD11">
            <v>9.0300000000000005E-2</v>
          </cell>
          <cell r="BE11">
            <v>9.0300000000000005E-2</v>
          </cell>
          <cell r="BF11">
            <v>9.0300000000000005E-2</v>
          </cell>
          <cell r="BG11">
            <v>9.0300000000000005E-2</v>
          </cell>
          <cell r="BH11">
            <v>9.0300000000000005E-2</v>
          </cell>
          <cell r="BI11">
            <v>9.0300000000000005E-2</v>
          </cell>
          <cell r="BJ11">
            <v>9.0300000000000005E-2</v>
          </cell>
          <cell r="BK11">
            <v>8.9399999999999993E-2</v>
          </cell>
          <cell r="BL11">
            <v>8.9399999999999993E-2</v>
          </cell>
          <cell r="BM11">
            <v>8.9399999999999993E-2</v>
          </cell>
          <cell r="BN11">
            <v>8.9399999999999993E-2</v>
          </cell>
          <cell r="BO11">
            <v>8.9399999999999993E-2</v>
          </cell>
          <cell r="BP11">
            <v>8.9399999999999993E-2</v>
          </cell>
          <cell r="BQ11">
            <v>8.9399999999999993E-2</v>
          </cell>
          <cell r="BR11">
            <v>8.9399999999999993E-2</v>
          </cell>
          <cell r="BS11">
            <v>8.9399999999999993E-2</v>
          </cell>
          <cell r="BT11">
            <v>8.9399999999999993E-2</v>
          </cell>
          <cell r="BU11">
            <v>8.9399999999999993E-2</v>
          </cell>
          <cell r="BV11">
            <v>8.9399999999999993E-2</v>
          </cell>
          <cell r="BW11">
            <v>8.8499999999999995E-2</v>
          </cell>
          <cell r="BX11">
            <v>8.8499999999999995E-2</v>
          </cell>
          <cell r="BY11">
            <v>8.8499999999999995E-2</v>
          </cell>
          <cell r="BZ11">
            <v>8.8499999999999995E-2</v>
          </cell>
          <cell r="CA11">
            <v>8.8499999999999995E-2</v>
          </cell>
          <cell r="CB11">
            <v>8.8499999999999995E-2</v>
          </cell>
          <cell r="CC11">
            <v>8.8499999999999995E-2</v>
          </cell>
          <cell r="CD11">
            <v>8.8499999999999995E-2</v>
          </cell>
          <cell r="CE11">
            <v>8.8499999999999995E-2</v>
          </cell>
          <cell r="CF11">
            <v>8.8499999999999995E-2</v>
          </cell>
          <cell r="CG11">
            <v>8.8499999999999995E-2</v>
          </cell>
          <cell r="CH11">
            <v>8.8499999999999995E-2</v>
          </cell>
        </row>
        <row r="12">
          <cell r="C12">
            <v>0.1913</v>
          </cell>
          <cell r="D12">
            <v>0.1913</v>
          </cell>
          <cell r="E12">
            <v>0.1913</v>
          </cell>
          <cell r="F12">
            <v>0.1913</v>
          </cell>
          <cell r="G12">
            <v>0.1913</v>
          </cell>
          <cell r="H12">
            <v>0.1913</v>
          </cell>
          <cell r="I12">
            <v>0.18629999999999999</v>
          </cell>
          <cell r="J12">
            <v>0.18629999999999999</v>
          </cell>
          <cell r="K12">
            <v>0.18629999999999999</v>
          </cell>
          <cell r="L12">
            <v>0.18629999999999999</v>
          </cell>
          <cell r="M12">
            <v>0.18629999999999999</v>
          </cell>
          <cell r="N12">
            <v>0.18629999999999999</v>
          </cell>
          <cell r="O12">
            <v>0.27810000000000001</v>
          </cell>
          <cell r="P12">
            <v>0.27810000000000001</v>
          </cell>
          <cell r="Q12">
            <v>0.27810000000000001</v>
          </cell>
          <cell r="R12">
            <v>0.27810000000000001</v>
          </cell>
          <cell r="S12">
            <v>0.27810000000000001</v>
          </cell>
          <cell r="T12">
            <v>0.27810000000000001</v>
          </cell>
          <cell r="U12">
            <v>0.27810000000000001</v>
          </cell>
          <cell r="V12">
            <v>0.27810000000000001</v>
          </cell>
          <cell r="W12">
            <v>0.27810000000000001</v>
          </cell>
          <cell r="X12">
            <v>0.27810000000000001</v>
          </cell>
          <cell r="Y12">
            <v>0.27810000000000001</v>
          </cell>
          <cell r="Z12">
            <v>0.27810000000000001</v>
          </cell>
          <cell r="AA12">
            <v>0.308</v>
          </cell>
          <cell r="AB12">
            <v>0.308</v>
          </cell>
          <cell r="AC12">
            <v>0.308</v>
          </cell>
          <cell r="AD12">
            <v>0.308</v>
          </cell>
          <cell r="AE12">
            <v>0.308</v>
          </cell>
          <cell r="AF12">
            <v>0.308</v>
          </cell>
          <cell r="AG12">
            <v>0.308</v>
          </cell>
          <cell r="AH12">
            <v>0.308</v>
          </cell>
          <cell r="AI12">
            <v>0.308</v>
          </cell>
          <cell r="AJ12">
            <v>0.308</v>
          </cell>
          <cell r="AK12">
            <v>0.308</v>
          </cell>
          <cell r="AL12">
            <v>0.308</v>
          </cell>
          <cell r="AM12">
            <v>0.30819999999999997</v>
          </cell>
          <cell r="AN12">
            <v>0.30819999999999997</v>
          </cell>
          <cell r="AO12">
            <v>0.30819999999999997</v>
          </cell>
          <cell r="AP12">
            <v>0.30819999999999997</v>
          </cell>
          <cell r="AQ12">
            <v>0.30819999999999997</v>
          </cell>
          <cell r="AR12">
            <v>0.30819999999999997</v>
          </cell>
          <cell r="AS12">
            <v>0.30819999999999997</v>
          </cell>
          <cell r="AT12">
            <v>0.30819999999999997</v>
          </cell>
          <cell r="AU12">
            <v>0.30819999999999997</v>
          </cell>
          <cell r="AV12">
            <v>0.30819999999999997</v>
          </cell>
          <cell r="AW12">
            <v>0.30819999999999997</v>
          </cell>
          <cell r="AX12">
            <v>0.30819999999999997</v>
          </cell>
          <cell r="AY12">
            <v>0.3246</v>
          </cell>
          <cell r="AZ12">
            <v>0.3246</v>
          </cell>
          <cell r="BA12">
            <v>0.3246</v>
          </cell>
          <cell r="BB12">
            <v>0.3246</v>
          </cell>
          <cell r="BC12">
            <v>0.3246</v>
          </cell>
          <cell r="BD12">
            <v>0.3246</v>
          </cell>
          <cell r="BE12">
            <v>0.3246</v>
          </cell>
          <cell r="BF12">
            <v>0.3246</v>
          </cell>
          <cell r="BG12">
            <v>0.3246</v>
          </cell>
          <cell r="BH12">
            <v>0.3246</v>
          </cell>
          <cell r="BI12">
            <v>0.3246</v>
          </cell>
          <cell r="BJ12">
            <v>0.3246</v>
          </cell>
          <cell r="BK12">
            <v>0.32200000000000001</v>
          </cell>
          <cell r="BL12">
            <v>0.32200000000000001</v>
          </cell>
          <cell r="BM12">
            <v>0.32200000000000001</v>
          </cell>
          <cell r="BN12">
            <v>0.32200000000000001</v>
          </cell>
          <cell r="BO12">
            <v>0.32200000000000001</v>
          </cell>
          <cell r="BP12">
            <v>0.32200000000000001</v>
          </cell>
          <cell r="BQ12">
            <v>0.32200000000000001</v>
          </cell>
          <cell r="BR12">
            <v>0.32200000000000001</v>
          </cell>
          <cell r="BS12">
            <v>0.32200000000000001</v>
          </cell>
          <cell r="BT12">
            <v>0.32200000000000001</v>
          </cell>
          <cell r="BU12">
            <v>0.32200000000000001</v>
          </cell>
          <cell r="BV12">
            <v>0.32200000000000001</v>
          </cell>
          <cell r="BW12">
            <v>0.31879999999999997</v>
          </cell>
          <cell r="BX12">
            <v>0.31879999999999997</v>
          </cell>
          <cell r="BY12">
            <v>0.31879999999999997</v>
          </cell>
          <cell r="BZ12">
            <v>0.31879999999999997</v>
          </cell>
          <cell r="CA12">
            <v>0.31879999999999997</v>
          </cell>
          <cell r="CB12">
            <v>0.31879999999999997</v>
          </cell>
          <cell r="CC12">
            <v>0.31879999999999997</v>
          </cell>
          <cell r="CD12">
            <v>0.31879999999999997</v>
          </cell>
          <cell r="CE12">
            <v>0.31879999999999997</v>
          </cell>
          <cell r="CF12">
            <v>0.31879999999999997</v>
          </cell>
          <cell r="CG12">
            <v>0.31879999999999997</v>
          </cell>
          <cell r="CH12">
            <v>0.31879999999999997</v>
          </cell>
        </row>
        <row r="14">
          <cell r="C14">
            <v>1.2E-2</v>
          </cell>
          <cell r="D14">
            <v>1.2E-2</v>
          </cell>
          <cell r="E14">
            <v>1.2E-2</v>
          </cell>
          <cell r="F14">
            <v>1.2E-2</v>
          </cell>
          <cell r="G14">
            <v>1.2E-2</v>
          </cell>
          <cell r="H14">
            <v>1.2E-2</v>
          </cell>
          <cell r="I14">
            <v>1.2E-2</v>
          </cell>
          <cell r="J14">
            <v>1.2E-2</v>
          </cell>
          <cell r="K14">
            <v>1.2E-2</v>
          </cell>
          <cell r="L14">
            <v>1.2E-2</v>
          </cell>
          <cell r="M14">
            <v>1.2E-2</v>
          </cell>
          <cell r="N14">
            <v>1.2E-2</v>
          </cell>
          <cell r="O14">
            <v>1.2E-2</v>
          </cell>
          <cell r="P14">
            <v>1.2E-2</v>
          </cell>
          <cell r="Q14">
            <v>1.2E-2</v>
          </cell>
          <cell r="R14">
            <v>1.2E-2</v>
          </cell>
          <cell r="S14">
            <v>1.2E-2</v>
          </cell>
          <cell r="T14">
            <v>1.2E-2</v>
          </cell>
          <cell r="U14">
            <v>1.2E-2</v>
          </cell>
          <cell r="V14">
            <v>1.2E-2</v>
          </cell>
          <cell r="W14">
            <v>1.2E-2</v>
          </cell>
          <cell r="X14">
            <v>1.2E-2</v>
          </cell>
          <cell r="Y14">
            <v>1.2E-2</v>
          </cell>
          <cell r="Z14">
            <v>1.2E-2</v>
          </cell>
          <cell r="AA14">
            <v>1.2E-2</v>
          </cell>
          <cell r="AB14">
            <v>1.2E-2</v>
          </cell>
          <cell r="AC14">
            <v>1.2E-2</v>
          </cell>
          <cell r="AD14">
            <v>1.2E-2</v>
          </cell>
          <cell r="AE14">
            <v>1.2E-2</v>
          </cell>
          <cell r="AF14">
            <v>1.2E-2</v>
          </cell>
          <cell r="AG14">
            <v>1.2E-2</v>
          </cell>
          <cell r="AH14">
            <v>1.2E-2</v>
          </cell>
          <cell r="AI14">
            <v>1.2E-2</v>
          </cell>
          <cell r="AJ14">
            <v>1.2E-2</v>
          </cell>
          <cell r="AK14">
            <v>1.2999999999999999E-2</v>
          </cell>
          <cell r="AL14">
            <v>1.2999999999999999E-2</v>
          </cell>
          <cell r="AM14">
            <v>1.2999999999999999E-2</v>
          </cell>
          <cell r="AN14">
            <v>1.2999999999999999E-2</v>
          </cell>
          <cell r="AO14">
            <v>1.2999999999999999E-2</v>
          </cell>
          <cell r="AP14">
            <v>1.2999999999999999E-2</v>
          </cell>
          <cell r="AQ14">
            <v>1.2999999999999999E-2</v>
          </cell>
          <cell r="AR14">
            <v>1.2999999999999999E-2</v>
          </cell>
          <cell r="AS14">
            <v>1.2999999999999999E-2</v>
          </cell>
          <cell r="AT14">
            <v>1.2999999999999999E-2</v>
          </cell>
          <cell r="AU14">
            <v>1.2999999999999999E-2</v>
          </cell>
          <cell r="AV14">
            <v>1.2999999999999999E-2</v>
          </cell>
          <cell r="AW14">
            <v>1.2999999999999999E-2</v>
          </cell>
          <cell r="AX14">
            <v>1.2999999999999999E-2</v>
          </cell>
          <cell r="AY14">
            <v>1.2999999999999999E-2</v>
          </cell>
          <cell r="AZ14">
            <v>1.2999999999999999E-2</v>
          </cell>
          <cell r="BA14">
            <v>1.2999999999999999E-2</v>
          </cell>
          <cell r="BB14">
            <v>1.2999999999999999E-2</v>
          </cell>
          <cell r="BC14">
            <v>1.2999999999999999E-2</v>
          </cell>
          <cell r="BD14">
            <v>1.2999999999999999E-2</v>
          </cell>
          <cell r="BE14">
            <v>1.2999999999999999E-2</v>
          </cell>
          <cell r="BF14">
            <v>1.2999999999999999E-2</v>
          </cell>
          <cell r="BG14">
            <v>1.2999999999999999E-2</v>
          </cell>
          <cell r="BH14">
            <v>1.2999999999999999E-2</v>
          </cell>
          <cell r="BI14">
            <v>1.2999999999999999E-2</v>
          </cell>
          <cell r="BJ14">
            <v>1.2999999999999999E-2</v>
          </cell>
          <cell r="BK14">
            <v>1.2999999999999999E-2</v>
          </cell>
          <cell r="BL14">
            <v>1.2999999999999999E-2</v>
          </cell>
          <cell r="BM14">
            <v>1.2999999999999999E-2</v>
          </cell>
          <cell r="BN14">
            <v>1.2999999999999999E-2</v>
          </cell>
          <cell r="BO14">
            <v>1.2999999999999999E-2</v>
          </cell>
          <cell r="BP14">
            <v>1.2999999999999999E-2</v>
          </cell>
          <cell r="BQ14">
            <v>1.2999999999999999E-2</v>
          </cell>
          <cell r="BR14">
            <v>1.2999999999999999E-2</v>
          </cell>
          <cell r="BS14">
            <v>1.2999999999999999E-2</v>
          </cell>
          <cell r="BT14">
            <v>1.2999999999999999E-2</v>
          </cell>
          <cell r="BU14">
            <v>1.2999999999999999E-2</v>
          </cell>
          <cell r="BV14">
            <v>1.2999999999999999E-2</v>
          </cell>
          <cell r="BW14">
            <v>1.2999999999999999E-2</v>
          </cell>
          <cell r="BX14">
            <v>1.2999999999999999E-2</v>
          </cell>
          <cell r="BY14">
            <v>1.2999999999999999E-2</v>
          </cell>
          <cell r="BZ14">
            <v>1.2999999999999999E-2</v>
          </cell>
          <cell r="CA14">
            <v>1.2999999999999999E-2</v>
          </cell>
          <cell r="CB14">
            <v>1.2999999999999999E-2</v>
          </cell>
          <cell r="CC14">
            <v>1.2999999999999999E-2</v>
          </cell>
          <cell r="CD14">
            <v>1.2999999999999999E-2</v>
          </cell>
          <cell r="CE14">
            <v>1.2999999999999999E-2</v>
          </cell>
          <cell r="CF14">
            <v>1.2999999999999999E-2</v>
          </cell>
          <cell r="CG14">
            <v>1.2999999999999999E-2</v>
          </cell>
          <cell r="CH14">
            <v>1.2999999999999999E-2</v>
          </cell>
        </row>
        <row r="15">
          <cell r="AY15" t="str">
            <v>G-EG 1/1/2008 expected  in AL to be filed shortly</v>
          </cell>
        </row>
        <row r="16">
          <cell r="C16">
            <v>0.26440000000000002</v>
          </cell>
          <cell r="D16">
            <v>0.2029</v>
          </cell>
          <cell r="E16">
            <v>0.2029</v>
          </cell>
          <cell r="F16">
            <v>0.19350000000000001</v>
          </cell>
          <cell r="G16">
            <v>0.19350000000000001</v>
          </cell>
          <cell r="H16">
            <v>0.19350000000000001</v>
          </cell>
          <cell r="I16">
            <v>0.1898</v>
          </cell>
          <cell r="J16">
            <v>0.1898</v>
          </cell>
          <cell r="K16">
            <v>0.1898</v>
          </cell>
          <cell r="L16">
            <v>0.1898</v>
          </cell>
          <cell r="M16">
            <v>0.1898</v>
          </cell>
          <cell r="N16">
            <v>0.1898</v>
          </cell>
          <cell r="O16">
            <v>0.15310000000000001</v>
          </cell>
          <cell r="P16">
            <v>0.15310000000000001</v>
          </cell>
          <cell r="Q16">
            <v>0.15310000000000001</v>
          </cell>
          <cell r="R16">
            <v>0.15310000000000001</v>
          </cell>
          <cell r="S16">
            <v>0.15310000000000001</v>
          </cell>
          <cell r="T16">
            <v>0.15310000000000001</v>
          </cell>
          <cell r="U16">
            <v>0.18180000000000002</v>
          </cell>
          <cell r="V16">
            <v>0.18180000000000002</v>
          </cell>
          <cell r="W16">
            <v>0.18180000000000002</v>
          </cell>
          <cell r="X16">
            <v>0.18180000000000002</v>
          </cell>
          <cell r="Y16">
            <v>0.18180000000000002</v>
          </cell>
          <cell r="Z16">
            <v>0.18180000000000002</v>
          </cell>
          <cell r="AA16">
            <v>0.23369999999999999</v>
          </cell>
          <cell r="AB16">
            <v>0.23369999999999999</v>
          </cell>
          <cell r="AC16">
            <v>0.23369999999999999</v>
          </cell>
          <cell r="AD16">
            <v>0.25280000000000002</v>
          </cell>
          <cell r="AE16">
            <v>0.25280000000000002</v>
          </cell>
          <cell r="AF16">
            <v>0.25280000000000002</v>
          </cell>
          <cell r="AG16">
            <v>0.25280000000000002</v>
          </cell>
          <cell r="AH16">
            <v>0.25280000000000002</v>
          </cell>
          <cell r="AI16">
            <v>0.25280000000000002</v>
          </cell>
          <cell r="AJ16">
            <v>0.25280000000000002</v>
          </cell>
          <cell r="AK16">
            <v>0.25280000000000002</v>
          </cell>
          <cell r="AL16">
            <v>0.25280000000000002</v>
          </cell>
          <cell r="AM16">
            <v>0.23449999999999999</v>
          </cell>
          <cell r="AN16">
            <v>0.23449999999999999</v>
          </cell>
          <cell r="AO16">
            <v>0.23449999999999999</v>
          </cell>
          <cell r="AP16">
            <v>0.23480000000000001</v>
          </cell>
          <cell r="AQ16">
            <v>0.23480000000000001</v>
          </cell>
          <cell r="AR16">
            <v>0.23480000000000001</v>
          </cell>
          <cell r="AS16">
            <v>0.2341</v>
          </cell>
          <cell r="AT16">
            <v>0.2341</v>
          </cell>
          <cell r="AU16">
            <v>0.2341</v>
          </cell>
          <cell r="AV16">
            <v>0.2341</v>
          </cell>
          <cell r="AW16">
            <v>0.2341</v>
          </cell>
          <cell r="AX16">
            <v>0.2341</v>
          </cell>
          <cell r="AY16">
            <v>0.1827</v>
          </cell>
          <cell r="AZ16">
            <v>0.1827</v>
          </cell>
          <cell r="BA16">
            <v>0.1827</v>
          </cell>
          <cell r="BB16">
            <v>0.1827</v>
          </cell>
          <cell r="BC16">
            <v>0.1827</v>
          </cell>
          <cell r="BD16">
            <v>0.1827</v>
          </cell>
          <cell r="BE16">
            <v>0.1827</v>
          </cell>
          <cell r="BF16">
            <v>0.1827</v>
          </cell>
          <cell r="BG16">
            <v>0.1827</v>
          </cell>
          <cell r="BH16">
            <v>0.1827</v>
          </cell>
          <cell r="BI16">
            <v>0.1827</v>
          </cell>
          <cell r="BJ16">
            <v>0.1827</v>
          </cell>
          <cell r="BK16">
            <v>0.188</v>
          </cell>
          <cell r="BL16">
            <v>0.188</v>
          </cell>
          <cell r="BM16">
            <v>0.188</v>
          </cell>
          <cell r="BN16">
            <v>0.188</v>
          </cell>
          <cell r="BO16">
            <v>0.188</v>
          </cell>
          <cell r="BP16">
            <v>0.188</v>
          </cell>
          <cell r="BQ16">
            <v>0.188</v>
          </cell>
          <cell r="BR16">
            <v>0.188</v>
          </cell>
          <cell r="BS16">
            <v>0.188</v>
          </cell>
          <cell r="BT16">
            <v>0.188</v>
          </cell>
          <cell r="BU16">
            <v>0.188</v>
          </cell>
          <cell r="BV16">
            <v>0.188</v>
          </cell>
          <cell r="BW16">
            <v>0.188</v>
          </cell>
          <cell r="BX16">
            <v>0.188</v>
          </cell>
          <cell r="BY16">
            <v>0.188</v>
          </cell>
          <cell r="BZ16">
            <v>0.188</v>
          </cell>
          <cell r="CA16">
            <v>0.188</v>
          </cell>
          <cell r="CB16">
            <v>0.188</v>
          </cell>
          <cell r="CC16">
            <v>0.188</v>
          </cell>
          <cell r="CD16">
            <v>0.188</v>
          </cell>
          <cell r="CE16">
            <v>0.188</v>
          </cell>
          <cell r="CF16">
            <v>0.188</v>
          </cell>
          <cell r="CG16">
            <v>0.188</v>
          </cell>
          <cell r="CH16">
            <v>0.188</v>
          </cell>
        </row>
        <row r="18">
          <cell r="C18">
            <v>2.5</v>
          </cell>
          <cell r="D18">
            <v>2.5</v>
          </cell>
          <cell r="E18">
            <v>2.5</v>
          </cell>
          <cell r="F18">
            <v>2.5</v>
          </cell>
          <cell r="G18">
            <v>2.5</v>
          </cell>
          <cell r="H18">
            <v>2.5</v>
          </cell>
          <cell r="I18">
            <v>2.5</v>
          </cell>
          <cell r="J18">
            <v>2.5</v>
          </cell>
          <cell r="K18">
            <v>2.5</v>
          </cell>
          <cell r="L18">
            <v>2.5</v>
          </cell>
          <cell r="M18">
            <v>2.5</v>
          </cell>
          <cell r="N18">
            <v>2.5</v>
          </cell>
          <cell r="O18">
            <v>2.5499999999999998</v>
          </cell>
          <cell r="P18">
            <v>2.5499999999999998</v>
          </cell>
          <cell r="Q18">
            <v>2.5499999999999998</v>
          </cell>
          <cell r="R18">
            <v>2.5499999999999998</v>
          </cell>
          <cell r="S18">
            <v>2.5499999999999998</v>
          </cell>
          <cell r="T18">
            <v>2.5499999999999998</v>
          </cell>
          <cell r="U18">
            <v>2.5499999999999998</v>
          </cell>
          <cell r="V18">
            <v>2.5499999999999998</v>
          </cell>
          <cell r="W18">
            <v>2.5499999999999998</v>
          </cell>
          <cell r="X18">
            <v>2.5499999999999998</v>
          </cell>
          <cell r="Y18">
            <v>2.5499999999999998</v>
          </cell>
          <cell r="Z18">
            <v>2.5499999999999998</v>
          </cell>
          <cell r="AA18">
            <v>2.601</v>
          </cell>
          <cell r="AB18">
            <v>2.601</v>
          </cell>
          <cell r="AC18">
            <v>2.601</v>
          </cell>
          <cell r="AD18">
            <v>2.601</v>
          </cell>
          <cell r="AE18">
            <v>2.601</v>
          </cell>
          <cell r="AF18">
            <v>2.601</v>
          </cell>
          <cell r="AG18">
            <v>2.601</v>
          </cell>
          <cell r="AH18">
            <v>2.601</v>
          </cell>
          <cell r="AI18">
            <v>2.601</v>
          </cell>
          <cell r="AJ18">
            <v>2.601</v>
          </cell>
          <cell r="AK18">
            <v>2.601</v>
          </cell>
          <cell r="AL18">
            <v>2.601</v>
          </cell>
          <cell r="AM18">
            <v>2.653</v>
          </cell>
          <cell r="AN18">
            <v>2.653</v>
          </cell>
          <cell r="AO18">
            <v>2.653</v>
          </cell>
          <cell r="AP18">
            <v>2.653</v>
          </cell>
          <cell r="AQ18">
            <v>2.653</v>
          </cell>
          <cell r="AR18">
            <v>2.653</v>
          </cell>
          <cell r="AS18">
            <v>2.653</v>
          </cell>
          <cell r="AT18">
            <v>2.653</v>
          </cell>
          <cell r="AU18">
            <v>2.653</v>
          </cell>
          <cell r="AV18">
            <v>2.653</v>
          </cell>
          <cell r="AW18">
            <v>2.653</v>
          </cell>
          <cell r="AX18">
            <v>2.653</v>
          </cell>
          <cell r="AY18">
            <v>2.706</v>
          </cell>
          <cell r="AZ18">
            <v>2.706</v>
          </cell>
          <cell r="BA18">
            <v>2.706</v>
          </cell>
          <cell r="BB18">
            <v>2.706</v>
          </cell>
          <cell r="BC18">
            <v>2.706</v>
          </cell>
          <cell r="BD18">
            <v>2.706</v>
          </cell>
          <cell r="BE18">
            <v>2.706</v>
          </cell>
          <cell r="BF18">
            <v>2.706</v>
          </cell>
          <cell r="BG18">
            <v>2.706</v>
          </cell>
          <cell r="BH18">
            <v>2.706</v>
          </cell>
          <cell r="BI18">
            <v>2.706</v>
          </cell>
          <cell r="BJ18">
            <v>2.706</v>
          </cell>
          <cell r="BK18">
            <v>2.76</v>
          </cell>
          <cell r="BL18">
            <v>2.76</v>
          </cell>
          <cell r="BM18">
            <v>2.76</v>
          </cell>
          <cell r="BN18">
            <v>2.76</v>
          </cell>
          <cell r="BO18">
            <v>2.76</v>
          </cell>
          <cell r="BP18">
            <v>2.76</v>
          </cell>
          <cell r="BQ18">
            <v>2.76</v>
          </cell>
          <cell r="BR18">
            <v>2.76</v>
          </cell>
          <cell r="BS18">
            <v>2.76</v>
          </cell>
          <cell r="BT18">
            <v>2.76</v>
          </cell>
          <cell r="BU18">
            <v>2.76</v>
          </cell>
          <cell r="BV18">
            <v>2.76</v>
          </cell>
          <cell r="BW18">
            <v>2.8149999999999999</v>
          </cell>
          <cell r="BX18">
            <v>2.8149999999999999</v>
          </cell>
          <cell r="BY18">
            <v>2.8149999999999999</v>
          </cell>
          <cell r="BZ18">
            <v>2.8149999999999999</v>
          </cell>
          <cell r="CA18">
            <v>2.8149999999999999</v>
          </cell>
          <cell r="CB18">
            <v>2.8149999999999999</v>
          </cell>
          <cell r="CC18">
            <v>2.8149999999999999</v>
          </cell>
          <cell r="CD18">
            <v>2.8149999999999999</v>
          </cell>
          <cell r="CE18">
            <v>2.8149999999999999</v>
          </cell>
          <cell r="CF18">
            <v>2.8149999999999999</v>
          </cell>
          <cell r="CG18">
            <v>2.8149999999999999</v>
          </cell>
          <cell r="CH18">
            <v>2.8149999999999999</v>
          </cell>
        </row>
        <row r="20">
          <cell r="C20">
            <v>2004</v>
          </cell>
          <cell r="D20">
            <v>2005</v>
          </cell>
          <cell r="E20">
            <v>2006</v>
          </cell>
          <cell r="F20">
            <v>2007</v>
          </cell>
          <cell r="G20">
            <v>2008</v>
          </cell>
          <cell r="H20">
            <v>2009</v>
          </cell>
          <cell r="I20">
            <v>2010</v>
          </cell>
          <cell r="J20" t="str">
            <v>Escalation per D.07-09-040</v>
          </cell>
        </row>
        <row r="21">
          <cell r="C21">
            <v>2.5</v>
          </cell>
          <cell r="D21">
            <v>2.5499999999999998</v>
          </cell>
          <cell r="E21">
            <v>2.601</v>
          </cell>
          <cell r="F21">
            <v>2.653</v>
          </cell>
          <cell r="G21">
            <v>2.706</v>
          </cell>
          <cell r="H21">
            <v>2.76</v>
          </cell>
          <cell r="I21">
            <v>2.8149999999999999</v>
          </cell>
        </row>
        <row r="24">
          <cell r="C24">
            <v>37987</v>
          </cell>
          <cell r="D24">
            <v>38018</v>
          </cell>
          <cell r="E24">
            <v>38047</v>
          </cell>
          <cell r="F24">
            <v>38078</v>
          </cell>
          <cell r="G24">
            <v>38108</v>
          </cell>
          <cell r="H24">
            <v>38139</v>
          </cell>
          <cell r="I24">
            <v>38169</v>
          </cell>
          <cell r="J24">
            <v>38200</v>
          </cell>
          <cell r="K24">
            <v>38231</v>
          </cell>
          <cell r="L24">
            <v>38261</v>
          </cell>
          <cell r="M24">
            <v>38292</v>
          </cell>
          <cell r="N24">
            <v>38322</v>
          </cell>
          <cell r="O24">
            <v>38353</v>
          </cell>
          <cell r="P24">
            <v>38384</v>
          </cell>
          <cell r="Q24">
            <v>38412</v>
          </cell>
          <cell r="R24">
            <v>38443</v>
          </cell>
          <cell r="S24">
            <v>38473</v>
          </cell>
          <cell r="T24">
            <v>38504</v>
          </cell>
          <cell r="U24">
            <v>38534</v>
          </cell>
          <cell r="V24">
            <v>38565</v>
          </cell>
          <cell r="W24">
            <v>38596</v>
          </cell>
          <cell r="X24">
            <v>38626</v>
          </cell>
          <cell r="Y24">
            <v>38657</v>
          </cell>
          <cell r="Z24">
            <v>38687</v>
          </cell>
          <cell r="AA24">
            <v>38718</v>
          </cell>
          <cell r="AB24">
            <v>38749</v>
          </cell>
          <cell r="AC24">
            <v>38777</v>
          </cell>
          <cell r="AD24">
            <v>38808</v>
          </cell>
          <cell r="AE24">
            <v>38838</v>
          </cell>
          <cell r="AF24">
            <v>38869</v>
          </cell>
          <cell r="AG24">
            <v>38899</v>
          </cell>
          <cell r="AH24">
            <v>38930</v>
          </cell>
          <cell r="AI24">
            <v>38961</v>
          </cell>
          <cell r="AJ24">
            <v>38991</v>
          </cell>
          <cell r="AK24">
            <v>39022</v>
          </cell>
          <cell r="AL24">
            <v>39052</v>
          </cell>
          <cell r="AM24">
            <v>39083</v>
          </cell>
          <cell r="AN24">
            <v>39114</v>
          </cell>
          <cell r="AO24">
            <v>39142</v>
          </cell>
          <cell r="AP24">
            <v>39173</v>
          </cell>
          <cell r="AQ24">
            <v>39203</v>
          </cell>
          <cell r="AR24">
            <v>39234</v>
          </cell>
          <cell r="AS24">
            <v>39264</v>
          </cell>
          <cell r="AT24">
            <v>39295</v>
          </cell>
          <cell r="AU24">
            <v>39326</v>
          </cell>
          <cell r="AV24">
            <v>39356</v>
          </cell>
          <cell r="AW24">
            <v>39387</v>
          </cell>
          <cell r="AX24">
            <v>39417</v>
          </cell>
          <cell r="AY24">
            <v>39448</v>
          </cell>
          <cell r="AZ24">
            <v>39479</v>
          </cell>
          <cell r="BA24">
            <v>39508</v>
          </cell>
          <cell r="BB24">
            <v>39539</v>
          </cell>
          <cell r="BC24">
            <v>39569</v>
          </cell>
          <cell r="BD24">
            <v>39600</v>
          </cell>
          <cell r="BE24">
            <v>39630</v>
          </cell>
          <cell r="BF24">
            <v>39661</v>
          </cell>
          <cell r="BG24">
            <v>39692</v>
          </cell>
          <cell r="BH24">
            <v>39722</v>
          </cell>
          <cell r="BI24">
            <v>39753</v>
          </cell>
          <cell r="BJ24">
            <v>39783</v>
          </cell>
          <cell r="BK24">
            <v>39814</v>
          </cell>
          <cell r="BL24">
            <v>39845</v>
          </cell>
          <cell r="BM24">
            <v>39873</v>
          </cell>
          <cell r="BN24">
            <v>39904</v>
          </cell>
          <cell r="BO24">
            <v>39934</v>
          </cell>
          <cell r="BP24">
            <v>39965</v>
          </cell>
          <cell r="BQ24">
            <v>39995</v>
          </cell>
          <cell r="BR24">
            <v>40026</v>
          </cell>
          <cell r="BS24">
            <v>40057</v>
          </cell>
          <cell r="BT24">
            <v>40087</v>
          </cell>
          <cell r="BU24">
            <v>40118</v>
          </cell>
          <cell r="BV24">
            <v>40148</v>
          </cell>
          <cell r="BW24">
            <v>40179</v>
          </cell>
          <cell r="BX24">
            <v>40210</v>
          </cell>
          <cell r="BY24">
            <v>40238</v>
          </cell>
          <cell r="BZ24">
            <v>40269</v>
          </cell>
          <cell r="CA24">
            <v>40299</v>
          </cell>
          <cell r="CB24">
            <v>40330</v>
          </cell>
          <cell r="CC24">
            <v>40360</v>
          </cell>
          <cell r="CD24">
            <v>40391</v>
          </cell>
          <cell r="CE24">
            <v>40422</v>
          </cell>
          <cell r="CF24">
            <v>40452</v>
          </cell>
          <cell r="CG24">
            <v>40483</v>
          </cell>
          <cell r="CH24">
            <v>40513</v>
          </cell>
        </row>
        <row r="25">
          <cell r="C25">
            <v>31</v>
          </cell>
          <cell r="D25">
            <v>29</v>
          </cell>
          <cell r="E25">
            <v>31</v>
          </cell>
          <cell r="F25">
            <v>30</v>
          </cell>
          <cell r="G25">
            <v>31</v>
          </cell>
          <cell r="H25">
            <v>30</v>
          </cell>
          <cell r="I25">
            <v>31</v>
          </cell>
          <cell r="J25">
            <v>31</v>
          </cell>
          <cell r="K25">
            <v>30</v>
          </cell>
          <cell r="L25">
            <v>31</v>
          </cell>
          <cell r="M25">
            <v>30</v>
          </cell>
          <cell r="N25">
            <v>31</v>
          </cell>
          <cell r="O25">
            <v>31</v>
          </cell>
          <cell r="P25">
            <v>28</v>
          </cell>
          <cell r="Q25">
            <v>31</v>
          </cell>
          <cell r="R25">
            <v>30</v>
          </cell>
          <cell r="S25">
            <v>31</v>
          </cell>
          <cell r="T25">
            <v>30</v>
          </cell>
          <cell r="U25">
            <v>31</v>
          </cell>
          <cell r="V25">
            <v>31</v>
          </cell>
          <cell r="W25">
            <v>30</v>
          </cell>
          <cell r="X25">
            <v>31</v>
          </cell>
          <cell r="Y25">
            <v>30</v>
          </cell>
          <cell r="Z25">
            <v>31</v>
          </cell>
          <cell r="AA25">
            <v>31</v>
          </cell>
          <cell r="AB25">
            <v>28</v>
          </cell>
          <cell r="AC25">
            <v>31</v>
          </cell>
          <cell r="AD25">
            <v>30</v>
          </cell>
          <cell r="AE25">
            <v>31</v>
          </cell>
          <cell r="AF25">
            <v>30</v>
          </cell>
          <cell r="AG25">
            <v>31</v>
          </cell>
          <cell r="AH25">
            <v>31</v>
          </cell>
          <cell r="AI25">
            <v>30</v>
          </cell>
          <cell r="AJ25">
            <v>31</v>
          </cell>
          <cell r="AK25">
            <v>30</v>
          </cell>
          <cell r="AL25">
            <v>31</v>
          </cell>
          <cell r="AM25">
            <v>31</v>
          </cell>
          <cell r="AN25">
            <v>28</v>
          </cell>
          <cell r="AO25">
            <v>31</v>
          </cell>
          <cell r="AP25">
            <v>30</v>
          </cell>
          <cell r="AQ25">
            <v>31</v>
          </cell>
          <cell r="AR25">
            <v>30</v>
          </cell>
          <cell r="AS25">
            <v>31</v>
          </cell>
          <cell r="AT25">
            <v>31</v>
          </cell>
          <cell r="AU25">
            <v>30</v>
          </cell>
          <cell r="AV25">
            <v>31</v>
          </cell>
          <cell r="AW25">
            <v>30</v>
          </cell>
          <cell r="AX25">
            <v>31</v>
          </cell>
          <cell r="AY25">
            <v>31</v>
          </cell>
          <cell r="AZ25">
            <v>29</v>
          </cell>
          <cell r="BA25">
            <v>31</v>
          </cell>
          <cell r="BB25">
            <v>30</v>
          </cell>
          <cell r="BC25">
            <v>31</v>
          </cell>
          <cell r="BD25">
            <v>30</v>
          </cell>
          <cell r="BE25">
            <v>31</v>
          </cell>
          <cell r="BF25">
            <v>31</v>
          </cell>
          <cell r="BG25">
            <v>30</v>
          </cell>
          <cell r="BH25">
            <v>31</v>
          </cell>
          <cell r="BI25">
            <v>30</v>
          </cell>
          <cell r="BJ25">
            <v>31</v>
          </cell>
          <cell r="BK25">
            <v>31</v>
          </cell>
          <cell r="BL25">
            <v>28</v>
          </cell>
          <cell r="BM25">
            <v>31</v>
          </cell>
          <cell r="BN25">
            <v>30</v>
          </cell>
          <cell r="BO25">
            <v>31</v>
          </cell>
          <cell r="BP25">
            <v>30</v>
          </cell>
          <cell r="BQ25">
            <v>31</v>
          </cell>
          <cell r="BR25">
            <v>31</v>
          </cell>
          <cell r="BS25">
            <v>30</v>
          </cell>
          <cell r="BT25">
            <v>31</v>
          </cell>
          <cell r="BU25">
            <v>30</v>
          </cell>
          <cell r="BV25">
            <v>31</v>
          </cell>
          <cell r="BW25">
            <v>31</v>
          </cell>
        </row>
        <row r="27">
          <cell r="C27">
            <v>0</v>
          </cell>
          <cell r="D27">
            <v>0</v>
          </cell>
          <cell r="E27">
            <v>0</v>
          </cell>
          <cell r="F27">
            <v>0</v>
          </cell>
          <cell r="G27">
            <v>120</v>
          </cell>
          <cell r="H27">
            <v>132</v>
          </cell>
          <cell r="I27">
            <v>126</v>
          </cell>
          <cell r="J27">
            <v>132</v>
          </cell>
          <cell r="K27">
            <v>126</v>
          </cell>
          <cell r="L27">
            <v>126</v>
          </cell>
          <cell r="M27">
            <v>0</v>
          </cell>
          <cell r="N27">
            <v>0</v>
          </cell>
          <cell r="O27">
            <v>0</v>
          </cell>
          <cell r="P27">
            <v>0</v>
          </cell>
          <cell r="Q27">
            <v>0</v>
          </cell>
          <cell r="R27">
            <v>0</v>
          </cell>
          <cell r="S27">
            <v>126</v>
          </cell>
          <cell r="T27">
            <v>132</v>
          </cell>
          <cell r="U27">
            <v>120</v>
          </cell>
          <cell r="V27">
            <v>138</v>
          </cell>
          <cell r="W27">
            <v>126</v>
          </cell>
          <cell r="X27">
            <v>126</v>
          </cell>
          <cell r="Y27">
            <v>0</v>
          </cell>
          <cell r="Z27">
            <v>0</v>
          </cell>
          <cell r="AA27">
            <v>0</v>
          </cell>
          <cell r="AB27">
            <v>0</v>
          </cell>
          <cell r="AC27">
            <v>0</v>
          </cell>
          <cell r="AD27">
            <v>0</v>
          </cell>
          <cell r="AE27">
            <v>132</v>
          </cell>
          <cell r="AF27">
            <v>132</v>
          </cell>
          <cell r="AG27">
            <v>120</v>
          </cell>
          <cell r="AH27">
            <v>138</v>
          </cell>
          <cell r="AI27">
            <v>120</v>
          </cell>
          <cell r="AJ27">
            <v>132</v>
          </cell>
          <cell r="AK27">
            <v>0</v>
          </cell>
          <cell r="AL27">
            <v>0</v>
          </cell>
          <cell r="AM27">
            <v>0</v>
          </cell>
          <cell r="AN27">
            <v>0</v>
          </cell>
          <cell r="AO27">
            <v>0</v>
          </cell>
          <cell r="AP27">
            <v>0</v>
          </cell>
          <cell r="AQ27">
            <v>132</v>
          </cell>
          <cell r="AR27">
            <v>126</v>
          </cell>
          <cell r="AS27">
            <v>126</v>
          </cell>
          <cell r="AT27">
            <v>138</v>
          </cell>
          <cell r="AU27">
            <v>114</v>
          </cell>
          <cell r="AV27">
            <v>138</v>
          </cell>
          <cell r="AW27">
            <v>0</v>
          </cell>
          <cell r="AX27">
            <v>0</v>
          </cell>
          <cell r="AY27">
            <v>0</v>
          </cell>
          <cell r="AZ27">
            <v>0</v>
          </cell>
          <cell r="BA27">
            <v>0</v>
          </cell>
          <cell r="BB27">
            <v>0</v>
          </cell>
          <cell r="BC27">
            <v>126</v>
          </cell>
          <cell r="BD27">
            <v>126</v>
          </cell>
          <cell r="BE27">
            <v>132</v>
          </cell>
          <cell r="BF27">
            <v>126</v>
          </cell>
          <cell r="BG27">
            <v>126</v>
          </cell>
          <cell r="BH27">
            <v>138</v>
          </cell>
          <cell r="BI27">
            <v>0</v>
          </cell>
          <cell r="BJ27">
            <v>0</v>
          </cell>
          <cell r="BK27">
            <v>0</v>
          </cell>
          <cell r="BL27">
            <v>0</v>
          </cell>
          <cell r="BM27">
            <v>0</v>
          </cell>
          <cell r="BN27">
            <v>0</v>
          </cell>
          <cell r="BO27">
            <v>120</v>
          </cell>
          <cell r="BP27">
            <v>132</v>
          </cell>
          <cell r="BQ27">
            <v>138</v>
          </cell>
          <cell r="BR27">
            <v>126</v>
          </cell>
          <cell r="BS27">
            <v>126</v>
          </cell>
          <cell r="BT27">
            <v>132</v>
          </cell>
          <cell r="BU27">
            <v>0</v>
          </cell>
          <cell r="BV27">
            <v>0</v>
          </cell>
        </row>
        <row r="28">
          <cell r="C28">
            <v>273</v>
          </cell>
          <cell r="D28">
            <v>247</v>
          </cell>
          <cell r="E28">
            <v>299</v>
          </cell>
          <cell r="F28">
            <v>286</v>
          </cell>
          <cell r="G28">
            <v>140</v>
          </cell>
          <cell r="H28">
            <v>154</v>
          </cell>
          <cell r="I28">
            <v>147</v>
          </cell>
          <cell r="J28">
            <v>154</v>
          </cell>
          <cell r="K28">
            <v>147</v>
          </cell>
          <cell r="L28">
            <v>147</v>
          </cell>
          <cell r="M28">
            <v>260</v>
          </cell>
          <cell r="N28">
            <v>299</v>
          </cell>
          <cell r="O28">
            <v>273</v>
          </cell>
          <cell r="P28">
            <v>247</v>
          </cell>
          <cell r="Q28">
            <v>299</v>
          </cell>
          <cell r="R28">
            <v>273</v>
          </cell>
          <cell r="S28">
            <v>147</v>
          </cell>
          <cell r="T28">
            <v>154</v>
          </cell>
          <cell r="U28">
            <v>140</v>
          </cell>
          <cell r="V28">
            <v>161</v>
          </cell>
          <cell r="W28">
            <v>147</v>
          </cell>
          <cell r="X28">
            <v>147</v>
          </cell>
          <cell r="Y28">
            <v>260</v>
          </cell>
          <cell r="Z28">
            <v>273</v>
          </cell>
          <cell r="AA28">
            <v>273</v>
          </cell>
          <cell r="AB28">
            <v>247</v>
          </cell>
          <cell r="AC28">
            <v>299</v>
          </cell>
          <cell r="AD28">
            <v>260</v>
          </cell>
          <cell r="AE28">
            <v>154</v>
          </cell>
          <cell r="AF28">
            <v>154</v>
          </cell>
          <cell r="AG28">
            <v>140</v>
          </cell>
          <cell r="AH28">
            <v>161</v>
          </cell>
          <cell r="AI28">
            <v>140</v>
          </cell>
          <cell r="AJ28">
            <v>154</v>
          </cell>
          <cell r="AK28">
            <v>273</v>
          </cell>
          <cell r="AL28">
            <v>273</v>
          </cell>
          <cell r="AM28">
            <v>286</v>
          </cell>
          <cell r="AN28">
            <v>247</v>
          </cell>
          <cell r="AO28">
            <v>286</v>
          </cell>
          <cell r="AP28">
            <v>273</v>
          </cell>
          <cell r="AQ28">
            <v>154</v>
          </cell>
          <cell r="AR28">
            <v>147</v>
          </cell>
          <cell r="AS28">
            <v>147</v>
          </cell>
          <cell r="AT28">
            <v>161</v>
          </cell>
          <cell r="AU28">
            <v>133</v>
          </cell>
          <cell r="AV28">
            <v>161</v>
          </cell>
          <cell r="AW28">
            <v>260</v>
          </cell>
          <cell r="AX28">
            <v>260</v>
          </cell>
          <cell r="AY28">
            <v>286</v>
          </cell>
          <cell r="AZ28">
            <v>260</v>
          </cell>
          <cell r="BA28">
            <v>273</v>
          </cell>
          <cell r="BB28">
            <v>286</v>
          </cell>
          <cell r="BC28">
            <v>147</v>
          </cell>
          <cell r="BD28">
            <v>147</v>
          </cell>
          <cell r="BE28">
            <v>154</v>
          </cell>
          <cell r="BF28">
            <v>147</v>
          </cell>
          <cell r="BG28">
            <v>147</v>
          </cell>
          <cell r="BH28">
            <v>161</v>
          </cell>
          <cell r="BI28">
            <v>234</v>
          </cell>
          <cell r="BJ28">
            <v>286</v>
          </cell>
          <cell r="BK28">
            <v>273</v>
          </cell>
          <cell r="BL28">
            <v>247</v>
          </cell>
          <cell r="BM28">
            <v>286</v>
          </cell>
          <cell r="BN28">
            <v>286</v>
          </cell>
          <cell r="BO28">
            <v>140</v>
          </cell>
          <cell r="BP28">
            <v>154</v>
          </cell>
          <cell r="BQ28">
            <v>161</v>
          </cell>
          <cell r="BR28">
            <v>147</v>
          </cell>
          <cell r="BS28">
            <v>147</v>
          </cell>
          <cell r="BT28">
            <v>154</v>
          </cell>
          <cell r="BU28">
            <v>247</v>
          </cell>
          <cell r="BV28">
            <v>286</v>
          </cell>
        </row>
        <row r="29">
          <cell r="C29">
            <v>347</v>
          </cell>
          <cell r="D29">
            <v>333</v>
          </cell>
          <cell r="E29">
            <v>321</v>
          </cell>
          <cell r="F29">
            <v>314</v>
          </cell>
          <cell r="G29">
            <v>360</v>
          </cell>
          <cell r="H29">
            <v>314</v>
          </cell>
          <cell r="I29">
            <v>347</v>
          </cell>
          <cell r="J29">
            <v>334</v>
          </cell>
          <cell r="K29">
            <v>327</v>
          </cell>
          <cell r="L29">
            <v>347</v>
          </cell>
          <cell r="M29">
            <v>340</v>
          </cell>
          <cell r="N29">
            <v>321</v>
          </cell>
          <cell r="O29">
            <v>347</v>
          </cell>
          <cell r="P29">
            <v>313</v>
          </cell>
          <cell r="Q29">
            <v>321</v>
          </cell>
          <cell r="R29">
            <v>327</v>
          </cell>
          <cell r="S29">
            <v>347</v>
          </cell>
          <cell r="T29">
            <v>314</v>
          </cell>
          <cell r="U29">
            <v>360</v>
          </cell>
          <cell r="V29">
            <v>321</v>
          </cell>
          <cell r="W29">
            <v>327</v>
          </cell>
          <cell r="X29">
            <v>347</v>
          </cell>
          <cell r="Y29">
            <v>340</v>
          </cell>
          <cell r="Z29">
            <v>347</v>
          </cell>
          <cell r="AA29">
            <v>347</v>
          </cell>
          <cell r="AB29">
            <v>313</v>
          </cell>
          <cell r="AC29">
            <v>321</v>
          </cell>
          <cell r="AD29">
            <v>340</v>
          </cell>
          <cell r="AE29">
            <v>334</v>
          </cell>
          <cell r="AF29">
            <v>314</v>
          </cell>
          <cell r="AG29">
            <v>360</v>
          </cell>
          <cell r="AH29">
            <v>321</v>
          </cell>
          <cell r="AI29">
            <v>340</v>
          </cell>
          <cell r="AJ29">
            <v>334</v>
          </cell>
          <cell r="AK29">
            <v>327</v>
          </cell>
          <cell r="AL29">
            <v>347</v>
          </cell>
          <cell r="AM29">
            <v>334</v>
          </cell>
          <cell r="AN29">
            <v>313</v>
          </cell>
          <cell r="AO29">
            <v>334</v>
          </cell>
          <cell r="AP29">
            <v>327</v>
          </cell>
          <cell r="AQ29">
            <v>334</v>
          </cell>
          <cell r="AR29">
            <v>327</v>
          </cell>
          <cell r="AS29">
            <v>347</v>
          </cell>
          <cell r="AT29">
            <v>321</v>
          </cell>
          <cell r="AU29">
            <v>353</v>
          </cell>
          <cell r="AV29">
            <v>321</v>
          </cell>
          <cell r="AW29">
            <v>340</v>
          </cell>
          <cell r="AX29">
            <v>360</v>
          </cell>
          <cell r="AY29">
            <v>334</v>
          </cell>
          <cell r="AZ29">
            <v>320</v>
          </cell>
          <cell r="BA29">
            <v>347</v>
          </cell>
          <cell r="BB29">
            <v>314</v>
          </cell>
          <cell r="BC29">
            <v>347</v>
          </cell>
          <cell r="BD29">
            <v>327</v>
          </cell>
          <cell r="BE29">
            <v>334</v>
          </cell>
          <cell r="BF29">
            <v>347</v>
          </cell>
          <cell r="BG29">
            <v>327</v>
          </cell>
          <cell r="BH29">
            <v>321</v>
          </cell>
          <cell r="BI29">
            <v>366</v>
          </cell>
          <cell r="BJ29">
            <v>334</v>
          </cell>
          <cell r="BK29">
            <v>347</v>
          </cell>
          <cell r="BL29">
            <v>313</v>
          </cell>
          <cell r="BM29">
            <v>334</v>
          </cell>
          <cell r="BN29">
            <v>314</v>
          </cell>
          <cell r="BO29">
            <v>360</v>
          </cell>
          <cell r="BP29">
            <v>314</v>
          </cell>
          <cell r="BQ29">
            <v>321</v>
          </cell>
          <cell r="BR29">
            <v>347</v>
          </cell>
          <cell r="BS29">
            <v>327</v>
          </cell>
          <cell r="BT29">
            <v>334</v>
          </cell>
          <cell r="BU29">
            <v>353</v>
          </cell>
          <cell r="BV29">
            <v>334</v>
          </cell>
        </row>
        <row r="30">
          <cell r="C30">
            <v>124</v>
          </cell>
          <cell r="D30">
            <v>116</v>
          </cell>
          <cell r="E30">
            <v>124</v>
          </cell>
          <cell r="F30">
            <v>119</v>
          </cell>
          <cell r="G30">
            <v>124</v>
          </cell>
          <cell r="H30">
            <v>120</v>
          </cell>
          <cell r="I30">
            <v>124</v>
          </cell>
          <cell r="J30">
            <v>124</v>
          </cell>
          <cell r="K30">
            <v>120</v>
          </cell>
          <cell r="L30">
            <v>125</v>
          </cell>
          <cell r="M30">
            <v>120</v>
          </cell>
          <cell r="N30">
            <v>124</v>
          </cell>
          <cell r="O30">
            <v>124</v>
          </cell>
          <cell r="P30">
            <v>112</v>
          </cell>
          <cell r="Q30">
            <v>124</v>
          </cell>
          <cell r="R30">
            <v>119</v>
          </cell>
          <cell r="S30">
            <v>124</v>
          </cell>
          <cell r="T30">
            <v>120</v>
          </cell>
          <cell r="U30">
            <v>124</v>
          </cell>
          <cell r="V30">
            <v>124</v>
          </cell>
          <cell r="W30">
            <v>120</v>
          </cell>
          <cell r="X30">
            <v>125</v>
          </cell>
          <cell r="Y30">
            <v>120</v>
          </cell>
          <cell r="Z30">
            <v>124</v>
          </cell>
          <cell r="AA30">
            <v>124</v>
          </cell>
          <cell r="AB30">
            <v>112</v>
          </cell>
          <cell r="AC30">
            <v>124</v>
          </cell>
          <cell r="AD30">
            <v>119</v>
          </cell>
          <cell r="AE30">
            <v>124</v>
          </cell>
          <cell r="AF30">
            <v>120</v>
          </cell>
          <cell r="AG30">
            <v>124</v>
          </cell>
          <cell r="AH30">
            <v>124</v>
          </cell>
          <cell r="AI30">
            <v>120</v>
          </cell>
          <cell r="AJ30">
            <v>125</v>
          </cell>
          <cell r="AK30">
            <v>120</v>
          </cell>
          <cell r="AL30">
            <v>124</v>
          </cell>
          <cell r="AM30">
            <v>124</v>
          </cell>
          <cell r="AN30">
            <v>112</v>
          </cell>
          <cell r="AO30">
            <v>123</v>
          </cell>
          <cell r="AP30">
            <v>120</v>
          </cell>
          <cell r="AQ30">
            <v>124</v>
          </cell>
          <cell r="AR30">
            <v>120</v>
          </cell>
          <cell r="AS30">
            <v>124</v>
          </cell>
          <cell r="AT30">
            <v>124</v>
          </cell>
          <cell r="AU30">
            <v>120</v>
          </cell>
          <cell r="AV30">
            <v>124</v>
          </cell>
          <cell r="AW30">
            <v>121</v>
          </cell>
          <cell r="AX30">
            <v>124</v>
          </cell>
          <cell r="AY30">
            <v>124</v>
          </cell>
          <cell r="AZ30">
            <v>116</v>
          </cell>
          <cell r="BA30">
            <v>123</v>
          </cell>
          <cell r="BB30">
            <v>120</v>
          </cell>
          <cell r="BC30">
            <v>124</v>
          </cell>
          <cell r="BD30">
            <v>120</v>
          </cell>
          <cell r="BE30">
            <v>124</v>
          </cell>
          <cell r="BF30">
            <v>124</v>
          </cell>
          <cell r="BG30">
            <v>120</v>
          </cell>
          <cell r="BH30">
            <v>124</v>
          </cell>
          <cell r="BI30">
            <v>121</v>
          </cell>
          <cell r="BJ30">
            <v>124</v>
          </cell>
          <cell r="BK30">
            <v>124</v>
          </cell>
          <cell r="BL30">
            <v>112</v>
          </cell>
          <cell r="BM30">
            <v>123</v>
          </cell>
          <cell r="BN30">
            <v>120</v>
          </cell>
          <cell r="BO30">
            <v>124</v>
          </cell>
          <cell r="BP30">
            <v>120</v>
          </cell>
          <cell r="BQ30">
            <v>124</v>
          </cell>
          <cell r="BR30">
            <v>124</v>
          </cell>
          <cell r="BS30">
            <v>120</v>
          </cell>
          <cell r="BT30">
            <v>124</v>
          </cell>
          <cell r="BU30">
            <v>121</v>
          </cell>
          <cell r="BV30">
            <v>124</v>
          </cell>
        </row>
        <row r="31">
          <cell r="C31">
            <v>744</v>
          </cell>
          <cell r="D31">
            <v>696</v>
          </cell>
          <cell r="E31">
            <v>744</v>
          </cell>
          <cell r="F31">
            <v>719</v>
          </cell>
          <cell r="G31">
            <v>744</v>
          </cell>
          <cell r="H31">
            <v>720</v>
          </cell>
          <cell r="I31">
            <v>744</v>
          </cell>
          <cell r="J31">
            <v>744</v>
          </cell>
          <cell r="K31">
            <v>720</v>
          </cell>
          <cell r="L31">
            <v>745</v>
          </cell>
          <cell r="M31">
            <v>720</v>
          </cell>
          <cell r="N31">
            <v>744</v>
          </cell>
          <cell r="O31">
            <v>744</v>
          </cell>
          <cell r="P31">
            <v>672</v>
          </cell>
          <cell r="Q31">
            <v>744</v>
          </cell>
          <cell r="R31">
            <v>719</v>
          </cell>
          <cell r="S31">
            <v>744</v>
          </cell>
          <cell r="T31">
            <v>720</v>
          </cell>
          <cell r="U31">
            <v>744</v>
          </cell>
          <cell r="V31">
            <v>744</v>
          </cell>
          <cell r="W31">
            <v>720</v>
          </cell>
          <cell r="X31">
            <v>745</v>
          </cell>
          <cell r="Y31">
            <v>720</v>
          </cell>
          <cell r="Z31">
            <v>744</v>
          </cell>
          <cell r="AA31">
            <v>744</v>
          </cell>
          <cell r="AB31">
            <v>672</v>
          </cell>
          <cell r="AC31">
            <v>744</v>
          </cell>
          <cell r="AD31">
            <v>719</v>
          </cell>
          <cell r="AE31">
            <v>744</v>
          </cell>
          <cell r="AF31">
            <v>720</v>
          </cell>
          <cell r="AG31">
            <v>744</v>
          </cell>
          <cell r="AH31">
            <v>744</v>
          </cell>
          <cell r="AI31">
            <v>720</v>
          </cell>
          <cell r="AJ31">
            <v>745</v>
          </cell>
          <cell r="AK31">
            <v>720</v>
          </cell>
          <cell r="AL31">
            <v>744</v>
          </cell>
          <cell r="AM31">
            <v>744</v>
          </cell>
          <cell r="AN31">
            <v>672</v>
          </cell>
          <cell r="AO31">
            <v>743</v>
          </cell>
          <cell r="AP31">
            <v>720</v>
          </cell>
          <cell r="AQ31">
            <v>744</v>
          </cell>
          <cell r="AR31">
            <v>720</v>
          </cell>
          <cell r="AS31">
            <v>744</v>
          </cell>
          <cell r="AT31">
            <v>744</v>
          </cell>
          <cell r="AU31">
            <v>720</v>
          </cell>
          <cell r="AV31">
            <v>744</v>
          </cell>
          <cell r="AW31">
            <v>721</v>
          </cell>
          <cell r="AX31">
            <v>744</v>
          </cell>
          <cell r="AY31">
            <v>744</v>
          </cell>
          <cell r="AZ31">
            <v>696</v>
          </cell>
          <cell r="BA31">
            <v>743</v>
          </cell>
          <cell r="BB31">
            <v>720</v>
          </cell>
          <cell r="BC31">
            <v>744</v>
          </cell>
          <cell r="BD31">
            <v>720</v>
          </cell>
          <cell r="BE31">
            <v>744</v>
          </cell>
          <cell r="BF31">
            <v>744</v>
          </cell>
          <cell r="BG31">
            <v>720</v>
          </cell>
          <cell r="BH31">
            <v>744</v>
          </cell>
          <cell r="BI31">
            <v>721</v>
          </cell>
          <cell r="BJ31">
            <v>744</v>
          </cell>
          <cell r="BK31">
            <v>744</v>
          </cell>
          <cell r="BL31">
            <v>672</v>
          </cell>
          <cell r="BM31">
            <v>743</v>
          </cell>
          <cell r="BN31">
            <v>720</v>
          </cell>
          <cell r="BO31">
            <v>744</v>
          </cell>
          <cell r="BP31">
            <v>720</v>
          </cell>
          <cell r="BQ31">
            <v>744</v>
          </cell>
          <cell r="BR31">
            <v>744</v>
          </cell>
          <cell r="BS31">
            <v>720</v>
          </cell>
          <cell r="BT31">
            <v>744</v>
          </cell>
          <cell r="BU31">
            <v>721</v>
          </cell>
          <cell r="BV31">
            <v>744</v>
          </cell>
          <cell r="BW31">
            <v>0</v>
          </cell>
        </row>
        <row r="32">
          <cell r="C32">
            <v>0</v>
          </cell>
          <cell r="D32">
            <v>0</v>
          </cell>
          <cell r="E32">
            <v>0</v>
          </cell>
          <cell r="F32">
            <v>0</v>
          </cell>
          <cell r="G32">
            <v>1.0649999999999999</v>
          </cell>
          <cell r="H32">
            <v>1.0649999999999999</v>
          </cell>
          <cell r="I32">
            <v>1.0649999999999999</v>
          </cell>
          <cell r="J32">
            <v>1.0649999999999999</v>
          </cell>
          <cell r="K32">
            <v>1.0649999999999999</v>
          </cell>
          <cell r="L32">
            <v>1.0649999999999999</v>
          </cell>
          <cell r="M32">
            <v>0</v>
          </cell>
          <cell r="N32">
            <v>0</v>
          </cell>
          <cell r="O32">
            <v>0</v>
          </cell>
          <cell r="P32">
            <v>0</v>
          </cell>
          <cell r="Q32">
            <v>0</v>
          </cell>
          <cell r="R32">
            <v>0</v>
          </cell>
          <cell r="S32">
            <v>1.0649999999999999</v>
          </cell>
          <cell r="T32">
            <v>1.0649999999999999</v>
          </cell>
          <cell r="U32">
            <v>1.0649999999999999</v>
          </cell>
          <cell r="V32">
            <v>1.0649999999999999</v>
          </cell>
          <cell r="W32">
            <v>1.0649999999999999</v>
          </cell>
          <cell r="X32">
            <v>1.0649999999999999</v>
          </cell>
          <cell r="Y32">
            <v>0</v>
          </cell>
          <cell r="Z32">
            <v>0</v>
          </cell>
          <cell r="AA32">
            <v>0</v>
          </cell>
          <cell r="AB32">
            <v>0</v>
          </cell>
          <cell r="AC32">
            <v>0</v>
          </cell>
          <cell r="AD32">
            <v>0</v>
          </cell>
          <cell r="AE32">
            <v>1.0649999999999999</v>
          </cell>
          <cell r="AF32">
            <v>1.0649999999999999</v>
          </cell>
          <cell r="AG32">
            <v>1.0649999999999999</v>
          </cell>
          <cell r="AH32">
            <v>1.0649999999999999</v>
          </cell>
          <cell r="AI32">
            <v>1.0649999999999999</v>
          </cell>
          <cell r="AJ32">
            <v>1.0649999999999999</v>
          </cell>
          <cell r="AK32">
            <v>0</v>
          </cell>
          <cell r="AL32">
            <v>0</v>
          </cell>
          <cell r="AM32">
            <v>0</v>
          </cell>
          <cell r="AN32">
            <v>0</v>
          </cell>
          <cell r="AO32">
            <v>0</v>
          </cell>
          <cell r="AP32">
            <v>0</v>
          </cell>
          <cell r="AQ32">
            <v>1.0649999999999999</v>
          </cell>
          <cell r="AR32">
            <v>1.0649999999999999</v>
          </cell>
          <cell r="AS32">
            <v>1.0649999999999999</v>
          </cell>
          <cell r="AT32">
            <v>1.0649999999999999</v>
          </cell>
          <cell r="AU32">
            <v>1.0649999999999999</v>
          </cell>
          <cell r="AV32">
            <v>1.0649999999999999</v>
          </cell>
          <cell r="AW32">
            <v>0</v>
          </cell>
          <cell r="AX32">
            <v>0</v>
          </cell>
          <cell r="AY32">
            <v>0</v>
          </cell>
          <cell r="AZ32">
            <v>0</v>
          </cell>
          <cell r="BA32">
            <v>0</v>
          </cell>
          <cell r="BB32">
            <v>0</v>
          </cell>
          <cell r="BC32">
            <v>1.0649999999999999</v>
          </cell>
          <cell r="BD32">
            <v>1.0649999999999999</v>
          </cell>
          <cell r="BE32">
            <v>1.0649999999999999</v>
          </cell>
          <cell r="BF32">
            <v>1.0649999999999999</v>
          </cell>
          <cell r="BG32">
            <v>1.0649999999999999</v>
          </cell>
          <cell r="BH32">
            <v>1.0649999999999999</v>
          </cell>
          <cell r="BI32">
            <v>0</v>
          </cell>
          <cell r="BJ32">
            <v>0</v>
          </cell>
          <cell r="BK32">
            <v>0</v>
          </cell>
          <cell r="BL32">
            <v>0</v>
          </cell>
          <cell r="BM32">
            <v>0</v>
          </cell>
          <cell r="BN32">
            <v>0</v>
          </cell>
          <cell r="BO32">
            <v>1.0649999999999999</v>
          </cell>
          <cell r="BP32">
            <v>1.0649999999999999</v>
          </cell>
          <cell r="BQ32">
            <v>1.0649999999999999</v>
          </cell>
          <cell r="BR32">
            <v>1.0649999999999999</v>
          </cell>
          <cell r="BS32">
            <v>1.0649999999999999</v>
          </cell>
          <cell r="BT32">
            <v>1.0649999999999999</v>
          </cell>
          <cell r="BU32">
            <v>0</v>
          </cell>
          <cell r="BV32">
            <v>0</v>
          </cell>
        </row>
        <row r="33">
          <cell r="C33">
            <v>1.032</v>
          </cell>
          <cell r="D33">
            <v>1.032</v>
          </cell>
          <cell r="E33">
            <v>1.032</v>
          </cell>
          <cell r="F33">
            <v>1.032</v>
          </cell>
          <cell r="G33">
            <v>1.022</v>
          </cell>
          <cell r="H33">
            <v>1.022</v>
          </cell>
          <cell r="I33">
            <v>1.022</v>
          </cell>
          <cell r="J33">
            <v>1.022</v>
          </cell>
          <cell r="K33">
            <v>1.022</v>
          </cell>
          <cell r="L33">
            <v>1.022</v>
          </cell>
          <cell r="M33">
            <v>1.032</v>
          </cell>
          <cell r="N33">
            <v>1.032</v>
          </cell>
          <cell r="O33">
            <v>1.032</v>
          </cell>
          <cell r="P33">
            <v>1.032</v>
          </cell>
          <cell r="Q33">
            <v>1.032</v>
          </cell>
          <cell r="R33">
            <v>1.032</v>
          </cell>
          <cell r="S33">
            <v>1.022</v>
          </cell>
          <cell r="T33">
            <v>1.022</v>
          </cell>
          <cell r="U33">
            <v>1.022</v>
          </cell>
          <cell r="V33">
            <v>1.022</v>
          </cell>
          <cell r="W33">
            <v>1.022</v>
          </cell>
          <cell r="X33">
            <v>1.022</v>
          </cell>
          <cell r="Y33">
            <v>1.032</v>
          </cell>
          <cell r="Z33">
            <v>1.032</v>
          </cell>
          <cell r="AA33">
            <v>1.032</v>
          </cell>
          <cell r="AB33">
            <v>1.032</v>
          </cell>
          <cell r="AC33">
            <v>1.032</v>
          </cell>
          <cell r="AD33">
            <v>1.032</v>
          </cell>
          <cell r="AE33">
            <v>1.022</v>
          </cell>
          <cell r="AF33">
            <v>1.022</v>
          </cell>
          <cell r="AG33">
            <v>1.022</v>
          </cell>
          <cell r="AH33">
            <v>1.022</v>
          </cell>
          <cell r="AI33">
            <v>1.022</v>
          </cell>
          <cell r="AJ33">
            <v>1.022</v>
          </cell>
          <cell r="AK33">
            <v>1.032</v>
          </cell>
          <cell r="AL33">
            <v>1.032</v>
          </cell>
          <cell r="AM33">
            <v>1.032</v>
          </cell>
          <cell r="AN33">
            <v>1.032</v>
          </cell>
          <cell r="AO33">
            <v>1.032</v>
          </cell>
          <cell r="AP33">
            <v>1.032</v>
          </cell>
          <cell r="AQ33">
            <v>1.022</v>
          </cell>
          <cell r="AR33">
            <v>1.022</v>
          </cell>
          <cell r="AS33">
            <v>1.022</v>
          </cell>
          <cell r="AT33">
            <v>1.022</v>
          </cell>
          <cell r="AU33">
            <v>1.022</v>
          </cell>
          <cell r="AV33">
            <v>1.022</v>
          </cell>
          <cell r="AW33">
            <v>1.032</v>
          </cell>
          <cell r="AX33">
            <v>1.032</v>
          </cell>
          <cell r="AY33">
            <v>1.032</v>
          </cell>
          <cell r="AZ33">
            <v>1.032</v>
          </cell>
          <cell r="BA33">
            <v>1.032</v>
          </cell>
          <cell r="BB33">
            <v>1.032</v>
          </cell>
          <cell r="BC33">
            <v>1.022</v>
          </cell>
          <cell r="BD33">
            <v>1.022</v>
          </cell>
          <cell r="BE33">
            <v>1.022</v>
          </cell>
          <cell r="BF33">
            <v>1.022</v>
          </cell>
          <cell r="BG33">
            <v>1.022</v>
          </cell>
          <cell r="BH33">
            <v>1.022</v>
          </cell>
          <cell r="BI33">
            <v>1.032</v>
          </cell>
          <cell r="BJ33">
            <v>1.032</v>
          </cell>
          <cell r="BK33">
            <v>1.032</v>
          </cell>
          <cell r="BL33">
            <v>1.032</v>
          </cell>
          <cell r="BM33">
            <v>1.032</v>
          </cell>
          <cell r="BN33">
            <v>1.032</v>
          </cell>
          <cell r="BO33">
            <v>1.022</v>
          </cell>
          <cell r="BP33">
            <v>1.022</v>
          </cell>
          <cell r="BQ33">
            <v>1.022</v>
          </cell>
          <cell r="BR33">
            <v>1.022</v>
          </cell>
          <cell r="BS33">
            <v>1.022</v>
          </cell>
          <cell r="BT33">
            <v>1.022</v>
          </cell>
          <cell r="BU33">
            <v>1.032</v>
          </cell>
          <cell r="BV33">
            <v>1.032</v>
          </cell>
        </row>
        <row r="34">
          <cell r="C34">
            <v>0.99269164265129683</v>
          </cell>
          <cell r="D34">
            <v>0.99368168168168169</v>
          </cell>
          <cell r="E34">
            <v>0.98950778816199381</v>
          </cell>
          <cell r="F34">
            <v>0.98980254777070065</v>
          </cell>
          <cell r="G34">
            <v>0.98837777777777791</v>
          </cell>
          <cell r="H34">
            <v>0.98252229299363081</v>
          </cell>
          <cell r="I34">
            <v>0.98637463976945228</v>
          </cell>
          <cell r="J34">
            <v>0.98421556886227568</v>
          </cell>
          <cell r="K34">
            <v>0.9848807339449539</v>
          </cell>
          <cell r="L34">
            <v>0.98653025936599392</v>
          </cell>
          <cell r="M34">
            <v>0.99317647058823533</v>
          </cell>
          <cell r="N34">
            <v>0.98950778816199381</v>
          </cell>
          <cell r="O34">
            <v>0.99269164265129683</v>
          </cell>
          <cell r="P34">
            <v>0.99263897763578279</v>
          </cell>
          <cell r="Q34">
            <v>0.98950778816199381</v>
          </cell>
          <cell r="R34">
            <v>0.99148012232415905</v>
          </cell>
          <cell r="S34">
            <v>0.98637463976945228</v>
          </cell>
          <cell r="T34">
            <v>0.98252229299363081</v>
          </cell>
          <cell r="U34">
            <v>0.98837777777777791</v>
          </cell>
          <cell r="V34">
            <v>0.98188161993769463</v>
          </cell>
          <cell r="W34">
            <v>0.9848807339449539</v>
          </cell>
          <cell r="X34">
            <v>0.98653025936599392</v>
          </cell>
          <cell r="Y34">
            <v>0.99317647058823533</v>
          </cell>
          <cell r="Z34">
            <v>0.99269164265129683</v>
          </cell>
          <cell r="AA34">
            <v>0.99269164265129683</v>
          </cell>
          <cell r="AB34">
            <v>0.99263897763578279</v>
          </cell>
          <cell r="AC34">
            <v>0.98950778816199381</v>
          </cell>
          <cell r="AD34">
            <v>0.99302941176470583</v>
          </cell>
          <cell r="AE34">
            <v>0.98421556886227568</v>
          </cell>
          <cell r="AF34">
            <v>0.98252229299363081</v>
          </cell>
          <cell r="AG34">
            <v>0.98837777777777791</v>
          </cell>
          <cell r="AH34">
            <v>0.98188161993769463</v>
          </cell>
          <cell r="AI34">
            <v>0.98705882352941188</v>
          </cell>
          <cell r="AJ34">
            <v>0.9843772455089822</v>
          </cell>
          <cell r="AK34">
            <v>0.99163302752293581</v>
          </cell>
          <cell r="AL34">
            <v>0.99269164265129683</v>
          </cell>
          <cell r="AM34">
            <v>0.99116167664670662</v>
          </cell>
          <cell r="AN34">
            <v>0.99263897763578279</v>
          </cell>
          <cell r="AO34">
            <v>0.99101197604790436</v>
          </cell>
          <cell r="AP34">
            <v>0.99163302752293581</v>
          </cell>
          <cell r="AQ34">
            <v>0.98421556886227568</v>
          </cell>
          <cell r="AR34">
            <v>0.9848807339449539</v>
          </cell>
          <cell r="AS34">
            <v>0.98637463976945228</v>
          </cell>
          <cell r="AT34">
            <v>0.98188161993769463</v>
          </cell>
          <cell r="AU34">
            <v>0.98907648725212471</v>
          </cell>
          <cell r="AV34">
            <v>0.98188161993769463</v>
          </cell>
          <cell r="AW34">
            <v>0.99332352941176472</v>
          </cell>
          <cell r="AX34">
            <v>0.99411111111111106</v>
          </cell>
          <cell r="AY34">
            <v>0.99116167664670662</v>
          </cell>
          <cell r="AZ34">
            <v>0.99212500000000003</v>
          </cell>
          <cell r="BA34">
            <v>0.9925475504322766</v>
          </cell>
          <cell r="BB34">
            <v>0.98996178343949048</v>
          </cell>
          <cell r="BC34">
            <v>0.98637463976945228</v>
          </cell>
          <cell r="BD34">
            <v>0.9848807339449539</v>
          </cell>
          <cell r="BE34">
            <v>0.98421556886227568</v>
          </cell>
          <cell r="BF34">
            <v>0.98637463976945228</v>
          </cell>
          <cell r="BG34">
            <v>0.9848807339449539</v>
          </cell>
          <cell r="BH34">
            <v>0.98188161993769463</v>
          </cell>
          <cell r="BI34">
            <v>0.99607103825136611</v>
          </cell>
          <cell r="BJ34">
            <v>0.99116167664670662</v>
          </cell>
          <cell r="BK34">
            <v>0.99269164265129683</v>
          </cell>
          <cell r="BL34">
            <v>0.99263897763578279</v>
          </cell>
          <cell r="BM34">
            <v>0.99101197604790436</v>
          </cell>
          <cell r="BN34">
            <v>0.98996178343949048</v>
          </cell>
          <cell r="BO34">
            <v>0.98837777777777791</v>
          </cell>
          <cell r="BP34">
            <v>0.98252229299363081</v>
          </cell>
          <cell r="BQ34">
            <v>0.98188161993769463</v>
          </cell>
          <cell r="BR34">
            <v>0.98637463976945228</v>
          </cell>
          <cell r="BS34">
            <v>0.9848807339449539</v>
          </cell>
          <cell r="BT34">
            <v>0.98421556886227568</v>
          </cell>
          <cell r="BU34">
            <v>0.99474787535410769</v>
          </cell>
          <cell r="BV34">
            <v>0.99116167664670662</v>
          </cell>
        </row>
        <row r="35">
          <cell r="C35">
            <v>0.95</v>
          </cell>
          <cell r="D35">
            <v>0.95</v>
          </cell>
          <cell r="E35">
            <v>0.95</v>
          </cell>
          <cell r="F35">
            <v>0.95</v>
          </cell>
          <cell r="G35">
            <v>0.94599999999999995</v>
          </cell>
          <cell r="H35">
            <v>0.94599999999999995</v>
          </cell>
          <cell r="I35">
            <v>0.94599999999999995</v>
          </cell>
          <cell r="J35">
            <v>0.94599999999999995</v>
          </cell>
          <cell r="K35">
            <v>0.94599999999999995</v>
          </cell>
          <cell r="L35">
            <v>0.94599999999999995</v>
          </cell>
          <cell r="M35">
            <v>0.95</v>
          </cell>
          <cell r="N35">
            <v>0.95</v>
          </cell>
          <cell r="O35">
            <v>0.95</v>
          </cell>
          <cell r="P35">
            <v>0.95</v>
          </cell>
          <cell r="Q35">
            <v>0.95</v>
          </cell>
          <cell r="R35">
            <v>0.95</v>
          </cell>
          <cell r="S35">
            <v>0.94599999999999995</v>
          </cell>
          <cell r="T35">
            <v>0.94599999999999995</v>
          </cell>
          <cell r="U35">
            <v>0.94599999999999995</v>
          </cell>
          <cell r="V35">
            <v>0.94599999999999995</v>
          </cell>
          <cell r="W35">
            <v>0.94599999999999995</v>
          </cell>
          <cell r="X35">
            <v>0.94599999999999995</v>
          </cell>
          <cell r="Y35">
            <v>0.95</v>
          </cell>
          <cell r="Z35">
            <v>0.95</v>
          </cell>
          <cell r="AA35">
            <v>0.95</v>
          </cell>
          <cell r="AB35">
            <v>0.95</v>
          </cell>
          <cell r="AC35">
            <v>0.95</v>
          </cell>
          <cell r="AD35">
            <v>0.95</v>
          </cell>
          <cell r="AE35">
            <v>0.94599999999999995</v>
          </cell>
          <cell r="AF35">
            <v>0.94599999999999995</v>
          </cell>
          <cell r="AG35">
            <v>0.94599999999999995</v>
          </cell>
          <cell r="AH35">
            <v>0.94599999999999995</v>
          </cell>
          <cell r="AI35">
            <v>0.94599999999999995</v>
          </cell>
          <cell r="AJ35">
            <v>0.94599999999999995</v>
          </cell>
          <cell r="AK35">
            <v>0.95</v>
          </cell>
          <cell r="AL35">
            <v>0.95</v>
          </cell>
          <cell r="AM35">
            <v>0.95</v>
          </cell>
          <cell r="AN35">
            <v>0.95</v>
          </cell>
          <cell r="AO35">
            <v>0.95</v>
          </cell>
          <cell r="AP35">
            <v>0.95</v>
          </cell>
          <cell r="AQ35">
            <v>0.94599999999999995</v>
          </cell>
          <cell r="AR35">
            <v>0.94599999999999995</v>
          </cell>
          <cell r="AS35">
            <v>0.94599999999999995</v>
          </cell>
          <cell r="AT35">
            <v>0.94599999999999995</v>
          </cell>
          <cell r="AU35">
            <v>0.94599999999999995</v>
          </cell>
          <cell r="AV35">
            <v>0.94599999999999995</v>
          </cell>
          <cell r="AW35">
            <v>0.95</v>
          </cell>
          <cell r="AX35">
            <v>0.95</v>
          </cell>
          <cell r="AY35">
            <v>0.95</v>
          </cell>
          <cell r="AZ35">
            <v>0.95</v>
          </cell>
          <cell r="BA35">
            <v>0.95</v>
          </cell>
          <cell r="BB35">
            <v>0.95</v>
          </cell>
          <cell r="BC35">
            <v>0.94599999999999995</v>
          </cell>
          <cell r="BD35">
            <v>0.94599999999999995</v>
          </cell>
          <cell r="BE35">
            <v>0.94599999999999995</v>
          </cell>
          <cell r="BF35">
            <v>0.94599999999999995</v>
          </cell>
          <cell r="BG35">
            <v>0.94599999999999995</v>
          </cell>
          <cell r="BH35">
            <v>0.94599999999999995</v>
          </cell>
          <cell r="BI35">
            <v>0.95</v>
          </cell>
          <cell r="BJ35">
            <v>0.95</v>
          </cell>
          <cell r="BK35">
            <v>0.95</v>
          </cell>
          <cell r="BL35">
            <v>0.95</v>
          </cell>
          <cell r="BM35">
            <v>0.95</v>
          </cell>
          <cell r="BN35">
            <v>0.95</v>
          </cell>
          <cell r="BO35">
            <v>0.94599999999999995</v>
          </cell>
          <cell r="BP35">
            <v>0.94599999999999995</v>
          </cell>
          <cell r="BQ35">
            <v>0.94599999999999995</v>
          </cell>
          <cell r="BR35">
            <v>0.94599999999999995</v>
          </cell>
          <cell r="BS35">
            <v>0.94599999999999995</v>
          </cell>
          <cell r="BT35">
            <v>0.94599999999999995</v>
          </cell>
          <cell r="BU35">
            <v>0.95</v>
          </cell>
          <cell r="BV35">
            <v>0.95</v>
          </cell>
        </row>
        <row r="36">
          <cell r="C36">
            <v>1</v>
          </cell>
          <cell r="D36">
            <v>1</v>
          </cell>
          <cell r="E36">
            <v>1</v>
          </cell>
          <cell r="F36">
            <v>1</v>
          </cell>
          <cell r="G36">
            <v>1</v>
          </cell>
          <cell r="H36">
            <v>1</v>
          </cell>
          <cell r="I36">
            <v>0.99999999999999989</v>
          </cell>
          <cell r="J36">
            <v>1</v>
          </cell>
          <cell r="K36">
            <v>0.99999999999999989</v>
          </cell>
          <cell r="L36">
            <v>0.99999999999999989</v>
          </cell>
          <cell r="M36">
            <v>1</v>
          </cell>
          <cell r="N36">
            <v>1</v>
          </cell>
          <cell r="O36">
            <v>1</v>
          </cell>
          <cell r="P36">
            <v>1</v>
          </cell>
          <cell r="Q36">
            <v>1</v>
          </cell>
          <cell r="R36">
            <v>1</v>
          </cell>
          <cell r="S36">
            <v>0.99999999999999989</v>
          </cell>
          <cell r="T36">
            <v>1</v>
          </cell>
          <cell r="U36">
            <v>1</v>
          </cell>
          <cell r="V36">
            <v>0.99999999999999989</v>
          </cell>
          <cell r="W36">
            <v>0.99999999999999989</v>
          </cell>
          <cell r="X36">
            <v>0.99999999999999989</v>
          </cell>
          <cell r="Y36">
            <v>1</v>
          </cell>
          <cell r="Z36">
            <v>1</v>
          </cell>
          <cell r="AA36">
            <v>1</v>
          </cell>
          <cell r="AB36">
            <v>1</v>
          </cell>
          <cell r="AC36">
            <v>1</v>
          </cell>
          <cell r="AD36">
            <v>1</v>
          </cell>
          <cell r="AE36">
            <v>1</v>
          </cell>
          <cell r="AF36">
            <v>1</v>
          </cell>
          <cell r="AG36">
            <v>1</v>
          </cell>
          <cell r="AH36">
            <v>0.99999999999999989</v>
          </cell>
          <cell r="AI36">
            <v>1</v>
          </cell>
          <cell r="AJ36">
            <v>1</v>
          </cell>
          <cell r="AK36">
            <v>1</v>
          </cell>
          <cell r="AL36">
            <v>1</v>
          </cell>
          <cell r="AM36">
            <v>1</v>
          </cell>
          <cell r="AN36">
            <v>1</v>
          </cell>
          <cell r="AO36">
            <v>1.0000000000000002</v>
          </cell>
          <cell r="AP36">
            <v>1</v>
          </cell>
          <cell r="AQ36">
            <v>1</v>
          </cell>
          <cell r="AR36">
            <v>0.99999999999999989</v>
          </cell>
          <cell r="AS36">
            <v>0.99999999999999989</v>
          </cell>
          <cell r="AT36">
            <v>0.99999999999999989</v>
          </cell>
          <cell r="AU36">
            <v>1</v>
          </cell>
          <cell r="AV36">
            <v>0.99999999999999989</v>
          </cell>
          <cell r="AW36">
            <v>1</v>
          </cell>
          <cell r="AX36">
            <v>1</v>
          </cell>
          <cell r="AY36">
            <v>1</v>
          </cell>
          <cell r="AZ36">
            <v>1</v>
          </cell>
          <cell r="BA36">
            <v>1</v>
          </cell>
          <cell r="BB36">
            <v>1</v>
          </cell>
          <cell r="BC36">
            <v>0.99999999999999989</v>
          </cell>
          <cell r="BD36">
            <v>0.99999999999999989</v>
          </cell>
          <cell r="BE36">
            <v>1</v>
          </cell>
          <cell r="BF36">
            <v>0.99999999999999989</v>
          </cell>
          <cell r="BG36">
            <v>0.99999999999999989</v>
          </cell>
          <cell r="BH36">
            <v>0.99999999999999989</v>
          </cell>
          <cell r="BI36">
            <v>1</v>
          </cell>
          <cell r="BJ36">
            <v>1</v>
          </cell>
          <cell r="BK36">
            <v>1</v>
          </cell>
          <cell r="BL36">
            <v>1</v>
          </cell>
          <cell r="BM36">
            <v>1.0000000000000002</v>
          </cell>
          <cell r="BN36">
            <v>1</v>
          </cell>
          <cell r="BO36">
            <v>1</v>
          </cell>
          <cell r="BP36">
            <v>1</v>
          </cell>
          <cell r="BQ36">
            <v>0.99999999999999989</v>
          </cell>
          <cell r="BR36">
            <v>0.99999999999999989</v>
          </cell>
          <cell r="BS36">
            <v>0.99999999999999989</v>
          </cell>
          <cell r="BT36">
            <v>1</v>
          </cell>
          <cell r="BU36">
            <v>1</v>
          </cell>
          <cell r="BV36">
            <v>1</v>
          </cell>
        </row>
        <row r="40">
          <cell r="C40">
            <v>744</v>
          </cell>
          <cell r="D40">
            <v>696</v>
          </cell>
          <cell r="E40">
            <v>744</v>
          </cell>
          <cell r="F40">
            <v>719</v>
          </cell>
          <cell r="G40">
            <v>744</v>
          </cell>
          <cell r="H40">
            <v>720</v>
          </cell>
          <cell r="I40">
            <v>744</v>
          </cell>
          <cell r="J40">
            <v>744</v>
          </cell>
          <cell r="K40">
            <v>720</v>
          </cell>
          <cell r="L40">
            <v>745</v>
          </cell>
          <cell r="M40">
            <v>720</v>
          </cell>
          <cell r="N40">
            <v>744</v>
          </cell>
          <cell r="O40">
            <v>744</v>
          </cell>
          <cell r="P40">
            <v>672</v>
          </cell>
          <cell r="Q40">
            <v>744</v>
          </cell>
          <cell r="R40">
            <v>719</v>
          </cell>
          <cell r="S40">
            <v>744</v>
          </cell>
          <cell r="T40">
            <v>720</v>
          </cell>
          <cell r="U40">
            <v>744</v>
          </cell>
          <cell r="V40">
            <v>744</v>
          </cell>
          <cell r="W40">
            <v>720</v>
          </cell>
          <cell r="X40">
            <v>745</v>
          </cell>
          <cell r="Y40">
            <v>720</v>
          </cell>
          <cell r="Z40">
            <v>744</v>
          </cell>
          <cell r="AA40">
            <v>744</v>
          </cell>
          <cell r="AB40">
            <v>672</v>
          </cell>
          <cell r="AC40">
            <v>744</v>
          </cell>
          <cell r="AD40">
            <v>719</v>
          </cell>
          <cell r="AE40">
            <v>744</v>
          </cell>
          <cell r="AF40">
            <v>720</v>
          </cell>
          <cell r="AG40">
            <v>744</v>
          </cell>
          <cell r="AH40">
            <v>744</v>
          </cell>
          <cell r="AI40">
            <v>720</v>
          </cell>
          <cell r="AJ40">
            <v>745</v>
          </cell>
          <cell r="AK40">
            <v>720</v>
          </cell>
          <cell r="AL40">
            <v>744</v>
          </cell>
          <cell r="AM40">
            <v>744</v>
          </cell>
          <cell r="AN40">
            <v>672</v>
          </cell>
          <cell r="AO40">
            <v>743</v>
          </cell>
          <cell r="AP40">
            <v>720</v>
          </cell>
          <cell r="AQ40">
            <v>744</v>
          </cell>
          <cell r="AR40">
            <v>720</v>
          </cell>
          <cell r="AS40">
            <v>744</v>
          </cell>
          <cell r="AT40">
            <v>744</v>
          </cell>
          <cell r="AU40">
            <v>720</v>
          </cell>
          <cell r="AV40">
            <v>744</v>
          </cell>
          <cell r="AW40">
            <v>721</v>
          </cell>
          <cell r="AX40">
            <v>744</v>
          </cell>
          <cell r="AY40">
            <v>744</v>
          </cell>
          <cell r="AZ40">
            <v>696</v>
          </cell>
          <cell r="BA40">
            <v>743</v>
          </cell>
          <cell r="BB40">
            <v>720</v>
          </cell>
          <cell r="BC40">
            <v>744</v>
          </cell>
          <cell r="BD40">
            <v>720</v>
          </cell>
          <cell r="BE40">
            <v>744</v>
          </cell>
          <cell r="BF40">
            <v>744</v>
          </cell>
          <cell r="BG40">
            <v>720</v>
          </cell>
          <cell r="BH40">
            <v>744</v>
          </cell>
          <cell r="BI40">
            <v>721</v>
          </cell>
          <cell r="BJ40">
            <v>744</v>
          </cell>
          <cell r="BK40">
            <v>744</v>
          </cell>
          <cell r="BL40">
            <v>672</v>
          </cell>
          <cell r="BM40">
            <v>743</v>
          </cell>
          <cell r="BN40">
            <v>720</v>
          </cell>
          <cell r="BO40">
            <v>744</v>
          </cell>
          <cell r="BP40">
            <v>720</v>
          </cell>
          <cell r="BQ40">
            <v>744</v>
          </cell>
          <cell r="BR40">
            <v>744</v>
          </cell>
          <cell r="BS40">
            <v>720</v>
          </cell>
          <cell r="BT40">
            <v>744</v>
          </cell>
          <cell r="BU40">
            <v>721</v>
          </cell>
          <cell r="BV40">
            <v>744</v>
          </cell>
          <cell r="BW40">
            <v>744</v>
          </cell>
          <cell r="BX40">
            <v>672</v>
          </cell>
          <cell r="BY40">
            <v>743</v>
          </cell>
          <cell r="BZ40">
            <v>720</v>
          </cell>
          <cell r="CA40">
            <v>744</v>
          </cell>
          <cell r="CB40">
            <v>720</v>
          </cell>
          <cell r="CC40">
            <v>744</v>
          </cell>
          <cell r="CD40">
            <v>744</v>
          </cell>
          <cell r="CE40">
            <v>720</v>
          </cell>
          <cell r="CF40">
            <v>744</v>
          </cell>
          <cell r="CG40">
            <v>721</v>
          </cell>
          <cell r="CH40">
            <v>744</v>
          </cell>
        </row>
        <row r="41">
          <cell r="C41">
            <v>416</v>
          </cell>
          <cell r="D41">
            <v>384</v>
          </cell>
          <cell r="E41">
            <v>432</v>
          </cell>
          <cell r="F41">
            <v>416</v>
          </cell>
          <cell r="G41">
            <v>400</v>
          </cell>
          <cell r="H41">
            <v>416</v>
          </cell>
          <cell r="I41">
            <v>416</v>
          </cell>
          <cell r="J41">
            <v>416</v>
          </cell>
          <cell r="K41">
            <v>400</v>
          </cell>
          <cell r="L41">
            <v>416</v>
          </cell>
          <cell r="M41">
            <v>400</v>
          </cell>
          <cell r="N41">
            <v>416</v>
          </cell>
          <cell r="O41">
            <v>400</v>
          </cell>
          <cell r="P41">
            <v>384</v>
          </cell>
          <cell r="Q41">
            <v>432</v>
          </cell>
          <cell r="R41">
            <v>416</v>
          </cell>
          <cell r="S41">
            <v>400</v>
          </cell>
          <cell r="T41">
            <v>416</v>
          </cell>
          <cell r="U41">
            <v>400</v>
          </cell>
          <cell r="V41">
            <v>432</v>
          </cell>
          <cell r="W41">
            <v>400</v>
          </cell>
          <cell r="X41">
            <v>416</v>
          </cell>
          <cell r="Y41">
            <v>400</v>
          </cell>
          <cell r="Z41">
            <v>416</v>
          </cell>
          <cell r="AA41">
            <v>400</v>
          </cell>
          <cell r="AB41">
            <v>384</v>
          </cell>
          <cell r="AC41">
            <v>432</v>
          </cell>
          <cell r="AD41">
            <v>400</v>
          </cell>
          <cell r="AE41">
            <v>416</v>
          </cell>
          <cell r="AF41">
            <v>416</v>
          </cell>
          <cell r="AG41">
            <v>400</v>
          </cell>
          <cell r="AH41">
            <v>432</v>
          </cell>
          <cell r="AI41">
            <v>400</v>
          </cell>
          <cell r="AJ41">
            <v>416</v>
          </cell>
          <cell r="AK41">
            <v>400</v>
          </cell>
          <cell r="AL41">
            <v>400</v>
          </cell>
          <cell r="AM41">
            <v>416</v>
          </cell>
          <cell r="AN41">
            <v>384</v>
          </cell>
          <cell r="AO41">
            <v>432</v>
          </cell>
          <cell r="AP41">
            <v>400</v>
          </cell>
          <cell r="AQ41">
            <v>416</v>
          </cell>
          <cell r="AR41">
            <v>416</v>
          </cell>
          <cell r="AS41">
            <v>400</v>
          </cell>
          <cell r="AT41">
            <v>432</v>
          </cell>
          <cell r="AU41">
            <v>384</v>
          </cell>
          <cell r="AV41">
            <v>432</v>
          </cell>
          <cell r="AW41">
            <v>400</v>
          </cell>
          <cell r="AX41">
            <v>400</v>
          </cell>
          <cell r="AY41">
            <v>416</v>
          </cell>
          <cell r="AZ41">
            <v>400</v>
          </cell>
          <cell r="BA41">
            <v>416</v>
          </cell>
          <cell r="BB41">
            <v>416</v>
          </cell>
          <cell r="BC41">
            <v>416</v>
          </cell>
          <cell r="BD41">
            <v>400</v>
          </cell>
          <cell r="BE41">
            <v>416</v>
          </cell>
          <cell r="BF41">
            <v>416</v>
          </cell>
          <cell r="BG41">
            <v>400</v>
          </cell>
          <cell r="BH41">
            <v>432</v>
          </cell>
          <cell r="BI41">
            <v>384</v>
          </cell>
          <cell r="BJ41">
            <v>416</v>
          </cell>
          <cell r="BK41">
            <v>416</v>
          </cell>
          <cell r="BL41">
            <v>384</v>
          </cell>
          <cell r="BM41">
            <v>416</v>
          </cell>
          <cell r="BN41">
            <v>416</v>
          </cell>
          <cell r="BO41">
            <v>400</v>
          </cell>
          <cell r="BP41">
            <v>416</v>
          </cell>
          <cell r="BQ41">
            <v>416</v>
          </cell>
          <cell r="BR41">
            <v>416</v>
          </cell>
          <cell r="BS41">
            <v>400</v>
          </cell>
          <cell r="BT41">
            <v>432</v>
          </cell>
          <cell r="BU41">
            <v>384</v>
          </cell>
          <cell r="BV41">
            <v>416</v>
          </cell>
          <cell r="BW41">
            <v>400</v>
          </cell>
          <cell r="BX41">
            <v>384</v>
          </cell>
          <cell r="BY41">
            <v>432</v>
          </cell>
          <cell r="BZ41">
            <v>416</v>
          </cell>
          <cell r="CA41">
            <v>400</v>
          </cell>
          <cell r="CB41">
            <v>416</v>
          </cell>
          <cell r="CC41">
            <v>416</v>
          </cell>
          <cell r="CD41">
            <v>416</v>
          </cell>
          <cell r="CE41">
            <v>400</v>
          </cell>
          <cell r="CF41">
            <v>416</v>
          </cell>
          <cell r="CG41">
            <v>400</v>
          </cell>
          <cell r="CH41">
            <v>416</v>
          </cell>
        </row>
        <row r="42">
          <cell r="C42">
            <v>328</v>
          </cell>
          <cell r="D42">
            <v>312</v>
          </cell>
          <cell r="E42">
            <v>312</v>
          </cell>
          <cell r="F42">
            <v>303</v>
          </cell>
          <cell r="G42">
            <v>344</v>
          </cell>
          <cell r="H42">
            <v>304</v>
          </cell>
          <cell r="I42">
            <v>328</v>
          </cell>
          <cell r="J42">
            <v>328</v>
          </cell>
          <cell r="K42">
            <v>320</v>
          </cell>
          <cell r="L42">
            <v>329</v>
          </cell>
          <cell r="M42">
            <v>320</v>
          </cell>
          <cell r="N42">
            <v>328</v>
          </cell>
          <cell r="O42">
            <v>344</v>
          </cell>
          <cell r="P42">
            <v>288</v>
          </cell>
          <cell r="Q42">
            <v>312</v>
          </cell>
          <cell r="R42">
            <v>303</v>
          </cell>
          <cell r="S42">
            <v>344</v>
          </cell>
          <cell r="T42">
            <v>304</v>
          </cell>
          <cell r="U42">
            <v>344</v>
          </cell>
          <cell r="V42">
            <v>312</v>
          </cell>
          <cell r="W42">
            <v>320</v>
          </cell>
          <cell r="X42">
            <v>329</v>
          </cell>
          <cell r="Y42">
            <v>320</v>
          </cell>
          <cell r="Z42">
            <v>328</v>
          </cell>
          <cell r="AA42">
            <v>344</v>
          </cell>
          <cell r="AB42">
            <v>288</v>
          </cell>
          <cell r="AC42">
            <v>312</v>
          </cell>
          <cell r="AD42">
            <v>319</v>
          </cell>
          <cell r="AE42">
            <v>328</v>
          </cell>
          <cell r="AF42">
            <v>304</v>
          </cell>
          <cell r="AG42">
            <v>344</v>
          </cell>
          <cell r="AH42">
            <v>312</v>
          </cell>
          <cell r="AI42">
            <v>320</v>
          </cell>
          <cell r="AJ42">
            <v>329</v>
          </cell>
          <cell r="AK42">
            <v>320</v>
          </cell>
          <cell r="AL42">
            <v>344</v>
          </cell>
          <cell r="AM42">
            <v>328</v>
          </cell>
          <cell r="AN42">
            <v>288</v>
          </cell>
          <cell r="AO42">
            <v>311</v>
          </cell>
          <cell r="AP42">
            <v>320</v>
          </cell>
          <cell r="AQ42">
            <v>328</v>
          </cell>
          <cell r="AR42">
            <v>304</v>
          </cell>
          <cell r="AS42">
            <v>344</v>
          </cell>
          <cell r="AT42">
            <v>312</v>
          </cell>
          <cell r="AU42">
            <v>336</v>
          </cell>
          <cell r="AV42">
            <v>312</v>
          </cell>
          <cell r="AW42">
            <v>321</v>
          </cell>
          <cell r="AX42">
            <v>344</v>
          </cell>
          <cell r="AY42">
            <v>328</v>
          </cell>
          <cell r="AZ42">
            <v>296</v>
          </cell>
          <cell r="BA42">
            <v>327</v>
          </cell>
          <cell r="BB42">
            <v>304</v>
          </cell>
          <cell r="BC42">
            <v>328</v>
          </cell>
          <cell r="BD42">
            <v>320</v>
          </cell>
          <cell r="BE42">
            <v>328</v>
          </cell>
          <cell r="BF42">
            <v>328</v>
          </cell>
          <cell r="BG42">
            <v>320</v>
          </cell>
          <cell r="BH42">
            <v>312</v>
          </cell>
          <cell r="BI42">
            <v>337</v>
          </cell>
          <cell r="BJ42">
            <v>328</v>
          </cell>
          <cell r="BK42">
            <v>328</v>
          </cell>
          <cell r="BL42">
            <v>288</v>
          </cell>
          <cell r="BM42">
            <v>327</v>
          </cell>
          <cell r="BN42">
            <v>304</v>
          </cell>
          <cell r="BO42">
            <v>344</v>
          </cell>
          <cell r="BP42">
            <v>304</v>
          </cell>
          <cell r="BQ42">
            <v>328</v>
          </cell>
          <cell r="BR42">
            <v>328</v>
          </cell>
          <cell r="BS42">
            <v>320</v>
          </cell>
          <cell r="BT42">
            <v>312</v>
          </cell>
          <cell r="BU42">
            <v>337</v>
          </cell>
          <cell r="BV42">
            <v>328</v>
          </cell>
          <cell r="BW42">
            <v>344</v>
          </cell>
          <cell r="BX42">
            <v>288</v>
          </cell>
          <cell r="BY42">
            <v>311</v>
          </cell>
          <cell r="BZ42">
            <v>304</v>
          </cell>
          <cell r="CA42">
            <v>344</v>
          </cell>
          <cell r="CB42">
            <v>304</v>
          </cell>
          <cell r="CC42">
            <v>328</v>
          </cell>
          <cell r="CD42">
            <v>328</v>
          </cell>
          <cell r="CE42">
            <v>320</v>
          </cell>
          <cell r="CF42">
            <v>328</v>
          </cell>
          <cell r="CG42">
            <v>321</v>
          </cell>
          <cell r="CH42">
            <v>328</v>
          </cell>
        </row>
        <row r="44">
          <cell r="C44">
            <v>0.55910000000000004</v>
          </cell>
          <cell r="D44">
            <v>0.55169999999999997</v>
          </cell>
          <cell r="E44">
            <v>0.5806</v>
          </cell>
          <cell r="F44">
            <v>0.5786</v>
          </cell>
          <cell r="G44">
            <v>0.53759999999999997</v>
          </cell>
          <cell r="H44">
            <v>0.57779999999999998</v>
          </cell>
          <cell r="I44">
            <v>0.55910000000000004</v>
          </cell>
          <cell r="J44">
            <v>0.55910000000000004</v>
          </cell>
          <cell r="K44">
            <v>0.55559999999999998</v>
          </cell>
          <cell r="L44">
            <v>0.55840000000000001</v>
          </cell>
          <cell r="M44">
            <v>0.55559999999999998</v>
          </cell>
          <cell r="N44">
            <v>0.55910000000000004</v>
          </cell>
          <cell r="O44">
            <v>0.53759999999999997</v>
          </cell>
          <cell r="P44">
            <v>0.57140000000000002</v>
          </cell>
          <cell r="Q44">
            <v>0.5806</v>
          </cell>
          <cell r="R44">
            <v>0.5786</v>
          </cell>
          <cell r="S44">
            <v>0.53759999999999997</v>
          </cell>
          <cell r="T44">
            <v>0.57779999999999998</v>
          </cell>
          <cell r="U44">
            <v>0.53759999999999997</v>
          </cell>
          <cell r="V44">
            <v>0.5806</v>
          </cell>
          <cell r="W44">
            <v>0.55559999999999998</v>
          </cell>
          <cell r="X44">
            <v>0.55840000000000001</v>
          </cell>
          <cell r="Y44">
            <v>0.55559999999999998</v>
          </cell>
          <cell r="Z44">
            <v>0.55910000000000004</v>
          </cell>
          <cell r="AA44">
            <v>0.53759999999999997</v>
          </cell>
          <cell r="AB44">
            <v>0.57140000000000002</v>
          </cell>
          <cell r="AC44">
            <v>0.5806</v>
          </cell>
          <cell r="AD44">
            <v>0.55630000000000002</v>
          </cell>
          <cell r="AE44">
            <v>0.55910000000000004</v>
          </cell>
          <cell r="AF44">
            <v>0.57779999999999998</v>
          </cell>
          <cell r="AG44">
            <v>0.53759999999999997</v>
          </cell>
          <cell r="AH44">
            <v>0.5806</v>
          </cell>
          <cell r="AI44">
            <v>0.55559999999999998</v>
          </cell>
          <cell r="AJ44">
            <v>0.55840000000000001</v>
          </cell>
          <cell r="AK44">
            <v>0.55559999999999998</v>
          </cell>
          <cell r="AL44">
            <v>0.53759999999999997</v>
          </cell>
          <cell r="AM44">
            <v>0.55910000000000004</v>
          </cell>
          <cell r="AN44">
            <v>0.57140000000000002</v>
          </cell>
          <cell r="AO44">
            <v>0.58140000000000003</v>
          </cell>
          <cell r="AP44">
            <v>0.55559999999999998</v>
          </cell>
          <cell r="AQ44">
            <v>0.55910000000000004</v>
          </cell>
          <cell r="AR44">
            <v>0.57779999999999998</v>
          </cell>
          <cell r="AS44">
            <v>0.53759999999999997</v>
          </cell>
          <cell r="AT44">
            <v>0.5806</v>
          </cell>
          <cell r="AU44">
            <v>0.5333</v>
          </cell>
          <cell r="AV44">
            <v>0.5806</v>
          </cell>
          <cell r="AW44">
            <v>0.55479999999999996</v>
          </cell>
          <cell r="AX44">
            <v>0.53759999999999997</v>
          </cell>
          <cell r="AY44">
            <v>0.55910000000000004</v>
          </cell>
          <cell r="AZ44">
            <v>0.57469999999999999</v>
          </cell>
          <cell r="BA44">
            <v>0.55989999999999995</v>
          </cell>
          <cell r="BB44">
            <v>0.57779999999999998</v>
          </cell>
          <cell r="BC44">
            <v>0.55910000000000004</v>
          </cell>
          <cell r="BD44">
            <v>0.55559999999999998</v>
          </cell>
          <cell r="BE44">
            <v>0.55910000000000004</v>
          </cell>
          <cell r="BF44">
            <v>0.55910000000000004</v>
          </cell>
          <cell r="BG44">
            <v>0.55559999999999998</v>
          </cell>
          <cell r="BH44">
            <v>0.5806</v>
          </cell>
          <cell r="BI44">
            <v>0.53259999999999996</v>
          </cell>
          <cell r="BJ44">
            <v>0.55910000000000004</v>
          </cell>
          <cell r="BK44">
            <v>0.55910000000000004</v>
          </cell>
          <cell r="BL44">
            <v>0.57140000000000002</v>
          </cell>
          <cell r="BM44">
            <v>0.55989999999999995</v>
          </cell>
          <cell r="BN44">
            <v>0.57779999999999998</v>
          </cell>
          <cell r="BO44">
            <v>0.53759999999999997</v>
          </cell>
          <cell r="BP44">
            <v>0.57779999999999998</v>
          </cell>
          <cell r="BQ44">
            <v>0.55910000000000004</v>
          </cell>
          <cell r="BR44">
            <v>0.55910000000000004</v>
          </cell>
          <cell r="BS44">
            <v>0.55559999999999998</v>
          </cell>
          <cell r="BT44">
            <v>0.5806</v>
          </cell>
          <cell r="BU44">
            <v>0.53259999999999996</v>
          </cell>
          <cell r="BV44">
            <v>0.55910000000000004</v>
          </cell>
          <cell r="BW44">
            <v>0.53759999999999997</v>
          </cell>
          <cell r="BX44">
            <v>0.57140000000000002</v>
          </cell>
          <cell r="BY44">
            <v>0.58140000000000003</v>
          </cell>
          <cell r="BZ44">
            <v>0.57779999999999998</v>
          </cell>
          <cell r="CA44">
            <v>0.53759999999999997</v>
          </cell>
          <cell r="CB44">
            <v>0.57779999999999998</v>
          </cell>
          <cell r="CC44">
            <v>0.55910000000000004</v>
          </cell>
          <cell r="CD44">
            <v>0.55910000000000004</v>
          </cell>
          <cell r="CE44">
            <v>0.55559999999999998</v>
          </cell>
          <cell r="CF44">
            <v>0.55910000000000004</v>
          </cell>
          <cell r="CG44">
            <v>0.55479999999999996</v>
          </cell>
          <cell r="CH44">
            <v>0.55910000000000004</v>
          </cell>
        </row>
        <row r="45">
          <cell r="C45">
            <v>0.44090000000000001</v>
          </cell>
          <cell r="D45">
            <v>0.44829999999999998</v>
          </cell>
          <cell r="E45">
            <v>0.4194</v>
          </cell>
          <cell r="F45">
            <v>0.4214</v>
          </cell>
          <cell r="G45">
            <v>0.46239999999999998</v>
          </cell>
          <cell r="H45">
            <v>0.42220000000000002</v>
          </cell>
          <cell r="I45">
            <v>0.44090000000000001</v>
          </cell>
          <cell r="J45">
            <v>0.44090000000000001</v>
          </cell>
          <cell r="K45">
            <v>0.44440000000000002</v>
          </cell>
          <cell r="L45">
            <v>0.44159999999999999</v>
          </cell>
          <cell r="M45">
            <v>0.44440000000000002</v>
          </cell>
          <cell r="N45">
            <v>0.44090000000000001</v>
          </cell>
          <cell r="O45">
            <v>0.46239999999999998</v>
          </cell>
          <cell r="P45">
            <v>0.42859999999999998</v>
          </cell>
          <cell r="Q45">
            <v>0.4194</v>
          </cell>
          <cell r="R45">
            <v>0.4214</v>
          </cell>
          <cell r="S45">
            <v>0.46239999999999998</v>
          </cell>
          <cell r="T45">
            <v>0.42220000000000002</v>
          </cell>
          <cell r="U45">
            <v>0.46239999999999998</v>
          </cell>
          <cell r="V45">
            <v>0.4194</v>
          </cell>
          <cell r="W45">
            <v>0.44440000000000002</v>
          </cell>
          <cell r="X45">
            <v>0.44159999999999999</v>
          </cell>
          <cell r="Y45">
            <v>0.44440000000000002</v>
          </cell>
          <cell r="Z45">
            <v>0.44090000000000001</v>
          </cell>
          <cell r="AA45">
            <v>0.46239999999999998</v>
          </cell>
          <cell r="AB45">
            <v>0.42859999999999998</v>
          </cell>
          <cell r="AC45">
            <v>0.4194</v>
          </cell>
          <cell r="AD45">
            <v>0.44369999999999998</v>
          </cell>
          <cell r="AE45">
            <v>0.44090000000000001</v>
          </cell>
          <cell r="AF45">
            <v>0.42220000000000002</v>
          </cell>
          <cell r="AG45">
            <v>0.46239999999999998</v>
          </cell>
          <cell r="AH45">
            <v>0.4194</v>
          </cell>
          <cell r="AI45">
            <v>0.44440000000000002</v>
          </cell>
          <cell r="AJ45">
            <v>0.44159999999999999</v>
          </cell>
          <cell r="AK45">
            <v>0.44440000000000002</v>
          </cell>
          <cell r="AL45">
            <v>0.46239999999999998</v>
          </cell>
          <cell r="AM45">
            <v>0.44090000000000001</v>
          </cell>
          <cell r="AN45">
            <v>0.42859999999999998</v>
          </cell>
          <cell r="AO45">
            <v>0.41860000000000003</v>
          </cell>
          <cell r="AP45">
            <v>0.44440000000000002</v>
          </cell>
          <cell r="AQ45">
            <v>0.44090000000000001</v>
          </cell>
          <cell r="AR45">
            <v>0.42220000000000002</v>
          </cell>
          <cell r="AS45">
            <v>0.46239999999999998</v>
          </cell>
          <cell r="AT45">
            <v>0.4194</v>
          </cell>
          <cell r="AU45">
            <v>0.4667</v>
          </cell>
          <cell r="AV45">
            <v>0.4194</v>
          </cell>
          <cell r="AW45">
            <v>0.44519999999999998</v>
          </cell>
          <cell r="AX45">
            <v>0.46239999999999998</v>
          </cell>
          <cell r="AY45">
            <v>0.44090000000000001</v>
          </cell>
          <cell r="AZ45">
            <v>0.42530000000000001</v>
          </cell>
          <cell r="BA45">
            <v>0.44009999999999999</v>
          </cell>
          <cell r="BB45">
            <v>0.42220000000000002</v>
          </cell>
          <cell r="BC45">
            <v>0.44090000000000001</v>
          </cell>
          <cell r="BD45">
            <v>0.44440000000000002</v>
          </cell>
          <cell r="BE45">
            <v>0.44090000000000001</v>
          </cell>
          <cell r="BF45">
            <v>0.44090000000000001</v>
          </cell>
          <cell r="BG45">
            <v>0.44440000000000002</v>
          </cell>
          <cell r="BH45">
            <v>0.4194</v>
          </cell>
          <cell r="BI45">
            <v>0.46739999999999998</v>
          </cell>
          <cell r="BJ45">
            <v>0.44090000000000001</v>
          </cell>
          <cell r="BK45">
            <v>0.44090000000000001</v>
          </cell>
          <cell r="BL45">
            <v>0.42859999999999998</v>
          </cell>
          <cell r="BM45">
            <v>0.44009999999999999</v>
          </cell>
          <cell r="BN45">
            <v>0.42220000000000002</v>
          </cell>
          <cell r="BO45">
            <v>0.46239999999999998</v>
          </cell>
          <cell r="BP45">
            <v>0.42220000000000002</v>
          </cell>
          <cell r="BQ45">
            <v>0.44090000000000001</v>
          </cell>
          <cell r="BR45">
            <v>0.44090000000000001</v>
          </cell>
          <cell r="BS45">
            <v>0.44440000000000002</v>
          </cell>
          <cell r="BT45">
            <v>0.4194</v>
          </cell>
          <cell r="BU45">
            <v>0.46739999999999998</v>
          </cell>
          <cell r="BV45">
            <v>0.44090000000000001</v>
          </cell>
          <cell r="BW45">
            <v>0.46239999999999998</v>
          </cell>
          <cell r="BX45">
            <v>0.42859999999999998</v>
          </cell>
          <cell r="BY45">
            <v>0.41860000000000003</v>
          </cell>
          <cell r="BZ45">
            <v>0.42220000000000002</v>
          </cell>
          <cell r="CA45">
            <v>0.46239999999999998</v>
          </cell>
          <cell r="CB45">
            <v>0.42220000000000002</v>
          </cell>
          <cell r="CC45">
            <v>0.44090000000000001</v>
          </cell>
          <cell r="CD45">
            <v>0.44090000000000001</v>
          </cell>
          <cell r="CE45">
            <v>0.44440000000000002</v>
          </cell>
          <cell r="CF45">
            <v>0.44090000000000001</v>
          </cell>
          <cell r="CG45">
            <v>0.44519999999999998</v>
          </cell>
          <cell r="CH45">
            <v>0.44090000000000001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cell r="AG46">
            <v>1</v>
          </cell>
          <cell r="AH46">
            <v>1</v>
          </cell>
          <cell r="AI46">
            <v>1</v>
          </cell>
          <cell r="AJ46">
            <v>1</v>
          </cell>
          <cell r="AK46">
            <v>1</v>
          </cell>
          <cell r="AL46">
            <v>1</v>
          </cell>
          <cell r="AM46">
            <v>1</v>
          </cell>
          <cell r="AN46">
            <v>1</v>
          </cell>
          <cell r="AO46">
            <v>1</v>
          </cell>
          <cell r="AP46">
            <v>1</v>
          </cell>
          <cell r="AQ46">
            <v>1</v>
          </cell>
          <cell r="AR46">
            <v>1</v>
          </cell>
          <cell r="AS46">
            <v>1</v>
          </cell>
          <cell r="AT46">
            <v>1</v>
          </cell>
          <cell r="AU46">
            <v>1</v>
          </cell>
          <cell r="AV46">
            <v>1</v>
          </cell>
          <cell r="AW46">
            <v>1</v>
          </cell>
          <cell r="AX46">
            <v>1</v>
          </cell>
          <cell r="AY46">
            <v>1</v>
          </cell>
          <cell r="AZ46">
            <v>1</v>
          </cell>
          <cell r="BA46">
            <v>1</v>
          </cell>
          <cell r="BB46">
            <v>1</v>
          </cell>
          <cell r="BC46">
            <v>1</v>
          </cell>
          <cell r="BD46">
            <v>1</v>
          </cell>
          <cell r="BE46">
            <v>1</v>
          </cell>
          <cell r="BF46">
            <v>1</v>
          </cell>
          <cell r="BG46">
            <v>1</v>
          </cell>
          <cell r="BH46">
            <v>1</v>
          </cell>
          <cell r="BI46">
            <v>1</v>
          </cell>
          <cell r="BJ46">
            <v>1</v>
          </cell>
          <cell r="BK46">
            <v>1</v>
          </cell>
          <cell r="BL46">
            <v>1</v>
          </cell>
          <cell r="BM46">
            <v>1</v>
          </cell>
          <cell r="BN46">
            <v>1</v>
          </cell>
          <cell r="BO46">
            <v>1</v>
          </cell>
          <cell r="BP46">
            <v>1</v>
          </cell>
          <cell r="BQ46">
            <v>1</v>
          </cell>
          <cell r="BR46">
            <v>1</v>
          </cell>
          <cell r="BS46">
            <v>1</v>
          </cell>
          <cell r="BT46">
            <v>1</v>
          </cell>
          <cell r="BU46">
            <v>1</v>
          </cell>
          <cell r="BV46">
            <v>1</v>
          </cell>
          <cell r="BW46">
            <v>1</v>
          </cell>
          <cell r="BX46">
            <v>1</v>
          </cell>
          <cell r="BY46">
            <v>1</v>
          </cell>
          <cell r="BZ46">
            <v>1</v>
          </cell>
          <cell r="CA46">
            <v>1</v>
          </cell>
          <cell r="CB46">
            <v>1</v>
          </cell>
          <cell r="CC46">
            <v>1</v>
          </cell>
          <cell r="CD46">
            <v>1</v>
          </cell>
          <cell r="CE46">
            <v>1</v>
          </cell>
          <cell r="CF46">
            <v>1</v>
          </cell>
          <cell r="CG46">
            <v>1</v>
          </cell>
          <cell r="CH46">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row r="7">
          <cell r="A7">
            <v>39083</v>
          </cell>
          <cell r="B7">
            <v>60.25</v>
          </cell>
          <cell r="C7">
            <v>49.81</v>
          </cell>
          <cell r="D7">
            <v>6.6524999999999999</v>
          </cell>
        </row>
        <row r="8">
          <cell r="A8">
            <v>39114</v>
          </cell>
          <cell r="B8">
            <v>59.75</v>
          </cell>
          <cell r="C8">
            <v>50.25</v>
          </cell>
          <cell r="D8">
            <v>6.74</v>
          </cell>
        </row>
        <row r="9">
          <cell r="A9">
            <v>39142</v>
          </cell>
          <cell r="B9">
            <v>57.75</v>
          </cell>
          <cell r="C9">
            <v>49</v>
          </cell>
          <cell r="D9">
            <v>6.79</v>
          </cell>
        </row>
        <row r="10">
          <cell r="A10">
            <v>39173</v>
          </cell>
          <cell r="B10">
            <v>57.5</v>
          </cell>
          <cell r="C10">
            <v>40</v>
          </cell>
          <cell r="D10">
            <v>6.798</v>
          </cell>
        </row>
        <row r="11">
          <cell r="A11">
            <v>39203</v>
          </cell>
          <cell r="B11">
            <v>60.5</v>
          </cell>
          <cell r="C11">
            <v>40</v>
          </cell>
          <cell r="D11">
            <v>6.8777999999999997</v>
          </cell>
        </row>
        <row r="12">
          <cell r="A12">
            <v>39234</v>
          </cell>
          <cell r="B12">
            <v>63.5</v>
          </cell>
          <cell r="C12">
            <v>42</v>
          </cell>
          <cell r="D12">
            <v>6.8871000000000002</v>
          </cell>
        </row>
        <row r="13">
          <cell r="A13">
            <v>39264</v>
          </cell>
          <cell r="B13">
            <v>84.25</v>
          </cell>
          <cell r="C13">
            <v>54</v>
          </cell>
          <cell r="D13">
            <v>7.2202999999999999</v>
          </cell>
        </row>
        <row r="14">
          <cell r="A14">
            <v>39295</v>
          </cell>
          <cell r="B14">
            <v>86.25</v>
          </cell>
          <cell r="C14">
            <v>57</v>
          </cell>
          <cell r="D14">
            <v>7.2910000000000004</v>
          </cell>
        </row>
        <row r="15">
          <cell r="A15">
            <v>39326</v>
          </cell>
          <cell r="B15">
            <v>83</v>
          </cell>
          <cell r="C15">
            <v>54</v>
          </cell>
          <cell r="D15">
            <v>7.2175000000000002</v>
          </cell>
        </row>
        <row r="16">
          <cell r="A16">
            <v>39356</v>
          </cell>
          <cell r="B16">
            <v>68.5</v>
          </cell>
          <cell r="C16">
            <v>56</v>
          </cell>
          <cell r="D16">
            <v>7.218</v>
          </cell>
        </row>
        <row r="17">
          <cell r="A17">
            <v>39387</v>
          </cell>
          <cell r="B17">
            <v>73</v>
          </cell>
          <cell r="C17">
            <v>58</v>
          </cell>
          <cell r="D17">
            <v>7.8746</v>
          </cell>
        </row>
        <row r="18">
          <cell r="A18">
            <v>39417</v>
          </cell>
          <cell r="B18">
            <v>80</v>
          </cell>
          <cell r="C18">
            <v>64</v>
          </cell>
          <cell r="D18">
            <v>8.2506000000000004</v>
          </cell>
        </row>
        <row r="19">
          <cell r="A19">
            <v>39448</v>
          </cell>
          <cell r="B19">
            <v>80.34</v>
          </cell>
          <cell r="C19">
            <v>68.150000000000006</v>
          </cell>
          <cell r="D19">
            <v>8.3889999999999993</v>
          </cell>
        </row>
        <row r="20">
          <cell r="A20">
            <v>39479</v>
          </cell>
          <cell r="B20">
            <v>76.97</v>
          </cell>
          <cell r="C20">
            <v>64.7</v>
          </cell>
          <cell r="D20">
            <v>8.5622000000000007</v>
          </cell>
        </row>
        <row r="21">
          <cell r="A21">
            <v>39508</v>
          </cell>
          <cell r="B21">
            <v>70.73</v>
          </cell>
          <cell r="C21">
            <v>59.22</v>
          </cell>
          <cell r="D21">
            <v>8.5015000000000001</v>
          </cell>
        </row>
        <row r="22">
          <cell r="A22">
            <v>39539</v>
          </cell>
          <cell r="B22">
            <v>63.48</v>
          </cell>
          <cell r="C22">
            <v>48.5</v>
          </cell>
          <cell r="D22">
            <v>7.7744</v>
          </cell>
        </row>
        <row r="23">
          <cell r="A23">
            <v>39569</v>
          </cell>
          <cell r="B23">
            <v>63.94</v>
          </cell>
          <cell r="C23">
            <v>46.22</v>
          </cell>
          <cell r="D23">
            <v>7.6711999999999998</v>
          </cell>
        </row>
        <row r="24">
          <cell r="A24">
            <v>39600</v>
          </cell>
          <cell r="B24">
            <v>66.14</v>
          </cell>
          <cell r="C24">
            <v>44.89</v>
          </cell>
          <cell r="D24">
            <v>7.6375000000000002</v>
          </cell>
        </row>
        <row r="25">
          <cell r="A25">
            <v>39630</v>
          </cell>
          <cell r="B25">
            <v>89.75</v>
          </cell>
          <cell r="C25">
            <v>54.47</v>
          </cell>
          <cell r="D25">
            <v>7.8162000000000003</v>
          </cell>
        </row>
        <row r="26">
          <cell r="A26">
            <v>39661</v>
          </cell>
          <cell r="B26">
            <v>92.71</v>
          </cell>
          <cell r="C26">
            <v>59.75</v>
          </cell>
          <cell r="D26">
            <v>7.8548999999999998</v>
          </cell>
        </row>
        <row r="27">
          <cell r="A27">
            <v>39692</v>
          </cell>
          <cell r="B27">
            <v>86.67</v>
          </cell>
          <cell r="C27">
            <v>56.77</v>
          </cell>
          <cell r="D27">
            <v>7.7763</v>
          </cell>
        </row>
        <row r="28">
          <cell r="A28">
            <v>39722</v>
          </cell>
          <cell r="B28">
            <v>70.760000000000005</v>
          </cell>
          <cell r="C28">
            <v>55.58</v>
          </cell>
          <cell r="D28">
            <v>7.7880000000000003</v>
          </cell>
        </row>
        <row r="29">
          <cell r="A29">
            <v>39753</v>
          </cell>
          <cell r="B29">
            <v>78.209999999999994</v>
          </cell>
          <cell r="C29">
            <v>62.59</v>
          </cell>
          <cell r="D29">
            <v>8.3093000000000004</v>
          </cell>
        </row>
        <row r="30">
          <cell r="A30">
            <v>39783</v>
          </cell>
          <cell r="B30">
            <v>85.32</v>
          </cell>
          <cell r="C30">
            <v>66.010000000000005</v>
          </cell>
          <cell r="D30">
            <v>8.5103000000000009</v>
          </cell>
        </row>
        <row r="31">
          <cell r="A31">
            <v>39814</v>
          </cell>
          <cell r="B31">
            <v>88.93</v>
          </cell>
          <cell r="C31">
            <v>71.45</v>
          </cell>
          <cell r="D31">
            <v>8.5487000000000002</v>
          </cell>
        </row>
        <row r="32">
          <cell r="A32">
            <v>39845</v>
          </cell>
          <cell r="B32">
            <v>85.2</v>
          </cell>
          <cell r="C32">
            <v>67.84</v>
          </cell>
          <cell r="D32">
            <v>8.7119</v>
          </cell>
        </row>
        <row r="33">
          <cell r="A33">
            <v>39873</v>
          </cell>
          <cell r="B33">
            <v>78.3</v>
          </cell>
          <cell r="C33">
            <v>62.09</v>
          </cell>
          <cell r="D33">
            <v>8.6411999999999995</v>
          </cell>
        </row>
        <row r="34">
          <cell r="A34">
            <v>39904</v>
          </cell>
          <cell r="B34">
            <v>63.68</v>
          </cell>
          <cell r="C34">
            <v>45.25</v>
          </cell>
          <cell r="D34">
            <v>7.6694000000000004</v>
          </cell>
        </row>
        <row r="35">
          <cell r="A35">
            <v>39934</v>
          </cell>
          <cell r="B35">
            <v>64.14</v>
          </cell>
          <cell r="C35">
            <v>43.12</v>
          </cell>
          <cell r="D35">
            <v>7.5612000000000004</v>
          </cell>
        </row>
        <row r="36">
          <cell r="A36">
            <v>39965</v>
          </cell>
          <cell r="B36">
            <v>66.34</v>
          </cell>
          <cell r="C36">
            <v>41.88</v>
          </cell>
          <cell r="D36">
            <v>7.5374999999999996</v>
          </cell>
        </row>
        <row r="37">
          <cell r="A37">
            <v>39995</v>
          </cell>
          <cell r="B37">
            <v>82.18</v>
          </cell>
          <cell r="C37">
            <v>52.82</v>
          </cell>
          <cell r="D37">
            <v>7.6962000000000002</v>
          </cell>
        </row>
        <row r="38">
          <cell r="A38">
            <v>40026</v>
          </cell>
          <cell r="B38">
            <v>84.88</v>
          </cell>
          <cell r="C38">
            <v>57.94</v>
          </cell>
          <cell r="D38">
            <v>7.7199</v>
          </cell>
        </row>
        <row r="39">
          <cell r="A39">
            <v>40057</v>
          </cell>
          <cell r="B39">
            <v>79.349999999999994</v>
          </cell>
          <cell r="C39">
            <v>55.05</v>
          </cell>
          <cell r="D39">
            <v>7.6313000000000004</v>
          </cell>
        </row>
        <row r="40">
          <cell r="A40">
            <v>40087</v>
          </cell>
          <cell r="B40">
            <v>69.87</v>
          </cell>
          <cell r="C40">
            <v>54.46</v>
          </cell>
          <cell r="D40">
            <v>7.6379999999999999</v>
          </cell>
        </row>
        <row r="41">
          <cell r="A41">
            <v>40118</v>
          </cell>
          <cell r="B41">
            <v>77.209999999999994</v>
          </cell>
          <cell r="C41">
            <v>61.32</v>
          </cell>
          <cell r="D41">
            <v>7.7827999999999999</v>
          </cell>
        </row>
        <row r="42">
          <cell r="A42">
            <v>40148</v>
          </cell>
          <cell r="B42">
            <v>84.24</v>
          </cell>
          <cell r="C42">
            <v>64.680000000000007</v>
          </cell>
          <cell r="D42">
            <v>7.9438000000000004</v>
          </cell>
        </row>
        <row r="43">
          <cell r="A43">
            <v>40179</v>
          </cell>
          <cell r="B43">
            <v>85.93</v>
          </cell>
          <cell r="C43">
            <v>68.28</v>
          </cell>
          <cell r="D43">
            <v>7.9922000000000004</v>
          </cell>
        </row>
        <row r="44">
          <cell r="A44">
            <v>40210</v>
          </cell>
          <cell r="B44">
            <v>82.32</v>
          </cell>
          <cell r="C44">
            <v>64.819999999999993</v>
          </cell>
          <cell r="D44">
            <v>8.1603999999999992</v>
          </cell>
        </row>
        <row r="45">
          <cell r="A45">
            <v>40238</v>
          </cell>
          <cell r="B45">
            <v>75.66</v>
          </cell>
          <cell r="C45">
            <v>59.33</v>
          </cell>
          <cell r="D45">
            <v>8.0897000000000006</v>
          </cell>
        </row>
        <row r="46">
          <cell r="A46">
            <v>40269</v>
          </cell>
          <cell r="B46">
            <v>61.53</v>
          </cell>
          <cell r="C46">
            <v>43.24</v>
          </cell>
          <cell r="D46">
            <v>7.2945000000000002</v>
          </cell>
        </row>
        <row r="47">
          <cell r="A47">
            <v>40299</v>
          </cell>
          <cell r="B47">
            <v>61.97</v>
          </cell>
          <cell r="C47">
            <v>41.21</v>
          </cell>
          <cell r="D47">
            <v>7.1913</v>
          </cell>
        </row>
        <row r="48">
          <cell r="A48">
            <v>40330</v>
          </cell>
          <cell r="B48">
            <v>64.099999999999994</v>
          </cell>
          <cell r="C48">
            <v>40.020000000000003</v>
          </cell>
          <cell r="D48">
            <v>7.1676000000000002</v>
          </cell>
        </row>
        <row r="49">
          <cell r="A49">
            <v>40360</v>
          </cell>
          <cell r="B49">
            <v>79.400000000000006</v>
          </cell>
          <cell r="C49">
            <v>50.47</v>
          </cell>
          <cell r="D49">
            <v>7.3311999999999999</v>
          </cell>
        </row>
        <row r="50">
          <cell r="A50">
            <v>40391</v>
          </cell>
          <cell r="B50">
            <v>82.02</v>
          </cell>
          <cell r="C50">
            <v>55.37</v>
          </cell>
          <cell r="D50">
            <v>7.36</v>
          </cell>
        </row>
        <row r="51">
          <cell r="A51">
            <v>40422</v>
          </cell>
          <cell r="B51">
            <v>76.67</v>
          </cell>
          <cell r="C51">
            <v>52.6</v>
          </cell>
          <cell r="D51">
            <v>7.2614000000000001</v>
          </cell>
        </row>
        <row r="52">
          <cell r="A52">
            <v>40452</v>
          </cell>
          <cell r="B52">
            <v>67.510000000000005</v>
          </cell>
          <cell r="C52">
            <v>52.04</v>
          </cell>
          <cell r="D52">
            <v>7.2630999999999997</v>
          </cell>
        </row>
        <row r="53">
          <cell r="A53">
            <v>40483</v>
          </cell>
          <cell r="B53">
            <v>74.61</v>
          </cell>
          <cell r="C53">
            <v>58.6</v>
          </cell>
          <cell r="D53">
            <v>7.3528000000000002</v>
          </cell>
        </row>
        <row r="54">
          <cell r="A54">
            <v>40513</v>
          </cell>
          <cell r="B54">
            <v>81.400000000000006</v>
          </cell>
          <cell r="C54">
            <v>61.81</v>
          </cell>
          <cell r="D54">
            <v>7.5087999999999999</v>
          </cell>
        </row>
        <row r="55">
          <cell r="A55">
            <v>40544</v>
          </cell>
          <cell r="B55">
            <v>80.87</v>
          </cell>
          <cell r="C55">
            <v>64.510000000000005</v>
          </cell>
          <cell r="D55">
            <v>7.5321999999999996</v>
          </cell>
        </row>
        <row r="56">
          <cell r="A56">
            <v>40575</v>
          </cell>
          <cell r="B56">
            <v>77.47</v>
          </cell>
          <cell r="C56">
            <v>61.25</v>
          </cell>
          <cell r="D56">
            <v>7.6904000000000003</v>
          </cell>
        </row>
        <row r="57">
          <cell r="A57">
            <v>40603</v>
          </cell>
          <cell r="B57">
            <v>71.2</v>
          </cell>
          <cell r="C57">
            <v>56.05</v>
          </cell>
          <cell r="D57">
            <v>7.6246999999999998</v>
          </cell>
        </row>
        <row r="58">
          <cell r="A58">
            <v>40634</v>
          </cell>
          <cell r="B58">
            <v>57.9</v>
          </cell>
          <cell r="C58">
            <v>40.85</v>
          </cell>
          <cell r="D58">
            <v>6.8594999999999997</v>
          </cell>
        </row>
        <row r="59">
          <cell r="A59">
            <v>40664</v>
          </cell>
          <cell r="B59">
            <v>58.32</v>
          </cell>
          <cell r="C59">
            <v>38.93</v>
          </cell>
          <cell r="D59">
            <v>6.7563000000000004</v>
          </cell>
        </row>
        <row r="60">
          <cell r="A60">
            <v>40695</v>
          </cell>
          <cell r="B60">
            <v>60.33</v>
          </cell>
          <cell r="C60">
            <v>37.81</v>
          </cell>
          <cell r="D60">
            <v>6.7275999999999998</v>
          </cell>
        </row>
        <row r="61">
          <cell r="A61">
            <v>40725</v>
          </cell>
          <cell r="B61">
            <v>74.73</v>
          </cell>
          <cell r="C61">
            <v>47.69</v>
          </cell>
          <cell r="D61">
            <v>6.9012000000000002</v>
          </cell>
        </row>
        <row r="62">
          <cell r="A62">
            <v>40756</v>
          </cell>
          <cell r="B62">
            <v>77.19</v>
          </cell>
          <cell r="C62">
            <v>52.31</v>
          </cell>
          <cell r="D62">
            <v>6.9249999999999998</v>
          </cell>
        </row>
        <row r="63">
          <cell r="A63">
            <v>40787</v>
          </cell>
          <cell r="B63">
            <v>72.16</v>
          </cell>
          <cell r="C63">
            <v>49.7</v>
          </cell>
          <cell r="D63">
            <v>6.8314000000000004</v>
          </cell>
        </row>
        <row r="64">
          <cell r="A64">
            <v>40817</v>
          </cell>
          <cell r="B64">
            <v>63.53</v>
          </cell>
          <cell r="C64">
            <v>49.17</v>
          </cell>
          <cell r="D64">
            <v>6.8231000000000002</v>
          </cell>
        </row>
        <row r="65">
          <cell r="A65">
            <v>40848</v>
          </cell>
          <cell r="B65">
            <v>70.209999999999994</v>
          </cell>
          <cell r="C65">
            <v>55.36</v>
          </cell>
          <cell r="D65">
            <v>6.9328000000000003</v>
          </cell>
        </row>
        <row r="66">
          <cell r="A66">
            <v>40878</v>
          </cell>
          <cell r="B66">
            <v>76.599999999999994</v>
          </cell>
          <cell r="C66">
            <v>58.39</v>
          </cell>
          <cell r="D66">
            <v>7.0788000000000002</v>
          </cell>
        </row>
        <row r="67">
          <cell r="A67">
            <v>40909</v>
          </cell>
          <cell r="B67">
            <v>76.849999999999994</v>
          </cell>
          <cell r="C67">
            <v>61.91</v>
          </cell>
          <cell r="D67" t="e">
            <v>#N/A</v>
          </cell>
        </row>
        <row r="68">
          <cell r="A68">
            <v>40940</v>
          </cell>
          <cell r="B68">
            <v>73.62</v>
          </cell>
          <cell r="C68">
            <v>58.77</v>
          </cell>
          <cell r="D68" t="e">
            <v>#N/A</v>
          </cell>
        </row>
        <row r="69">
          <cell r="A69">
            <v>40969</v>
          </cell>
          <cell r="B69">
            <v>67.66</v>
          </cell>
          <cell r="C69">
            <v>53.79</v>
          </cell>
          <cell r="D69" t="e">
            <v>#N/A</v>
          </cell>
        </row>
        <row r="70">
          <cell r="A70">
            <v>41000</v>
          </cell>
          <cell r="B70">
            <v>55.02</v>
          </cell>
          <cell r="C70">
            <v>39.200000000000003</v>
          </cell>
          <cell r="D70" t="e">
            <v>#N/A</v>
          </cell>
        </row>
        <row r="71">
          <cell r="A71">
            <v>41030</v>
          </cell>
          <cell r="B71">
            <v>55.42</v>
          </cell>
          <cell r="C71">
            <v>37.36</v>
          </cell>
          <cell r="D71" t="e">
            <v>#N/A</v>
          </cell>
        </row>
        <row r="72">
          <cell r="A72">
            <v>41061</v>
          </cell>
          <cell r="B72">
            <v>57.33</v>
          </cell>
          <cell r="C72">
            <v>36.28</v>
          </cell>
          <cell r="D72" t="e">
            <v>#N/A</v>
          </cell>
        </row>
        <row r="73">
          <cell r="A73">
            <v>41091</v>
          </cell>
          <cell r="B73">
            <v>71.010000000000005</v>
          </cell>
          <cell r="C73">
            <v>45.76</v>
          </cell>
          <cell r="D73" t="e">
            <v>#N/A</v>
          </cell>
        </row>
        <row r="74">
          <cell r="A74">
            <v>41122</v>
          </cell>
          <cell r="B74">
            <v>73.349999999999994</v>
          </cell>
          <cell r="C74">
            <v>50.2</v>
          </cell>
          <cell r="D74" t="e">
            <v>#N/A</v>
          </cell>
        </row>
        <row r="75">
          <cell r="A75">
            <v>41153</v>
          </cell>
          <cell r="B75">
            <v>68.569999999999993</v>
          </cell>
          <cell r="C75">
            <v>47.69</v>
          </cell>
          <cell r="D75" t="e">
            <v>#N/A</v>
          </cell>
        </row>
        <row r="76">
          <cell r="A76">
            <v>41183</v>
          </cell>
          <cell r="B76">
            <v>60.38</v>
          </cell>
          <cell r="C76">
            <v>47.18</v>
          </cell>
          <cell r="D76" t="e">
            <v>#N/A</v>
          </cell>
        </row>
        <row r="77">
          <cell r="A77">
            <v>41214</v>
          </cell>
          <cell r="B77">
            <v>66.72</v>
          </cell>
          <cell r="C77">
            <v>53.13</v>
          </cell>
          <cell r="D77" t="e">
            <v>#N/A</v>
          </cell>
        </row>
        <row r="78">
          <cell r="A78">
            <v>41244</v>
          </cell>
          <cell r="B78">
            <v>72.8</v>
          </cell>
          <cell r="C78">
            <v>56.04</v>
          </cell>
          <cell r="D78" t="e">
            <v>#N/A</v>
          </cell>
        </row>
        <row r="79">
          <cell r="A79">
            <v>41275</v>
          </cell>
          <cell r="B79">
            <v>74.23</v>
          </cell>
          <cell r="C79">
            <v>59.13</v>
          </cell>
          <cell r="D79" t="e">
            <v>#N/A</v>
          </cell>
        </row>
        <row r="80">
          <cell r="A80">
            <v>41306</v>
          </cell>
          <cell r="B80">
            <v>71.12</v>
          </cell>
          <cell r="C80">
            <v>56.14</v>
          </cell>
          <cell r="D80" t="e">
            <v>#N/A</v>
          </cell>
        </row>
        <row r="81">
          <cell r="A81">
            <v>41334</v>
          </cell>
          <cell r="B81">
            <v>65.36</v>
          </cell>
          <cell r="C81">
            <v>51.38</v>
          </cell>
          <cell r="D81" t="e">
            <v>#N/A</v>
          </cell>
        </row>
        <row r="82">
          <cell r="A82">
            <v>41365</v>
          </cell>
          <cell r="B82">
            <v>53.15</v>
          </cell>
          <cell r="C82">
            <v>37.44</v>
          </cell>
          <cell r="D82" t="e">
            <v>#N/A</v>
          </cell>
        </row>
        <row r="83">
          <cell r="A83">
            <v>41395</v>
          </cell>
          <cell r="B83">
            <v>53.54</v>
          </cell>
          <cell r="C83">
            <v>35.68</v>
          </cell>
          <cell r="D83" t="e">
            <v>#N/A</v>
          </cell>
        </row>
        <row r="84">
          <cell r="A84">
            <v>41426</v>
          </cell>
          <cell r="B84">
            <v>55.38</v>
          </cell>
          <cell r="C84">
            <v>34.65</v>
          </cell>
          <cell r="D84" t="e">
            <v>#N/A</v>
          </cell>
        </row>
        <row r="85">
          <cell r="A85">
            <v>41456</v>
          </cell>
          <cell r="B85">
            <v>68.599999999999994</v>
          </cell>
          <cell r="C85">
            <v>43.71</v>
          </cell>
          <cell r="D85" t="e">
            <v>#N/A</v>
          </cell>
        </row>
        <row r="86">
          <cell r="A86">
            <v>41487</v>
          </cell>
          <cell r="B86">
            <v>70.849999999999994</v>
          </cell>
          <cell r="C86">
            <v>47.94</v>
          </cell>
          <cell r="D86" t="e">
            <v>#N/A</v>
          </cell>
        </row>
        <row r="87">
          <cell r="A87">
            <v>41518</v>
          </cell>
          <cell r="B87">
            <v>66.239999999999995</v>
          </cell>
          <cell r="C87">
            <v>45.55</v>
          </cell>
          <cell r="D87" t="e">
            <v>#N/A</v>
          </cell>
        </row>
        <row r="88">
          <cell r="A88">
            <v>41548</v>
          </cell>
          <cell r="B88">
            <v>58.32</v>
          </cell>
          <cell r="C88">
            <v>45.06</v>
          </cell>
          <cell r="D88" t="e">
            <v>#N/A</v>
          </cell>
        </row>
        <row r="89">
          <cell r="A89">
            <v>41579</v>
          </cell>
          <cell r="B89">
            <v>64.45</v>
          </cell>
          <cell r="C89">
            <v>50.74</v>
          </cell>
          <cell r="D89" t="e">
            <v>#N/A</v>
          </cell>
        </row>
        <row r="90">
          <cell r="A90">
            <v>41609</v>
          </cell>
          <cell r="B90">
            <v>70.319999999999993</v>
          </cell>
          <cell r="C90">
            <v>53.52</v>
          </cell>
          <cell r="D90" t="e">
            <v>#N/A</v>
          </cell>
        </row>
        <row r="91">
          <cell r="A91">
            <v>41640</v>
          </cell>
          <cell r="B91">
            <v>72.5</v>
          </cell>
          <cell r="C91">
            <v>56.28</v>
          </cell>
          <cell r="D91" t="e">
            <v>#N/A</v>
          </cell>
        </row>
        <row r="92">
          <cell r="A92">
            <v>41671</v>
          </cell>
          <cell r="B92">
            <v>69.45</v>
          </cell>
          <cell r="C92">
            <v>53.44</v>
          </cell>
          <cell r="D92" t="e">
            <v>#N/A</v>
          </cell>
        </row>
        <row r="93">
          <cell r="A93">
            <v>41699</v>
          </cell>
          <cell r="B93">
            <v>63.83</v>
          </cell>
          <cell r="C93">
            <v>48.9</v>
          </cell>
          <cell r="D93" t="e">
            <v>#N/A</v>
          </cell>
        </row>
        <row r="94">
          <cell r="A94">
            <v>41730</v>
          </cell>
          <cell r="B94">
            <v>51.91</v>
          </cell>
          <cell r="C94">
            <v>35.64</v>
          </cell>
          <cell r="D94" t="e">
            <v>#N/A</v>
          </cell>
        </row>
        <row r="95">
          <cell r="A95">
            <v>41760</v>
          </cell>
          <cell r="B95">
            <v>52.28</v>
          </cell>
          <cell r="C95">
            <v>33.97</v>
          </cell>
          <cell r="D95" t="e">
            <v>#N/A</v>
          </cell>
        </row>
        <row r="96">
          <cell r="A96">
            <v>41791</v>
          </cell>
          <cell r="B96">
            <v>54.08</v>
          </cell>
          <cell r="C96">
            <v>32.99</v>
          </cell>
          <cell r="D96" t="e">
            <v>#N/A</v>
          </cell>
        </row>
        <row r="97">
          <cell r="A97">
            <v>41821</v>
          </cell>
          <cell r="B97">
            <v>66.989999999999995</v>
          </cell>
          <cell r="C97">
            <v>41.6</v>
          </cell>
          <cell r="D97" t="e">
            <v>#N/A</v>
          </cell>
        </row>
        <row r="98">
          <cell r="A98">
            <v>41852</v>
          </cell>
          <cell r="B98">
            <v>69.2</v>
          </cell>
          <cell r="C98">
            <v>45.64</v>
          </cell>
          <cell r="D98" t="e">
            <v>#N/A</v>
          </cell>
        </row>
        <row r="99">
          <cell r="A99">
            <v>41883</v>
          </cell>
          <cell r="B99">
            <v>64.69</v>
          </cell>
          <cell r="C99">
            <v>43.36</v>
          </cell>
          <cell r="D99" t="e">
            <v>#N/A</v>
          </cell>
        </row>
        <row r="100">
          <cell r="A100">
            <v>41913</v>
          </cell>
          <cell r="B100">
            <v>56.95</v>
          </cell>
          <cell r="C100">
            <v>42.89</v>
          </cell>
          <cell r="D100" t="e">
            <v>#N/A</v>
          </cell>
        </row>
        <row r="101">
          <cell r="A101">
            <v>41944</v>
          </cell>
          <cell r="B101">
            <v>62.94</v>
          </cell>
          <cell r="C101">
            <v>48.3</v>
          </cell>
          <cell r="D101" t="e">
            <v>#N/A</v>
          </cell>
        </row>
        <row r="102">
          <cell r="A102">
            <v>41974</v>
          </cell>
          <cell r="B102">
            <v>68.67</v>
          </cell>
          <cell r="C102">
            <v>50.95</v>
          </cell>
          <cell r="D102" t="e">
            <v>#N/A</v>
          </cell>
        </row>
        <row r="103">
          <cell r="A103">
            <v>42005</v>
          </cell>
          <cell r="B103">
            <v>70.180000000000007</v>
          </cell>
          <cell r="C103">
            <v>53.43</v>
          </cell>
          <cell r="D103" t="e">
            <v>#N/A</v>
          </cell>
        </row>
        <row r="104">
          <cell r="A104">
            <v>42036</v>
          </cell>
          <cell r="B104">
            <v>67.23</v>
          </cell>
          <cell r="C104">
            <v>50.73</v>
          </cell>
          <cell r="D104" t="e">
            <v>#N/A</v>
          </cell>
        </row>
        <row r="105">
          <cell r="A105">
            <v>42064</v>
          </cell>
          <cell r="B105">
            <v>61.79</v>
          </cell>
          <cell r="C105">
            <v>46.43</v>
          </cell>
          <cell r="D105" t="e">
            <v>#N/A</v>
          </cell>
        </row>
        <row r="106">
          <cell r="A106">
            <v>42095</v>
          </cell>
          <cell r="B106">
            <v>50.25</v>
          </cell>
          <cell r="C106">
            <v>33.840000000000003</v>
          </cell>
          <cell r="D106" t="e">
            <v>#N/A</v>
          </cell>
        </row>
        <row r="107">
          <cell r="A107">
            <v>42125</v>
          </cell>
          <cell r="B107">
            <v>50.61</v>
          </cell>
          <cell r="C107">
            <v>32.25</v>
          </cell>
          <cell r="D107" t="e">
            <v>#N/A</v>
          </cell>
        </row>
        <row r="108">
          <cell r="A108">
            <v>42156</v>
          </cell>
          <cell r="B108">
            <v>52.35</v>
          </cell>
          <cell r="C108">
            <v>31.32</v>
          </cell>
          <cell r="D108" t="e">
            <v>#N/A</v>
          </cell>
        </row>
        <row r="109">
          <cell r="A109">
            <v>42186</v>
          </cell>
          <cell r="B109">
            <v>64.849999999999994</v>
          </cell>
          <cell r="C109">
            <v>39.5</v>
          </cell>
          <cell r="D109" t="e">
            <v>#N/A</v>
          </cell>
        </row>
        <row r="110">
          <cell r="A110">
            <v>42217</v>
          </cell>
          <cell r="B110">
            <v>66.98</v>
          </cell>
          <cell r="C110">
            <v>43.33</v>
          </cell>
          <cell r="D110" t="e">
            <v>#N/A</v>
          </cell>
        </row>
        <row r="111">
          <cell r="A111">
            <v>42248</v>
          </cell>
          <cell r="B111">
            <v>62.62</v>
          </cell>
          <cell r="C111">
            <v>41.16</v>
          </cell>
          <cell r="D111" t="e">
            <v>#N/A</v>
          </cell>
        </row>
        <row r="112">
          <cell r="A112">
            <v>42278</v>
          </cell>
          <cell r="B112">
            <v>55.13</v>
          </cell>
          <cell r="C112">
            <v>40.72</v>
          </cell>
          <cell r="D112" t="e">
            <v>#N/A</v>
          </cell>
        </row>
        <row r="113">
          <cell r="A113">
            <v>42309</v>
          </cell>
          <cell r="B113">
            <v>60.93</v>
          </cell>
          <cell r="C113">
            <v>45.86</v>
          </cell>
          <cell r="D113" t="e">
            <v>#N/A</v>
          </cell>
        </row>
        <row r="114">
          <cell r="A114">
            <v>42339</v>
          </cell>
          <cell r="B114">
            <v>66.48</v>
          </cell>
          <cell r="C114">
            <v>48.37</v>
          </cell>
          <cell r="D114" t="e">
            <v>#N/A</v>
          </cell>
        </row>
        <row r="115">
          <cell r="A115">
            <v>42370</v>
          </cell>
          <cell r="B115" t="e">
            <v>#N/A</v>
          </cell>
          <cell r="C115" t="e">
            <v>#N/A</v>
          </cell>
          <cell r="D115" t="e">
            <v>#N/A</v>
          </cell>
        </row>
        <row r="116">
          <cell r="A116">
            <v>42401</v>
          </cell>
          <cell r="B116" t="e">
            <v>#N/A</v>
          </cell>
          <cell r="C116" t="e">
            <v>#N/A</v>
          </cell>
          <cell r="D116" t="e">
            <v>#N/A</v>
          </cell>
        </row>
        <row r="117">
          <cell r="A117">
            <v>42430</v>
          </cell>
          <cell r="B117" t="e">
            <v>#N/A</v>
          </cell>
          <cell r="C117" t="e">
            <v>#N/A</v>
          </cell>
          <cell r="D117" t="e">
            <v>#N/A</v>
          </cell>
        </row>
        <row r="118">
          <cell r="A118">
            <v>42461</v>
          </cell>
          <cell r="B118" t="e">
            <v>#N/A</v>
          </cell>
          <cell r="C118" t="e">
            <v>#N/A</v>
          </cell>
          <cell r="D118" t="e">
            <v>#N/A</v>
          </cell>
        </row>
        <row r="119">
          <cell r="A119">
            <v>42491</v>
          </cell>
          <cell r="B119" t="e">
            <v>#N/A</v>
          </cell>
          <cell r="C119" t="e">
            <v>#N/A</v>
          </cell>
          <cell r="D119" t="e">
            <v>#N/A</v>
          </cell>
        </row>
        <row r="120">
          <cell r="A120">
            <v>42522</v>
          </cell>
          <cell r="B120" t="e">
            <v>#N/A</v>
          </cell>
          <cell r="C120" t="e">
            <v>#N/A</v>
          </cell>
          <cell r="D120" t="e">
            <v>#N/A</v>
          </cell>
        </row>
        <row r="121">
          <cell r="A121">
            <v>42552</v>
          </cell>
          <cell r="B121" t="e">
            <v>#N/A</v>
          </cell>
          <cell r="C121" t="e">
            <v>#N/A</v>
          </cell>
          <cell r="D121" t="e">
            <v>#N/A</v>
          </cell>
        </row>
        <row r="122">
          <cell r="A122">
            <v>42583</v>
          </cell>
          <cell r="B122" t="e">
            <v>#N/A</v>
          </cell>
          <cell r="C122" t="e">
            <v>#N/A</v>
          </cell>
          <cell r="D122" t="e">
            <v>#N/A</v>
          </cell>
        </row>
        <row r="123">
          <cell r="A123">
            <v>42614</v>
          </cell>
          <cell r="B123" t="e">
            <v>#N/A</v>
          </cell>
          <cell r="C123" t="e">
            <v>#N/A</v>
          </cell>
          <cell r="D123" t="e">
            <v>#N/A</v>
          </cell>
        </row>
        <row r="124">
          <cell r="A124">
            <v>42644</v>
          </cell>
          <cell r="B124" t="e">
            <v>#N/A</v>
          </cell>
          <cell r="C124" t="e">
            <v>#N/A</v>
          </cell>
          <cell r="D124" t="e">
            <v>#N/A</v>
          </cell>
        </row>
        <row r="125">
          <cell r="A125">
            <v>42675</v>
          </cell>
          <cell r="B125" t="e">
            <v>#N/A</v>
          </cell>
          <cell r="C125" t="e">
            <v>#N/A</v>
          </cell>
          <cell r="D125" t="e">
            <v>#N/A</v>
          </cell>
        </row>
        <row r="126">
          <cell r="A126">
            <v>42705</v>
          </cell>
          <cell r="B126" t="e">
            <v>#N/A</v>
          </cell>
          <cell r="C126" t="e">
            <v>#N/A</v>
          </cell>
          <cell r="D126" t="e">
            <v>#N/A</v>
          </cell>
        </row>
        <row r="127">
          <cell r="A127">
            <v>42736</v>
          </cell>
          <cell r="B127" t="e">
            <v>#N/A</v>
          </cell>
          <cell r="C127" t="e">
            <v>#N/A</v>
          </cell>
          <cell r="D127" t="e">
            <v>#N/A</v>
          </cell>
        </row>
        <row r="128">
          <cell r="A128">
            <v>42767</v>
          </cell>
          <cell r="B128" t="e">
            <v>#N/A</v>
          </cell>
          <cell r="C128" t="e">
            <v>#N/A</v>
          </cell>
          <cell r="D128" t="e">
            <v>#N/A</v>
          </cell>
        </row>
        <row r="129">
          <cell r="A129">
            <v>42795</v>
          </cell>
          <cell r="B129" t="e">
            <v>#N/A</v>
          </cell>
          <cell r="C129" t="e">
            <v>#N/A</v>
          </cell>
          <cell r="D129" t="e">
            <v>#N/A</v>
          </cell>
        </row>
        <row r="130">
          <cell r="A130">
            <v>42826</v>
          </cell>
          <cell r="B130" t="e">
            <v>#N/A</v>
          </cell>
          <cell r="C130" t="e">
            <v>#N/A</v>
          </cell>
          <cell r="D130" t="e">
            <v>#N/A</v>
          </cell>
        </row>
        <row r="131">
          <cell r="A131">
            <v>42856</v>
          </cell>
        </row>
        <row r="132">
          <cell r="A132">
            <v>42887</v>
          </cell>
        </row>
        <row r="133">
          <cell r="A133">
            <v>42917</v>
          </cell>
        </row>
        <row r="134">
          <cell r="A134">
            <v>42948</v>
          </cell>
        </row>
        <row r="135">
          <cell r="A135">
            <v>42979</v>
          </cell>
        </row>
        <row r="136">
          <cell r="A136">
            <v>43009</v>
          </cell>
        </row>
        <row r="137">
          <cell r="A137">
            <v>43040</v>
          </cell>
        </row>
        <row r="138">
          <cell r="A138">
            <v>43070</v>
          </cell>
        </row>
        <row r="139">
          <cell r="A139">
            <v>43101</v>
          </cell>
        </row>
        <row r="140">
          <cell r="A140">
            <v>43132</v>
          </cell>
        </row>
        <row r="141">
          <cell r="A141">
            <v>43160</v>
          </cell>
        </row>
        <row r="142">
          <cell r="A142">
            <v>43191</v>
          </cell>
        </row>
        <row r="143">
          <cell r="A143">
            <v>43221</v>
          </cell>
        </row>
        <row r="144">
          <cell r="A144">
            <v>43252</v>
          </cell>
        </row>
        <row r="145">
          <cell r="A145">
            <v>43282</v>
          </cell>
        </row>
        <row r="146">
          <cell r="A146">
            <v>43313</v>
          </cell>
        </row>
        <row r="147">
          <cell r="A147">
            <v>43344</v>
          </cell>
        </row>
        <row r="148">
          <cell r="A148">
            <v>43374</v>
          </cell>
        </row>
        <row r="149">
          <cell r="A149">
            <v>43405</v>
          </cell>
        </row>
        <row r="150">
          <cell r="A150">
            <v>43435</v>
          </cell>
        </row>
        <row r="151">
          <cell r="A151">
            <v>43466</v>
          </cell>
        </row>
        <row r="152">
          <cell r="A152">
            <v>43497</v>
          </cell>
        </row>
        <row r="153">
          <cell r="A153">
            <v>43525</v>
          </cell>
        </row>
        <row r="154">
          <cell r="A154">
            <v>43556</v>
          </cell>
        </row>
        <row r="155">
          <cell r="A155">
            <v>43586</v>
          </cell>
        </row>
        <row r="156">
          <cell r="A156">
            <v>43617</v>
          </cell>
        </row>
        <row r="157">
          <cell r="A157">
            <v>43647</v>
          </cell>
        </row>
        <row r="158">
          <cell r="A158">
            <v>43678</v>
          </cell>
        </row>
        <row r="159">
          <cell r="A159">
            <v>43709</v>
          </cell>
        </row>
        <row r="160">
          <cell r="A160">
            <v>43739</v>
          </cell>
        </row>
        <row r="161">
          <cell r="A161">
            <v>43770</v>
          </cell>
        </row>
        <row r="162">
          <cell r="A162">
            <v>43800</v>
          </cell>
        </row>
        <row r="163">
          <cell r="A163">
            <v>43831</v>
          </cell>
        </row>
        <row r="164">
          <cell r="A164">
            <v>43862</v>
          </cell>
        </row>
        <row r="165">
          <cell r="A165">
            <v>43891</v>
          </cell>
        </row>
        <row r="166">
          <cell r="A166">
            <v>43922</v>
          </cell>
        </row>
        <row r="167">
          <cell r="A167">
            <v>43952</v>
          </cell>
        </row>
        <row r="168">
          <cell r="A168">
            <v>43983</v>
          </cell>
        </row>
        <row r="169">
          <cell r="A169">
            <v>44013</v>
          </cell>
        </row>
        <row r="170">
          <cell r="A170">
            <v>44044</v>
          </cell>
        </row>
        <row r="171">
          <cell r="A171">
            <v>44075</v>
          </cell>
        </row>
        <row r="172">
          <cell r="A172">
            <v>44105</v>
          </cell>
        </row>
        <row r="173">
          <cell r="A173">
            <v>44136</v>
          </cell>
        </row>
        <row r="174">
          <cell r="A174">
            <v>44166</v>
          </cell>
        </row>
        <row r="175">
          <cell r="A175">
            <v>44197</v>
          </cell>
        </row>
        <row r="176">
          <cell r="A176">
            <v>44228</v>
          </cell>
        </row>
        <row r="177">
          <cell r="A177">
            <v>44256</v>
          </cell>
        </row>
        <row r="178">
          <cell r="A178">
            <v>44287</v>
          </cell>
        </row>
        <row r="179">
          <cell r="A179">
            <v>44317</v>
          </cell>
        </row>
        <row r="180">
          <cell r="A180">
            <v>44348</v>
          </cell>
        </row>
        <row r="181">
          <cell r="A181">
            <v>44378</v>
          </cell>
        </row>
        <row r="182">
          <cell r="A182">
            <v>44409</v>
          </cell>
        </row>
        <row r="183">
          <cell r="A183">
            <v>44440</v>
          </cell>
        </row>
        <row r="184">
          <cell r="A184">
            <v>44470</v>
          </cell>
        </row>
        <row r="185">
          <cell r="A185">
            <v>44501</v>
          </cell>
        </row>
        <row r="186">
          <cell r="A186">
            <v>44531</v>
          </cell>
        </row>
        <row r="187">
          <cell r="A187">
            <v>44562</v>
          </cell>
        </row>
        <row r="188">
          <cell r="A188">
            <v>44593</v>
          </cell>
        </row>
        <row r="189">
          <cell r="A189">
            <v>44621</v>
          </cell>
        </row>
        <row r="190">
          <cell r="A190">
            <v>44652</v>
          </cell>
        </row>
        <row r="191">
          <cell r="A191">
            <v>44682</v>
          </cell>
        </row>
        <row r="192">
          <cell r="A192">
            <v>44713</v>
          </cell>
        </row>
        <row r="193">
          <cell r="A193">
            <v>44743</v>
          </cell>
        </row>
        <row r="194">
          <cell r="A194">
            <v>44774</v>
          </cell>
        </row>
        <row r="195">
          <cell r="A195">
            <v>44805</v>
          </cell>
        </row>
        <row r="196">
          <cell r="A196">
            <v>44835</v>
          </cell>
        </row>
        <row r="197">
          <cell r="A197">
            <v>44866</v>
          </cell>
        </row>
        <row r="198">
          <cell r="A198">
            <v>44896</v>
          </cell>
        </row>
        <row r="199">
          <cell r="A199">
            <v>44927</v>
          </cell>
        </row>
        <row r="200">
          <cell r="A200">
            <v>44958</v>
          </cell>
        </row>
        <row r="201">
          <cell r="A201">
            <v>44986</v>
          </cell>
        </row>
        <row r="202">
          <cell r="A202">
            <v>45017</v>
          </cell>
        </row>
        <row r="203">
          <cell r="A203">
            <v>45047</v>
          </cell>
        </row>
        <row r="204">
          <cell r="A204">
            <v>45078</v>
          </cell>
        </row>
        <row r="205">
          <cell r="A205">
            <v>45108</v>
          </cell>
        </row>
        <row r="206">
          <cell r="A206">
            <v>45139</v>
          </cell>
        </row>
        <row r="207">
          <cell r="A207">
            <v>45170</v>
          </cell>
        </row>
        <row r="208">
          <cell r="A208">
            <v>45200</v>
          </cell>
        </row>
        <row r="209">
          <cell r="A209">
            <v>45231</v>
          </cell>
        </row>
        <row r="210">
          <cell r="A210">
            <v>45261</v>
          </cell>
        </row>
        <row r="211">
          <cell r="A211">
            <v>45292</v>
          </cell>
        </row>
        <row r="212">
          <cell r="A212">
            <v>45323</v>
          </cell>
        </row>
        <row r="213">
          <cell r="A213">
            <v>45352</v>
          </cell>
        </row>
        <row r="214">
          <cell r="A214">
            <v>45383</v>
          </cell>
        </row>
        <row r="215">
          <cell r="A215">
            <v>45413</v>
          </cell>
        </row>
        <row r="216">
          <cell r="A216">
            <v>45444</v>
          </cell>
        </row>
        <row r="217">
          <cell r="A217">
            <v>45474</v>
          </cell>
        </row>
        <row r="218">
          <cell r="A218">
            <v>45505</v>
          </cell>
        </row>
        <row r="219">
          <cell r="A219">
            <v>45536</v>
          </cell>
        </row>
        <row r="220">
          <cell r="A220">
            <v>45566</v>
          </cell>
        </row>
        <row r="221">
          <cell r="A221">
            <v>45597</v>
          </cell>
        </row>
        <row r="222">
          <cell r="A222">
            <v>45627</v>
          </cell>
        </row>
        <row r="223">
          <cell r="A223">
            <v>45658</v>
          </cell>
        </row>
        <row r="224">
          <cell r="A224">
            <v>45689</v>
          </cell>
        </row>
        <row r="225">
          <cell r="A225">
            <v>45717</v>
          </cell>
        </row>
        <row r="226">
          <cell r="A226">
            <v>45748</v>
          </cell>
        </row>
        <row r="227">
          <cell r="A227">
            <v>45778</v>
          </cell>
        </row>
        <row r="228">
          <cell r="A228">
            <v>45809</v>
          </cell>
        </row>
        <row r="229">
          <cell r="A229">
            <v>45839</v>
          </cell>
        </row>
        <row r="230">
          <cell r="A230">
            <v>45870</v>
          </cell>
        </row>
        <row r="231">
          <cell r="A231">
            <v>45901</v>
          </cell>
        </row>
        <row r="232">
          <cell r="A232">
            <v>45931</v>
          </cell>
        </row>
        <row r="233">
          <cell r="A233">
            <v>45962</v>
          </cell>
        </row>
        <row r="234">
          <cell r="A234">
            <v>45992</v>
          </cell>
        </row>
        <row r="235">
          <cell r="A235">
            <v>46023</v>
          </cell>
        </row>
        <row r="236">
          <cell r="A236">
            <v>46054</v>
          </cell>
        </row>
        <row r="237">
          <cell r="A237">
            <v>46082</v>
          </cell>
        </row>
        <row r="238">
          <cell r="A238">
            <v>46113</v>
          </cell>
        </row>
        <row r="239">
          <cell r="A239">
            <v>46143</v>
          </cell>
        </row>
        <row r="240">
          <cell r="A240">
            <v>46174</v>
          </cell>
        </row>
        <row r="241">
          <cell r="A241">
            <v>46204</v>
          </cell>
        </row>
        <row r="242">
          <cell r="A242">
            <v>46235</v>
          </cell>
        </row>
        <row r="243">
          <cell r="A243">
            <v>46266</v>
          </cell>
        </row>
        <row r="244">
          <cell r="A244">
            <v>46296</v>
          </cell>
        </row>
        <row r="245">
          <cell r="A245">
            <v>46327</v>
          </cell>
        </row>
        <row r="246">
          <cell r="A246">
            <v>46357</v>
          </cell>
        </row>
        <row r="247">
          <cell r="A247">
            <v>46388</v>
          </cell>
        </row>
        <row r="248">
          <cell r="A248">
            <v>46419</v>
          </cell>
        </row>
        <row r="249">
          <cell r="A249">
            <v>46447</v>
          </cell>
        </row>
        <row r="250">
          <cell r="A250">
            <v>46478</v>
          </cell>
        </row>
        <row r="251">
          <cell r="A251">
            <v>46508</v>
          </cell>
        </row>
        <row r="252">
          <cell r="A252">
            <v>46539</v>
          </cell>
        </row>
        <row r="253">
          <cell r="A253">
            <v>46569</v>
          </cell>
        </row>
        <row r="254">
          <cell r="A254">
            <v>46600</v>
          </cell>
        </row>
        <row r="255">
          <cell r="A255">
            <v>46631</v>
          </cell>
        </row>
        <row r="256">
          <cell r="A256">
            <v>46661</v>
          </cell>
        </row>
        <row r="257">
          <cell r="A257">
            <v>46692</v>
          </cell>
        </row>
        <row r="258">
          <cell r="A258">
            <v>46722</v>
          </cell>
        </row>
        <row r="259">
          <cell r="A259">
            <v>46753</v>
          </cell>
        </row>
        <row r="260">
          <cell r="A260">
            <v>46784</v>
          </cell>
        </row>
        <row r="261">
          <cell r="A261">
            <v>46813</v>
          </cell>
        </row>
        <row r="262">
          <cell r="A262">
            <v>46844</v>
          </cell>
        </row>
        <row r="263">
          <cell r="A263">
            <v>46874</v>
          </cell>
        </row>
        <row r="264">
          <cell r="A264">
            <v>46905</v>
          </cell>
        </row>
        <row r="265">
          <cell r="A265">
            <v>46935</v>
          </cell>
        </row>
        <row r="266">
          <cell r="A266">
            <v>46966</v>
          </cell>
        </row>
        <row r="267">
          <cell r="A267">
            <v>46997</v>
          </cell>
        </row>
        <row r="268">
          <cell r="A268">
            <v>47027</v>
          </cell>
        </row>
        <row r="269">
          <cell r="A269">
            <v>47058</v>
          </cell>
        </row>
        <row r="270">
          <cell r="A270">
            <v>47088</v>
          </cell>
        </row>
        <row r="271">
          <cell r="A271">
            <v>47119</v>
          </cell>
        </row>
        <row r="272">
          <cell r="A272">
            <v>47150</v>
          </cell>
        </row>
        <row r="273">
          <cell r="A273">
            <v>47178</v>
          </cell>
        </row>
        <row r="274">
          <cell r="A274">
            <v>47209</v>
          </cell>
        </row>
        <row r="275">
          <cell r="A275">
            <v>47239</v>
          </cell>
        </row>
        <row r="276">
          <cell r="A276">
            <v>47270</v>
          </cell>
        </row>
        <row r="277">
          <cell r="A277">
            <v>47300</v>
          </cell>
        </row>
        <row r="278">
          <cell r="A278">
            <v>47331</v>
          </cell>
        </row>
        <row r="279">
          <cell r="A279">
            <v>47362</v>
          </cell>
        </row>
        <row r="280">
          <cell r="A280">
            <v>47392</v>
          </cell>
        </row>
        <row r="281">
          <cell r="A281">
            <v>47423</v>
          </cell>
        </row>
        <row r="282">
          <cell r="A282">
            <v>47453</v>
          </cell>
        </row>
        <row r="283">
          <cell r="A283">
            <v>47484</v>
          </cell>
        </row>
        <row r="284">
          <cell r="A284">
            <v>47515</v>
          </cell>
        </row>
        <row r="285">
          <cell r="A285">
            <v>47543</v>
          </cell>
        </row>
        <row r="286">
          <cell r="A286">
            <v>47574</v>
          </cell>
        </row>
        <row r="287">
          <cell r="A287">
            <v>47604</v>
          </cell>
        </row>
        <row r="288">
          <cell r="A288">
            <v>47635</v>
          </cell>
        </row>
        <row r="289">
          <cell r="A289">
            <v>47665</v>
          </cell>
        </row>
        <row r="290">
          <cell r="A290">
            <v>47696</v>
          </cell>
        </row>
        <row r="291">
          <cell r="A291">
            <v>47727</v>
          </cell>
        </row>
        <row r="292">
          <cell r="A292">
            <v>47757</v>
          </cell>
        </row>
        <row r="293">
          <cell r="A293">
            <v>47788</v>
          </cell>
        </row>
        <row r="294">
          <cell r="A294">
            <v>47818</v>
          </cell>
        </row>
        <row r="295">
          <cell r="A295">
            <v>47849</v>
          </cell>
        </row>
        <row r="296">
          <cell r="A296">
            <v>47880</v>
          </cell>
        </row>
        <row r="297">
          <cell r="A297">
            <v>47908</v>
          </cell>
        </row>
        <row r="298">
          <cell r="A298">
            <v>47939</v>
          </cell>
        </row>
        <row r="299">
          <cell r="A299">
            <v>47969</v>
          </cell>
        </row>
        <row r="300">
          <cell r="A300">
            <v>48000</v>
          </cell>
        </row>
        <row r="301">
          <cell r="A301">
            <v>48030</v>
          </cell>
        </row>
        <row r="302">
          <cell r="A302">
            <v>48061</v>
          </cell>
        </row>
        <row r="303">
          <cell r="A303">
            <v>48092</v>
          </cell>
        </row>
        <row r="304">
          <cell r="A304">
            <v>48122</v>
          </cell>
        </row>
        <row r="305">
          <cell r="A305">
            <v>48153</v>
          </cell>
        </row>
        <row r="306">
          <cell r="A306">
            <v>48183</v>
          </cell>
        </row>
        <row r="307">
          <cell r="A307">
            <v>48214</v>
          </cell>
        </row>
        <row r="308">
          <cell r="A308">
            <v>48245</v>
          </cell>
        </row>
        <row r="309">
          <cell r="A309">
            <v>48274</v>
          </cell>
        </row>
        <row r="310">
          <cell r="A310">
            <v>48305</v>
          </cell>
        </row>
        <row r="311">
          <cell r="A311">
            <v>48335</v>
          </cell>
        </row>
        <row r="312">
          <cell r="A312">
            <v>48366</v>
          </cell>
        </row>
        <row r="313">
          <cell r="A313">
            <v>48396</v>
          </cell>
        </row>
        <row r="314">
          <cell r="A314">
            <v>48427</v>
          </cell>
        </row>
        <row r="315">
          <cell r="A315">
            <v>48458</v>
          </cell>
        </row>
        <row r="316">
          <cell r="A316">
            <v>48488</v>
          </cell>
        </row>
        <row r="317">
          <cell r="A317">
            <v>48519</v>
          </cell>
        </row>
        <row r="318">
          <cell r="A318">
            <v>48549</v>
          </cell>
        </row>
        <row r="319">
          <cell r="A319">
            <v>48580</v>
          </cell>
        </row>
        <row r="320">
          <cell r="A320">
            <v>48611</v>
          </cell>
        </row>
        <row r="321">
          <cell r="A321">
            <v>48639</v>
          </cell>
        </row>
        <row r="322">
          <cell r="A322">
            <v>48670</v>
          </cell>
        </row>
        <row r="323">
          <cell r="A323">
            <v>48700</v>
          </cell>
        </row>
        <row r="324">
          <cell r="A324">
            <v>48731</v>
          </cell>
        </row>
        <row r="325">
          <cell r="A325">
            <v>48761</v>
          </cell>
        </row>
        <row r="326">
          <cell r="A326">
            <v>48792</v>
          </cell>
        </row>
        <row r="327">
          <cell r="A327">
            <v>48823</v>
          </cell>
        </row>
        <row r="328">
          <cell r="A328">
            <v>48853</v>
          </cell>
        </row>
        <row r="329">
          <cell r="A329">
            <v>48884</v>
          </cell>
        </row>
        <row r="330">
          <cell r="A330">
            <v>48914</v>
          </cell>
        </row>
        <row r="331">
          <cell r="A331">
            <v>48945</v>
          </cell>
        </row>
        <row r="332">
          <cell r="A332">
            <v>48976</v>
          </cell>
        </row>
        <row r="333">
          <cell r="A333">
            <v>49004</v>
          </cell>
        </row>
        <row r="334">
          <cell r="A334">
            <v>49035</v>
          </cell>
        </row>
        <row r="335">
          <cell r="A335">
            <v>49065</v>
          </cell>
        </row>
        <row r="336">
          <cell r="A336">
            <v>49096</v>
          </cell>
        </row>
        <row r="337">
          <cell r="A337">
            <v>49126</v>
          </cell>
        </row>
        <row r="338">
          <cell r="A338">
            <v>49157</v>
          </cell>
        </row>
        <row r="339">
          <cell r="A339">
            <v>49188</v>
          </cell>
        </row>
        <row r="340">
          <cell r="A340">
            <v>49218</v>
          </cell>
        </row>
        <row r="341">
          <cell r="A341">
            <v>49249</v>
          </cell>
        </row>
        <row r="342">
          <cell r="A342">
            <v>49279</v>
          </cell>
        </row>
        <row r="343">
          <cell r="A343">
            <v>49310</v>
          </cell>
        </row>
        <row r="344">
          <cell r="A344">
            <v>49341</v>
          </cell>
        </row>
        <row r="345">
          <cell r="A345">
            <v>49369</v>
          </cell>
        </row>
        <row r="346">
          <cell r="A346">
            <v>49400</v>
          </cell>
        </row>
        <row r="347">
          <cell r="A347">
            <v>49430</v>
          </cell>
        </row>
        <row r="348">
          <cell r="A348">
            <v>49461</v>
          </cell>
        </row>
        <row r="349">
          <cell r="A349">
            <v>49491</v>
          </cell>
        </row>
        <row r="350">
          <cell r="A350">
            <v>49522</v>
          </cell>
        </row>
        <row r="351">
          <cell r="A351">
            <v>49553</v>
          </cell>
        </row>
        <row r="352">
          <cell r="A352">
            <v>49583</v>
          </cell>
        </row>
        <row r="353">
          <cell r="A353">
            <v>49614</v>
          </cell>
        </row>
        <row r="354">
          <cell r="A354">
            <v>49644</v>
          </cell>
        </row>
        <row r="355">
          <cell r="A355">
            <v>49675</v>
          </cell>
        </row>
        <row r="356">
          <cell r="A356">
            <v>49706</v>
          </cell>
        </row>
        <row r="357">
          <cell r="A357">
            <v>49735</v>
          </cell>
        </row>
        <row r="358">
          <cell r="A358">
            <v>49766</v>
          </cell>
        </row>
        <row r="359">
          <cell r="A359">
            <v>49796</v>
          </cell>
        </row>
        <row r="360">
          <cell r="A360">
            <v>49827</v>
          </cell>
        </row>
        <row r="361">
          <cell r="A361">
            <v>49857</v>
          </cell>
        </row>
        <row r="362">
          <cell r="A362">
            <v>49888</v>
          </cell>
        </row>
        <row r="363">
          <cell r="A363">
            <v>49919</v>
          </cell>
        </row>
        <row r="364">
          <cell r="A364">
            <v>49949</v>
          </cell>
        </row>
        <row r="365">
          <cell r="A365">
            <v>49980</v>
          </cell>
        </row>
        <row r="366">
          <cell r="A366">
            <v>50010</v>
          </cell>
        </row>
        <row r="367">
          <cell r="A367">
            <v>50041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nrollment"/>
      <sheetName val="Detailed Cost Calculations"/>
      <sheetName val="Cost Summaries"/>
    </sheetNames>
    <sheetDataSet>
      <sheetData sheetId="0">
        <row r="37">
          <cell r="C37">
            <v>75</v>
          </cell>
          <cell r="D37">
            <v>75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topLeftCell="G16" zoomScaleNormal="100" workbookViewId="0">
      <selection activeCell="K34" sqref="K34"/>
    </sheetView>
  </sheetViews>
  <sheetFormatPr defaultColWidth="9.453125" defaultRowHeight="12.5"/>
  <cols>
    <col min="1" max="9" width="9.453125" style="31"/>
    <col min="10" max="10" width="17.453125" style="31" customWidth="1"/>
    <col min="11" max="11" width="20.54296875" style="31" customWidth="1"/>
    <col min="12" max="12" width="21.453125" style="31" bestFit="1" customWidth="1"/>
    <col min="13" max="16384" width="9.453125" style="31"/>
  </cols>
  <sheetData>
    <row r="1" spans="1:11">
      <c r="A1" s="278"/>
      <c r="B1" s="278"/>
      <c r="C1" s="278"/>
      <c r="D1" s="278"/>
      <c r="E1" s="278"/>
      <c r="F1" s="278"/>
      <c r="G1" s="278"/>
      <c r="H1" s="278"/>
      <c r="I1" s="278"/>
      <c r="J1" s="278"/>
      <c r="K1" s="278"/>
    </row>
    <row r="2" spans="1:11">
      <c r="A2" s="165"/>
      <c r="B2" s="165"/>
      <c r="C2" s="165"/>
      <c r="D2" s="165"/>
      <c r="E2" s="165"/>
      <c r="F2" s="165"/>
      <c r="G2" s="165"/>
      <c r="H2" s="165"/>
      <c r="I2" s="165"/>
      <c r="J2" s="165"/>
      <c r="K2" s="165"/>
    </row>
    <row r="3" spans="1:11">
      <c r="A3" s="165"/>
      <c r="B3" s="165"/>
      <c r="C3" s="165"/>
      <c r="D3" s="165"/>
      <c r="E3" s="165"/>
      <c r="F3" s="165"/>
      <c r="G3" s="165"/>
      <c r="H3" s="165"/>
      <c r="I3" s="165"/>
      <c r="J3" s="165"/>
      <c r="K3" s="165"/>
    </row>
    <row r="4" spans="1:11">
      <c r="A4" s="165"/>
      <c r="B4" s="165"/>
      <c r="C4" s="165"/>
      <c r="D4" s="165"/>
      <c r="E4" s="165"/>
      <c r="F4" s="165"/>
      <c r="G4" s="165"/>
      <c r="H4" s="165"/>
      <c r="I4" s="165"/>
      <c r="J4" s="165"/>
      <c r="K4" s="165"/>
    </row>
    <row r="5" spans="1:11">
      <c r="A5" s="165"/>
      <c r="B5" s="165"/>
      <c r="C5" s="165"/>
      <c r="D5" s="165"/>
      <c r="E5" s="165"/>
      <c r="F5" s="165"/>
      <c r="G5" s="165"/>
      <c r="H5" s="165"/>
      <c r="I5" s="165"/>
      <c r="J5" s="165"/>
      <c r="K5" s="165"/>
    </row>
    <row r="6" spans="1:11">
      <c r="A6" s="165"/>
      <c r="B6" s="165"/>
      <c r="C6" s="165"/>
      <c r="D6" s="165"/>
      <c r="E6" s="165"/>
      <c r="F6" s="165"/>
      <c r="G6" s="165"/>
      <c r="H6" s="165"/>
      <c r="I6" s="165"/>
      <c r="J6" s="165"/>
      <c r="K6" s="165"/>
    </row>
    <row r="7" spans="1:11">
      <c r="A7" s="165"/>
      <c r="B7" s="165"/>
      <c r="C7" s="165"/>
      <c r="D7" s="165"/>
      <c r="E7" s="165"/>
      <c r="F7" s="165"/>
      <c r="G7" s="165"/>
      <c r="H7" s="165"/>
      <c r="I7" s="165"/>
      <c r="J7" s="165"/>
      <c r="K7" s="165"/>
    </row>
    <row r="8" spans="1:11">
      <c r="A8" s="165"/>
      <c r="B8" s="165"/>
      <c r="C8" s="165"/>
      <c r="D8" s="165"/>
      <c r="E8" s="165"/>
      <c r="F8" s="165"/>
      <c r="G8" s="165"/>
      <c r="H8" s="165"/>
      <c r="I8" s="165"/>
      <c r="J8" s="165"/>
      <c r="K8" s="165"/>
    </row>
    <row r="9" spans="1:11">
      <c r="A9" s="165"/>
      <c r="B9" s="165"/>
      <c r="C9" s="165"/>
      <c r="D9" s="165"/>
      <c r="E9" s="165"/>
      <c r="F9" s="165"/>
      <c r="G9" s="165"/>
      <c r="H9" s="165"/>
      <c r="I9" s="165"/>
      <c r="J9" s="165"/>
      <c r="K9" s="165"/>
    </row>
    <row r="10" spans="1:11">
      <c r="A10" s="165"/>
      <c r="B10" s="165"/>
      <c r="C10" s="165"/>
      <c r="D10" s="165"/>
      <c r="E10" s="165"/>
      <c r="F10" s="165"/>
      <c r="G10" s="165"/>
      <c r="H10" s="165"/>
      <c r="I10" s="165"/>
      <c r="J10" s="165"/>
      <c r="K10" s="165"/>
    </row>
    <row r="11" spans="1:11">
      <c r="A11" s="165"/>
      <c r="B11" s="165"/>
      <c r="C11" s="165"/>
      <c r="D11" s="165"/>
      <c r="E11" s="165"/>
      <c r="F11" s="165"/>
      <c r="G11" s="165"/>
      <c r="H11" s="165"/>
      <c r="I11" s="165"/>
      <c r="J11" s="165"/>
      <c r="K11" s="165"/>
    </row>
    <row r="12" spans="1:11">
      <c r="A12" s="165"/>
      <c r="B12" s="165"/>
      <c r="C12" s="165"/>
      <c r="D12" s="165"/>
      <c r="E12" s="165"/>
      <c r="F12" s="165"/>
      <c r="G12" s="165"/>
      <c r="H12" s="165"/>
      <c r="I12" s="165"/>
      <c r="J12" s="165"/>
      <c r="K12" s="165"/>
    </row>
    <row r="13" spans="1:11">
      <c r="A13" s="165"/>
      <c r="B13" s="165"/>
      <c r="C13" s="165"/>
      <c r="D13" s="165"/>
      <c r="E13" s="165"/>
      <c r="F13" s="165"/>
      <c r="G13" s="165"/>
      <c r="H13" s="165"/>
      <c r="I13" s="165"/>
      <c r="J13" s="165"/>
      <c r="K13" s="165"/>
    </row>
    <row r="14" spans="1:11">
      <c r="A14" s="165"/>
      <c r="B14" s="165"/>
      <c r="C14" s="165"/>
      <c r="D14" s="165"/>
      <c r="E14" s="165"/>
      <c r="F14" s="165"/>
      <c r="G14" s="165"/>
      <c r="H14" s="165"/>
      <c r="I14" s="165"/>
      <c r="J14" s="165"/>
      <c r="K14" s="165"/>
    </row>
    <row r="15" spans="1:11">
      <c r="A15" s="165"/>
      <c r="B15" s="165"/>
      <c r="C15" s="165"/>
      <c r="D15" s="165"/>
      <c r="E15" s="165"/>
      <c r="F15" s="165"/>
      <c r="G15" s="165"/>
      <c r="H15" s="165"/>
      <c r="I15" s="165"/>
      <c r="J15" s="165"/>
      <c r="K15" s="165"/>
    </row>
    <row r="16" spans="1:11">
      <c r="A16" s="165"/>
      <c r="B16" s="165"/>
      <c r="C16" s="165"/>
      <c r="D16" s="165"/>
      <c r="E16" s="165"/>
      <c r="F16" s="165"/>
      <c r="G16" s="165"/>
      <c r="H16" s="165"/>
      <c r="I16" s="165"/>
      <c r="J16" s="165"/>
      <c r="K16" s="165"/>
    </row>
    <row r="17" spans="1:11">
      <c r="A17" s="165"/>
      <c r="B17" s="165"/>
      <c r="C17" s="165"/>
      <c r="D17" s="165"/>
      <c r="E17" s="165"/>
      <c r="F17" s="165"/>
      <c r="G17" s="165"/>
      <c r="H17" s="165"/>
      <c r="I17" s="165"/>
      <c r="J17" s="165"/>
      <c r="K17" s="165"/>
    </row>
    <row r="18" spans="1:11" ht="18">
      <c r="A18" s="165"/>
      <c r="B18" s="165"/>
      <c r="C18" s="165"/>
      <c r="D18" s="165"/>
      <c r="E18" s="165"/>
      <c r="F18" s="165"/>
      <c r="G18" s="165"/>
      <c r="H18" s="165"/>
      <c r="I18" s="165"/>
      <c r="J18" s="164"/>
      <c r="K18" s="1" t="s">
        <v>0</v>
      </c>
    </row>
    <row r="19" spans="1:11" ht="18">
      <c r="A19" s="165"/>
      <c r="B19" s="165"/>
      <c r="C19" s="165"/>
      <c r="D19" s="165"/>
      <c r="E19" s="165"/>
      <c r="F19" s="165"/>
      <c r="G19" s="165"/>
      <c r="H19" s="165"/>
      <c r="I19" s="165"/>
      <c r="J19" s="125"/>
      <c r="K19" s="574" t="s">
        <v>297</v>
      </c>
    </row>
    <row r="20" spans="1:11">
      <c r="A20" s="165"/>
      <c r="B20" s="165"/>
      <c r="C20" s="165"/>
      <c r="D20" s="165"/>
      <c r="E20" s="165"/>
      <c r="F20" s="165"/>
      <c r="G20" s="165"/>
      <c r="H20" s="165"/>
      <c r="I20" s="165"/>
      <c r="J20" s="165"/>
      <c r="K20" s="165" t="s">
        <v>2</v>
      </c>
    </row>
    <row r="21" spans="1:11">
      <c r="A21" s="165"/>
      <c r="B21" s="165"/>
      <c r="C21" s="165"/>
      <c r="D21" s="165"/>
      <c r="E21" s="165"/>
      <c r="F21" s="165"/>
      <c r="G21" s="165"/>
      <c r="H21" s="165"/>
      <c r="I21" s="165"/>
      <c r="J21" s="165"/>
      <c r="K21" s="165"/>
    </row>
    <row r="22" spans="1:11">
      <c r="A22" s="165"/>
      <c r="B22" s="165"/>
      <c r="C22" s="165"/>
      <c r="D22" s="165"/>
      <c r="E22" s="165"/>
      <c r="F22" s="165"/>
      <c r="G22" s="165"/>
      <c r="H22" s="165"/>
      <c r="I22" s="165"/>
      <c r="J22" s="165"/>
      <c r="K22" s="165"/>
    </row>
    <row r="23" spans="1:11">
      <c r="A23" s="165"/>
      <c r="B23" s="165"/>
      <c r="C23" s="165"/>
      <c r="D23" s="165"/>
      <c r="E23" s="165"/>
      <c r="F23" s="165"/>
      <c r="G23" s="165"/>
      <c r="H23" s="165"/>
      <c r="I23" s="165"/>
      <c r="J23" s="165"/>
      <c r="K23" s="165"/>
    </row>
    <row r="24" spans="1:11">
      <c r="A24" s="165"/>
      <c r="B24" s="165"/>
      <c r="C24" s="165"/>
      <c r="D24" s="165"/>
      <c r="E24" s="165"/>
      <c r="F24" s="165"/>
      <c r="G24" s="165"/>
      <c r="H24" s="165"/>
      <c r="I24" s="165"/>
      <c r="J24" s="165"/>
      <c r="K24" s="165"/>
    </row>
    <row r="25" spans="1:11">
      <c r="A25" s="165"/>
      <c r="B25" s="165"/>
      <c r="C25" s="165"/>
      <c r="D25" s="165"/>
      <c r="E25" s="165"/>
      <c r="F25" s="165"/>
      <c r="G25" s="165"/>
      <c r="H25" s="165"/>
      <c r="I25" s="165"/>
      <c r="J25" s="165"/>
      <c r="K25" s="165"/>
    </row>
    <row r="26" spans="1:11">
      <c r="A26" s="165"/>
      <c r="B26" s="165"/>
      <c r="C26" s="165"/>
      <c r="D26" s="165"/>
      <c r="E26" s="165"/>
      <c r="F26" s="165"/>
      <c r="G26" s="165"/>
      <c r="H26" s="165"/>
      <c r="I26" s="165"/>
      <c r="J26" s="165"/>
      <c r="K26" s="165"/>
    </row>
    <row r="27" spans="1:11">
      <c r="A27" s="165"/>
      <c r="B27" s="165"/>
      <c r="C27" s="165"/>
      <c r="D27" s="165"/>
      <c r="E27" s="165"/>
      <c r="F27" s="165"/>
      <c r="G27" s="165"/>
      <c r="H27" s="165"/>
      <c r="I27" s="165"/>
      <c r="J27" s="165"/>
      <c r="K27" s="165"/>
    </row>
    <row r="28" spans="1:11">
      <c r="A28" s="165"/>
      <c r="B28" s="165"/>
      <c r="C28" s="165"/>
      <c r="D28" s="165"/>
      <c r="E28" s="165"/>
      <c r="F28" s="165"/>
      <c r="G28" s="165"/>
      <c r="H28" s="165"/>
      <c r="I28" s="165"/>
      <c r="J28" s="165"/>
      <c r="K28" s="165"/>
    </row>
    <row r="29" spans="1:11">
      <c r="A29" s="165"/>
      <c r="B29" s="165"/>
      <c r="C29" s="165"/>
      <c r="D29" s="165"/>
      <c r="E29" s="165"/>
      <c r="F29" s="165"/>
      <c r="G29" s="165"/>
      <c r="H29" s="165"/>
      <c r="I29" s="165"/>
      <c r="J29" s="165"/>
      <c r="K29" s="165"/>
    </row>
    <row r="30" spans="1:11">
      <c r="A30" s="165"/>
      <c r="B30" s="165"/>
      <c r="C30" s="165"/>
      <c r="D30" s="165"/>
      <c r="E30" s="165"/>
      <c r="F30" s="165"/>
      <c r="G30" s="165"/>
      <c r="H30" s="165"/>
      <c r="I30" s="165"/>
      <c r="J30" s="165"/>
      <c r="K30" s="165"/>
    </row>
    <row r="31" spans="1:11">
      <c r="A31" s="165"/>
      <c r="B31" s="165"/>
      <c r="C31" s="165"/>
      <c r="D31" s="165"/>
      <c r="E31" s="165"/>
      <c r="F31" s="165"/>
      <c r="G31" s="165"/>
      <c r="H31" s="165"/>
      <c r="I31" s="165"/>
      <c r="J31" s="165"/>
      <c r="K31" s="165"/>
    </row>
    <row r="32" spans="1:11" ht="14">
      <c r="A32" s="165"/>
      <c r="B32" s="165"/>
      <c r="C32" s="165"/>
      <c r="D32" s="165"/>
      <c r="E32" s="165"/>
      <c r="F32" s="165"/>
      <c r="G32" s="165"/>
      <c r="H32" s="165"/>
      <c r="I32" s="165"/>
      <c r="J32" s="165"/>
      <c r="K32" s="356" t="s">
        <v>2</v>
      </c>
    </row>
    <row r="33" spans="1:11">
      <c r="A33" s="165"/>
      <c r="B33" s="165"/>
      <c r="C33" s="165"/>
      <c r="D33" s="165"/>
      <c r="E33" s="165"/>
      <c r="F33" s="165"/>
      <c r="G33" s="165"/>
      <c r="H33" s="165"/>
      <c r="I33" s="165"/>
      <c r="J33" s="165"/>
      <c r="K33" s="165"/>
    </row>
    <row r="34" spans="1:11">
      <c r="A34" s="165"/>
      <c r="B34" s="165"/>
      <c r="C34" s="165"/>
      <c r="D34" s="165"/>
      <c r="E34" s="165"/>
      <c r="F34" s="165"/>
      <c r="G34" s="165"/>
      <c r="H34" s="165"/>
      <c r="I34" s="165"/>
      <c r="J34" s="165"/>
      <c r="K34" s="165"/>
    </row>
    <row r="35" spans="1:11">
      <c r="A35" s="165"/>
      <c r="B35" s="165"/>
      <c r="C35" s="165"/>
      <c r="D35" s="165"/>
      <c r="E35" s="165"/>
      <c r="F35" s="165"/>
      <c r="G35" s="165"/>
      <c r="H35" s="165"/>
      <c r="I35" s="165"/>
      <c r="J35" s="165"/>
      <c r="K35" s="164"/>
    </row>
    <row r="36" spans="1:11" ht="14">
      <c r="A36" s="165"/>
      <c r="B36" s="165"/>
      <c r="C36" s="165"/>
      <c r="D36" s="165"/>
      <c r="E36" s="165"/>
      <c r="F36" s="165"/>
      <c r="G36" s="165"/>
      <c r="H36" s="165"/>
      <c r="I36" s="165"/>
      <c r="J36" s="165"/>
      <c r="K36" s="355" t="s">
        <v>2</v>
      </c>
    </row>
    <row r="37" spans="1:11" ht="14">
      <c r="A37" s="165"/>
      <c r="B37" s="165"/>
      <c r="C37" s="165"/>
      <c r="D37" s="165"/>
      <c r="E37" s="165"/>
      <c r="F37" s="165"/>
      <c r="G37" s="165"/>
      <c r="H37" s="165"/>
      <c r="I37" s="165"/>
      <c r="J37" s="165"/>
      <c r="K37" s="355" t="s">
        <v>333</v>
      </c>
    </row>
    <row r="38" spans="1:11">
      <c r="A38" s="165"/>
      <c r="B38" s="165"/>
      <c r="C38" s="165"/>
      <c r="D38" s="165"/>
      <c r="E38" s="165"/>
      <c r="F38" s="165"/>
      <c r="G38" s="165"/>
      <c r="H38" s="165"/>
      <c r="I38" s="165"/>
      <c r="J38" s="165"/>
      <c r="K38" s="423" t="s">
        <v>2</v>
      </c>
    </row>
    <row r="39" spans="1:11">
      <c r="A39" s="165"/>
      <c r="B39" s="165"/>
      <c r="C39" s="165"/>
      <c r="D39" s="165"/>
      <c r="E39" s="165"/>
      <c r="F39" s="165"/>
      <c r="G39" s="165"/>
      <c r="H39" s="165"/>
      <c r="I39" s="165"/>
      <c r="J39" s="165"/>
    </row>
    <row r="40" spans="1:11" ht="14">
      <c r="A40" s="165"/>
      <c r="B40" s="165"/>
      <c r="C40" s="165"/>
      <c r="D40" s="165"/>
      <c r="E40" s="165"/>
      <c r="F40" s="165"/>
      <c r="G40" s="165"/>
      <c r="H40" s="165"/>
      <c r="I40" s="165"/>
      <c r="J40" s="165"/>
      <c r="K40" s="355" t="s">
        <v>330</v>
      </c>
    </row>
    <row r="41" spans="1:11">
      <c r="A41" s="35"/>
      <c r="B41" s="35"/>
      <c r="C41" s="35"/>
      <c r="D41" s="35"/>
      <c r="E41" s="35"/>
      <c r="F41" s="35"/>
      <c r="G41" s="35"/>
      <c r="H41" s="35"/>
      <c r="I41" s="35"/>
      <c r="J41" s="35"/>
      <c r="K41" s="35"/>
    </row>
  </sheetData>
  <printOptions horizontalCentered="1"/>
  <pageMargins left="0" right="0" top="0.93" bottom="0.25" header="0.13" footer="0.1"/>
  <pageSetup scale="98"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opLeftCell="A4" zoomScaleNormal="100" workbookViewId="0">
      <selection activeCell="K37" sqref="K37"/>
    </sheetView>
  </sheetViews>
  <sheetFormatPr defaultColWidth="9.453125" defaultRowHeight="12.5"/>
  <cols>
    <col min="1" max="10" width="9.453125" style="31"/>
    <col min="11" max="11" width="33.54296875" style="31" customWidth="1"/>
    <col min="12" max="16384" width="9.453125" style="31"/>
  </cols>
  <sheetData>
    <row r="1" spans="1:11">
      <c r="A1" s="278"/>
      <c r="B1" s="278"/>
      <c r="C1" s="278"/>
      <c r="D1" s="278"/>
      <c r="E1" s="278"/>
      <c r="F1" s="278"/>
      <c r="G1" s="278"/>
      <c r="H1" s="278"/>
      <c r="I1" s="278"/>
      <c r="J1" s="278"/>
      <c r="K1" s="278"/>
    </row>
    <row r="2" spans="1:11">
      <c r="A2" s="165"/>
      <c r="B2" s="165"/>
      <c r="C2" s="165"/>
      <c r="D2" s="165"/>
      <c r="E2" s="165"/>
      <c r="F2" s="165"/>
      <c r="G2" s="165"/>
      <c r="H2" s="165"/>
      <c r="I2" s="165"/>
      <c r="J2" s="165"/>
      <c r="K2" s="165"/>
    </row>
    <row r="3" spans="1:11">
      <c r="A3" s="165"/>
      <c r="B3" s="165"/>
      <c r="C3" s="165"/>
      <c r="D3" s="165"/>
      <c r="E3" s="165"/>
      <c r="F3" s="165"/>
      <c r="G3" s="165"/>
      <c r="H3" s="165"/>
      <c r="I3" s="165"/>
      <c r="J3" s="165"/>
      <c r="K3" s="165"/>
    </row>
    <row r="4" spans="1:11" s="92" customFormat="1" ht="51" customHeight="1">
      <c r="A4" s="826" t="s">
        <v>326</v>
      </c>
      <c r="B4" s="827"/>
      <c r="C4" s="827"/>
      <c r="D4" s="827"/>
      <c r="E4" s="827"/>
      <c r="F4" s="827"/>
      <c r="G4" s="827"/>
      <c r="H4" s="827"/>
      <c r="I4" s="827"/>
      <c r="J4" s="827"/>
      <c r="K4" s="827"/>
    </row>
    <row r="5" spans="1:11" ht="14">
      <c r="A5" s="825" t="s">
        <v>1</v>
      </c>
      <c r="B5" s="825"/>
      <c r="C5" s="825"/>
      <c r="D5" s="825"/>
      <c r="E5" s="825"/>
      <c r="F5" s="825"/>
      <c r="G5" s="825"/>
      <c r="H5" s="825"/>
      <c r="I5" s="825"/>
      <c r="J5" s="825"/>
      <c r="K5" s="825"/>
    </row>
    <row r="6" spans="1:11">
      <c r="A6" s="165"/>
      <c r="B6" s="165"/>
      <c r="C6" s="165"/>
      <c r="D6" s="165"/>
      <c r="E6" s="165"/>
      <c r="F6" s="165"/>
      <c r="G6" s="165"/>
      <c r="H6" s="165"/>
      <c r="I6" s="165"/>
      <c r="J6" s="165"/>
      <c r="K6" s="165"/>
    </row>
    <row r="7" spans="1:11">
      <c r="A7" s="165"/>
      <c r="B7" s="165"/>
      <c r="C7" s="165"/>
      <c r="D7" s="165"/>
      <c r="E7" s="165"/>
      <c r="F7" s="165"/>
      <c r="G7" s="165"/>
      <c r="H7" s="165"/>
      <c r="I7" s="165"/>
      <c r="J7" s="165"/>
      <c r="K7" s="165"/>
    </row>
    <row r="8" spans="1:11">
      <c r="A8" s="165"/>
      <c r="B8" s="165"/>
      <c r="C8" s="165"/>
      <c r="D8" s="165"/>
      <c r="E8" s="165"/>
      <c r="F8" s="165"/>
      <c r="G8" s="165"/>
      <c r="H8" s="165"/>
      <c r="I8" s="165"/>
      <c r="J8" s="165"/>
      <c r="K8" s="165"/>
    </row>
    <row r="9" spans="1:11" ht="17.5">
      <c r="A9" s="165"/>
      <c r="B9" s="165"/>
      <c r="C9" s="165"/>
      <c r="D9" s="165"/>
      <c r="E9" s="165"/>
      <c r="F9" s="165"/>
      <c r="G9" s="165"/>
      <c r="H9" s="165"/>
      <c r="I9" s="165"/>
      <c r="J9" s="165"/>
      <c r="K9" s="89"/>
    </row>
    <row r="10" spans="1:11">
      <c r="A10" s="165"/>
      <c r="B10" s="165"/>
      <c r="C10" s="165"/>
      <c r="D10" s="165"/>
      <c r="E10" s="165"/>
      <c r="F10" s="165"/>
      <c r="G10" s="165"/>
      <c r="H10" s="165"/>
      <c r="I10" s="165"/>
      <c r="J10" s="165"/>
      <c r="K10" s="165"/>
    </row>
    <row r="11" spans="1:11">
      <c r="A11" s="165"/>
      <c r="B11" s="165"/>
      <c r="C11" s="165"/>
      <c r="D11" s="165"/>
      <c r="E11" s="165"/>
      <c r="F11" s="165"/>
      <c r="G11" s="165"/>
      <c r="H11" s="165"/>
      <c r="I11" s="165"/>
      <c r="J11" s="165"/>
      <c r="K11" s="165"/>
    </row>
    <row r="12" spans="1:11">
      <c r="A12" s="165"/>
      <c r="B12" s="165"/>
      <c r="C12" s="165"/>
      <c r="D12" s="165"/>
      <c r="E12" s="165"/>
      <c r="F12" s="165"/>
      <c r="G12" s="165"/>
      <c r="H12" s="165"/>
      <c r="I12" s="165"/>
      <c r="J12" s="165"/>
      <c r="K12" s="165"/>
    </row>
    <row r="13" spans="1:11" s="33" customFormat="1">
      <c r="A13" s="165"/>
      <c r="B13" s="165"/>
      <c r="C13" s="165"/>
      <c r="D13" s="165"/>
      <c r="E13" s="165"/>
      <c r="F13" s="165"/>
      <c r="G13" s="165"/>
      <c r="H13" s="165"/>
      <c r="I13" s="165"/>
      <c r="J13" s="165"/>
      <c r="K13" s="165"/>
    </row>
    <row r="14" spans="1:11" s="33" customFormat="1">
      <c r="A14" s="165"/>
      <c r="B14" s="165"/>
      <c r="C14" s="165"/>
      <c r="D14" s="165"/>
      <c r="E14" s="165"/>
      <c r="F14" s="165"/>
      <c r="G14" s="165"/>
      <c r="H14" s="165"/>
      <c r="I14" s="165"/>
      <c r="J14" s="165"/>
      <c r="K14" s="165"/>
    </row>
    <row r="15" spans="1:11" s="33" customFormat="1">
      <c r="A15" s="165"/>
      <c r="B15" s="165"/>
      <c r="C15" s="165"/>
      <c r="D15" s="165"/>
      <c r="E15" s="165"/>
      <c r="F15" s="165"/>
      <c r="G15" s="165"/>
      <c r="H15" s="165"/>
      <c r="I15" s="165"/>
      <c r="J15" s="165"/>
      <c r="K15" s="165"/>
    </row>
    <row r="32" spans="1:11">
      <c r="A32" s="35"/>
      <c r="B32" s="35"/>
      <c r="C32" s="35"/>
      <c r="D32" s="35"/>
      <c r="E32" s="35"/>
      <c r="F32" s="35"/>
      <c r="G32" s="35"/>
      <c r="H32" s="35"/>
      <c r="I32" s="35"/>
      <c r="J32" s="35"/>
      <c r="K32" s="35"/>
    </row>
  </sheetData>
  <mergeCells count="2">
    <mergeCell ref="A5:K5"/>
    <mergeCell ref="A4:K4"/>
  </mergeCells>
  <hyperlinks>
    <hyperlink ref="A5:K5" r:id="rId1" display="http://www.pge.com/mybusiness/energysavingsrebates/demandresponse/cs/ "/>
  </hyperlinks>
  <printOptions horizontalCentered="1"/>
  <pageMargins left="0" right="0" top="0.93" bottom="0.25" header="0.13" footer="0.1"/>
  <pageSetup orientation="landscape" r:id="rId2"/>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8"/>
  <sheetViews>
    <sheetView view="pageLayout" zoomScaleNormal="55" workbookViewId="0"/>
  </sheetViews>
  <sheetFormatPr defaultColWidth="0.1796875" defaultRowHeight="12.5"/>
  <cols>
    <col min="1" max="1" width="32.453125" style="95" customWidth="1"/>
    <col min="2" max="2" width="13.453125" style="761" customWidth="1"/>
    <col min="3" max="3" width="10.453125" style="96" customWidth="1"/>
    <col min="4" max="4" width="10.54296875" style="96" customWidth="1"/>
    <col min="5" max="5" width="12.7265625" style="97" customWidth="1"/>
    <col min="6" max="6" width="10.453125" style="96" customWidth="1"/>
    <col min="7" max="7" width="10.54296875" style="96" customWidth="1"/>
    <col min="8" max="8" width="12.81640625" style="96" customWidth="1"/>
    <col min="9" max="9" width="10.453125" style="96" customWidth="1"/>
    <col min="10" max="10" width="10.54296875" style="96" customWidth="1"/>
    <col min="11" max="11" width="12.81640625" style="97" customWidth="1"/>
    <col min="12" max="12" width="10.453125" style="95" customWidth="1"/>
    <col min="13" max="13" width="10.54296875" style="95" customWidth="1"/>
    <col min="14" max="14" width="13.1796875" style="97" customWidth="1"/>
    <col min="15" max="15" width="10.453125" style="97" customWidth="1"/>
    <col min="16" max="16" width="10.54296875" style="97" customWidth="1"/>
    <col min="17" max="17" width="13" style="96" customWidth="1"/>
    <col min="18" max="19" width="10.453125" style="97" customWidth="1"/>
    <col min="20" max="20" width="14.453125" style="95" customWidth="1"/>
    <col min="21" max="21" width="11" style="95" customWidth="1"/>
    <col min="22" max="23" width="9.54296875" style="95" customWidth="1"/>
    <col min="24" max="24" width="12.54296875" style="95" customWidth="1"/>
    <col min="25" max="25" width="8.54296875" style="95" bestFit="1" customWidth="1"/>
    <col min="26" max="26" width="10.54296875" style="95" customWidth="1"/>
    <col min="27" max="27" width="9.54296875" style="95" bestFit="1" customWidth="1"/>
    <col min="28" max="28" width="11.453125" style="95" customWidth="1"/>
    <col min="29" max="29" width="9.54296875" style="95" bestFit="1" customWidth="1"/>
    <col min="30" max="30" width="10.54296875" style="95" customWidth="1"/>
    <col min="31" max="31" width="12.453125" style="95" bestFit="1" customWidth="1"/>
    <col min="32" max="32" width="12.453125" style="95" customWidth="1"/>
    <col min="33" max="33" width="9.54296875" style="95" bestFit="1" customWidth="1"/>
    <col min="34" max="34" width="11.453125" style="95" customWidth="1"/>
    <col min="35" max="35" width="11.54296875" style="95" bestFit="1" customWidth="1"/>
    <col min="36" max="36" width="11.54296875" style="95" customWidth="1"/>
    <col min="37" max="16384" width="0.1796875" style="95"/>
  </cols>
  <sheetData>
    <row r="1" spans="1:29" s="106" customFormat="1" ht="11.25" customHeight="1">
      <c r="A1" s="106" t="s">
        <v>3</v>
      </c>
      <c r="B1" s="293"/>
      <c r="C1" s="104"/>
      <c r="D1" s="104"/>
      <c r="E1" s="105"/>
      <c r="F1" s="104"/>
      <c r="G1" s="104"/>
      <c r="H1" s="104"/>
      <c r="I1" s="104"/>
      <c r="J1" s="104"/>
      <c r="K1" s="105"/>
      <c r="N1" s="105"/>
      <c r="O1" s="105"/>
      <c r="P1" s="105"/>
      <c r="Q1" s="104"/>
      <c r="R1" s="105"/>
      <c r="S1" s="105"/>
    </row>
    <row r="2" spans="1:29" s="106" customFormat="1" ht="2.25" customHeight="1">
      <c r="B2" s="293"/>
      <c r="C2" s="104"/>
      <c r="D2" s="104"/>
      <c r="E2" s="105"/>
      <c r="F2" s="104"/>
      <c r="G2" s="104"/>
      <c r="H2" s="104"/>
      <c r="I2" s="104"/>
      <c r="J2" s="104"/>
      <c r="K2" s="105"/>
      <c r="N2" s="105"/>
      <c r="O2" s="105"/>
      <c r="P2" s="105"/>
      <c r="Q2" s="104"/>
      <c r="R2" s="105"/>
      <c r="S2" s="105"/>
    </row>
    <row r="3" spans="1:29" s="106" customFormat="1">
      <c r="A3" s="106" t="s">
        <v>4</v>
      </c>
      <c r="B3" s="293"/>
      <c r="C3" s="104"/>
      <c r="D3" s="104"/>
      <c r="E3" s="105"/>
      <c r="F3" s="104"/>
      <c r="G3" s="104"/>
      <c r="H3" s="104"/>
      <c r="I3" s="104"/>
      <c r="J3" s="104"/>
      <c r="K3" s="105"/>
      <c r="N3" s="105"/>
      <c r="O3" s="105"/>
      <c r="P3" s="105"/>
      <c r="Q3" s="104"/>
      <c r="R3" s="105"/>
      <c r="S3" s="105"/>
    </row>
    <row r="4" spans="1:29" ht="12.65" hidden="1" customHeight="1">
      <c r="C4" s="364">
        <v>2</v>
      </c>
      <c r="D4" s="364">
        <f>C4</f>
        <v>2</v>
      </c>
      <c r="E4" s="365"/>
      <c r="F4" s="364">
        <f>C4+1</f>
        <v>3</v>
      </c>
      <c r="G4" s="364">
        <f>F4</f>
        <v>3</v>
      </c>
      <c r="H4" s="364"/>
      <c r="I4" s="364">
        <f>F4+1</f>
        <v>4</v>
      </c>
      <c r="J4" s="364">
        <f>I4</f>
        <v>4</v>
      </c>
      <c r="K4" s="365"/>
      <c r="L4" s="366">
        <f>I4+1</f>
        <v>5</v>
      </c>
      <c r="M4" s="366">
        <f>L4</f>
        <v>5</v>
      </c>
      <c r="N4" s="365"/>
      <c r="O4" s="365">
        <f>L4+1</f>
        <v>6</v>
      </c>
      <c r="P4" s="365">
        <f>O4</f>
        <v>6</v>
      </c>
      <c r="Q4" s="364"/>
      <c r="R4" s="365">
        <f>O4+1</f>
        <v>7</v>
      </c>
      <c r="S4" s="365">
        <f>R4</f>
        <v>7</v>
      </c>
    </row>
    <row r="6" spans="1:29" ht="11.25" customHeight="1">
      <c r="A6" s="514"/>
      <c r="B6" s="828" t="s">
        <v>5</v>
      </c>
      <c r="C6" s="829"/>
      <c r="D6" s="830"/>
      <c r="E6" s="828" t="s">
        <v>6</v>
      </c>
      <c r="F6" s="829"/>
      <c r="G6" s="830"/>
      <c r="H6" s="828" t="s">
        <v>7</v>
      </c>
      <c r="I6" s="829"/>
      <c r="J6" s="830"/>
      <c r="K6" s="828" t="s">
        <v>8</v>
      </c>
      <c r="L6" s="829"/>
      <c r="M6" s="830"/>
      <c r="N6" s="828" t="s">
        <v>9</v>
      </c>
      <c r="O6" s="829"/>
      <c r="P6" s="830"/>
      <c r="Q6" s="828" t="s">
        <v>10</v>
      </c>
      <c r="R6" s="829"/>
      <c r="S6" s="830"/>
      <c r="T6" s="515"/>
    </row>
    <row r="7" spans="1:29" s="98" customFormat="1" ht="54.75" customHeight="1">
      <c r="A7" s="516" t="s">
        <v>11</v>
      </c>
      <c r="B7" s="604" t="s">
        <v>278</v>
      </c>
      <c r="C7" s="517" t="s">
        <v>279</v>
      </c>
      <c r="D7" s="518" t="s">
        <v>280</v>
      </c>
      <c r="E7" s="604" t="s">
        <v>281</v>
      </c>
      <c r="F7" s="517" t="s">
        <v>279</v>
      </c>
      <c r="G7" s="518" t="s">
        <v>280</v>
      </c>
      <c r="H7" s="604" t="s">
        <v>281</v>
      </c>
      <c r="I7" s="517" t="s">
        <v>274</v>
      </c>
      <c r="J7" s="518" t="s">
        <v>12</v>
      </c>
      <c r="K7" s="604" t="s">
        <v>281</v>
      </c>
      <c r="L7" s="517" t="s">
        <v>274</v>
      </c>
      <c r="M7" s="518" t="s">
        <v>12</v>
      </c>
      <c r="N7" s="604" t="s">
        <v>281</v>
      </c>
      <c r="O7" s="517" t="s">
        <v>274</v>
      </c>
      <c r="P7" s="518" t="s">
        <v>12</v>
      </c>
      <c r="Q7" s="604" t="s">
        <v>281</v>
      </c>
      <c r="R7" s="517" t="s">
        <v>274</v>
      </c>
      <c r="S7" s="518" t="s">
        <v>12</v>
      </c>
      <c r="T7" s="518" t="s">
        <v>325</v>
      </c>
    </row>
    <row r="8" spans="1:29" ht="13.5" customHeight="1">
      <c r="A8" s="519" t="s">
        <v>13</v>
      </c>
      <c r="B8" s="763"/>
      <c r="C8" s="520"/>
      <c r="D8" s="521"/>
      <c r="E8" s="526"/>
      <c r="F8" s="520"/>
      <c r="G8" s="605"/>
      <c r="H8" s="522"/>
      <c r="I8" s="520"/>
      <c r="J8" s="523"/>
      <c r="K8" s="524"/>
      <c r="L8" s="525"/>
      <c r="M8" s="630"/>
      <c r="N8" s="524"/>
      <c r="O8" s="526"/>
      <c r="P8" s="527"/>
      <c r="Q8" s="522"/>
      <c r="R8" s="526"/>
      <c r="S8" s="527"/>
      <c r="T8" s="528"/>
    </row>
    <row r="9" spans="1:29" ht="15" customHeight="1">
      <c r="A9" s="501" t="s">
        <v>14</v>
      </c>
      <c r="B9" s="764">
        <v>252</v>
      </c>
      <c r="C9" s="226">
        <f>IF(B9="","",IF(VLOOKUP($A9, 'Ex Ante LI &amp; Eligibility Stats'!$A$6:$N$18,C$4,FALSE)="N/A",0,VLOOKUP($A9, 'Ex Ante LI &amp; Eligibility Stats'!$A$6:$N$18,C$4,FALSE)*B9/1000))</f>
        <v>196.45416</v>
      </c>
      <c r="D9" s="227">
        <f>IF(B9="","",IF(VLOOKUP($A9, 'Ex Post LI &amp; Eligibility Stats'!$A$6:$N$18,D$4,FALSE)="N/A",0,VLOOKUP($A9,'Ex Post LI &amp; Eligibility Stats'!$A$6:$N$18,D$4,FALSE)*B9/1000))</f>
        <v>252.79128</v>
      </c>
      <c r="E9" s="764">
        <v>321</v>
      </c>
      <c r="F9" s="226">
        <f>IF(E9="","",IF(VLOOKUP($A9, 'Ex Ante LI &amp; Eligibility Stats'!$A$6:$N$18,F$4,FALSE)="N/A",0,VLOOKUP($A9, 'Ex Ante LI &amp; Eligibility Stats'!$A$6:$N$18,F$4,FALSE)*E9/1000))</f>
        <v>273.83868000000001</v>
      </c>
      <c r="G9" s="227">
        <f>IF(E9="","",IF(VLOOKUP($A9, 'Ex Post LI &amp; Eligibility Stats'!$A$6:$N$18,G$4,FALSE)="N/A",0,VLOOKUP($A9,'Ex Post LI &amp; Eligibility Stats'!$A$6:$N$18,G$4,FALSE)*E9/1000))</f>
        <v>322.00794000000002</v>
      </c>
      <c r="H9" s="160">
        <f>SUM(215+124)</f>
        <v>339</v>
      </c>
      <c r="I9" s="226">
        <f>IF(H9="","",IF(VLOOKUP($A9, 'Ex Ante LI &amp; Eligibility Stats'!$A$6:$N$18,I$4,FALSE)="N/A",0,VLOOKUP($A9, 'Ex Ante LI &amp; Eligibility Stats'!$A$6:$N$18,I$4,FALSE)*H9/1000))</f>
        <v>293.64858000000004</v>
      </c>
      <c r="J9" s="227">
        <f>IF(H9="","",IF(VLOOKUP($A9, 'Ex Post LI &amp; Eligibility Stats'!$A$6:$N$18,J$4,FALSE)="N/A",0,VLOOKUP($A9,'Ex Post LI &amp; Eligibility Stats'!$A$6:$N$18,J$4,FALSE)*H9/1000))</f>
        <v>340.06446</v>
      </c>
      <c r="K9" s="634"/>
      <c r="L9" s="632" t="str">
        <f>IF(K9="","",IF(VLOOKUP($A9, 'Ex Ante LI &amp; Eligibility Stats'!$A$6:$N$18,L$4,FALSE)="N/A",0,VLOOKUP($A9, 'Ex Ante LI &amp; Eligibility Stats'!$A$6:$N$18,L$4,FALSE)*K9/1000))</f>
        <v/>
      </c>
      <c r="M9" s="227" t="str">
        <f>IF(K9="","",IF(VLOOKUP($A9, 'Ex Post LI &amp; Eligibility Stats'!$A$6:$N$18,M$4,FALSE)="N/A",0,VLOOKUP($A9,'Ex Post LI &amp; Eligibility Stats'!$A$6:$N$18,M$4,FALSE)*K9/1000))</f>
        <v/>
      </c>
      <c r="N9" s="160"/>
      <c r="O9" s="254" t="str">
        <f>IF(N9="","",IF(VLOOKUP($A9, 'Ex Ante LI &amp; Eligibility Stats'!$A$6:$N$18,O$4,FALSE)="N/A",0,VLOOKUP($A9, 'Ex Ante LI &amp; Eligibility Stats'!$A$6:$N$18,O$4,FALSE)*N9/1000))</f>
        <v/>
      </c>
      <c r="P9" s="529" t="str">
        <f>IF(N9="","",IF(VLOOKUP($A9, 'Ex Post LI &amp; Eligibility Stats'!$A$6:$N$18,P$4,FALSE)="N/A",0,VLOOKUP($A9,'Ex Post LI &amp; Eligibility Stats'!$A$6:$N$18,P$4,FALSE)*N9/1000))</f>
        <v/>
      </c>
      <c r="Q9" s="160"/>
      <c r="R9" s="99" t="str">
        <f>IF(Q9="","",IF(VLOOKUP($A9, 'Ex Ante LI &amp; Eligibility Stats'!$A$6:$N$18,R$4,FALSE)="N/A",0,VLOOKUP($A9, 'Ex Ante LI &amp; Eligibility Stats'!$A$6:$N$18,R$4,FALSE)*Q9/1000))</f>
        <v/>
      </c>
      <c r="S9" s="99" t="str">
        <f>IF(Q9="","",IF(VLOOKUP($A9, 'Ex Post LI &amp; Eligibility Stats'!$A$6:$N$18,S$4,FALSE)="N/A",0,VLOOKUP($A9,'Ex Post LI &amp; Eligibility Stats'!$A$6:$N$18,S$4,FALSE)*Q9/1000))</f>
        <v/>
      </c>
      <c r="T9" s="802">
        <v>10935</v>
      </c>
    </row>
    <row r="10" spans="1:29" ht="13.5" customHeight="1">
      <c r="A10" s="501" t="s">
        <v>15</v>
      </c>
      <c r="B10" s="764">
        <v>18</v>
      </c>
      <c r="C10" s="226">
        <f>IF(B10="","",IF(VLOOKUP($A10, 'Ex Ante LI &amp; Eligibility Stats'!$A$6:$N$18,C$4,FALSE)="N/A",0,VLOOKUP($A10, 'Ex Ante LI &amp; Eligibility Stats'!$A$6:$N$18,C$4,FALSE)*B10/1000))</f>
        <v>0</v>
      </c>
      <c r="D10" s="227">
        <f>IF(B10="","",IF(VLOOKUP($A10, 'Ex Post LI &amp; Eligibility Stats'!$A$6:$N$18,D$4,FALSE)="N/A",0,VLOOKUP($A10,'Ex Post LI &amp; Eligibility Stats'!$A$6:$N$18,D$4,FALSE)*B10/1000))</f>
        <v>0</v>
      </c>
      <c r="E10" s="764">
        <v>18</v>
      </c>
      <c r="F10" s="226">
        <f>IF(E10="","",IF(VLOOKUP($A10, 'Ex Ante LI &amp; Eligibility Stats'!$A$6:$N$18,F$4,FALSE)="N/A",0,VLOOKUP($A10, 'Ex Ante LI &amp; Eligibility Stats'!$A$6:$N$18,F$4,FALSE)*E10/1000))</f>
        <v>0</v>
      </c>
      <c r="G10" s="227">
        <f>IF(E10="","",IF(VLOOKUP($A10, 'Ex Post LI &amp; Eligibility Stats'!$A$6:$N$18,G$4,FALSE)="N/A",0,VLOOKUP($A10,'Ex Post LI &amp; Eligibility Stats'!$A$6:$N$18,G$4,FALSE)*E10/1000))</f>
        <v>0</v>
      </c>
      <c r="H10" s="160">
        <v>18</v>
      </c>
      <c r="I10" s="226">
        <f>IF(H10="","",IF(VLOOKUP($A10, 'Ex Ante LI &amp; Eligibility Stats'!$A$6:$N$18,I$4,FALSE)="N/A",0,VLOOKUP($A10, 'Ex Ante LI &amp; Eligibility Stats'!$A$6:$N$18,I$4,FALSE)*H10/1000))</f>
        <v>0</v>
      </c>
      <c r="J10" s="227">
        <f>IF(H10="","",IF(VLOOKUP($A10, 'Ex Post LI &amp; Eligibility Stats'!$A$6:$N$18,J$4,FALSE)="N/A",0,VLOOKUP($A10,'Ex Post LI &amp; Eligibility Stats'!$A$6:$N$18,J$4,FALSE)*H10/1000))</f>
        <v>0</v>
      </c>
      <c r="K10" s="634"/>
      <c r="L10" s="632" t="str">
        <f>IF(K10="","",IF(VLOOKUP($A10, 'Ex Ante LI &amp; Eligibility Stats'!$A$6:$N$18,L$4,FALSE)="N/A",0,VLOOKUP($A10, 'Ex Ante LI &amp; Eligibility Stats'!$A$6:$N$18,L$4,FALSE)*K10/1000))</f>
        <v/>
      </c>
      <c r="M10" s="635" t="str">
        <f>IF(K10="","",IF(VLOOKUP($A10, 'Ex Post LI &amp; Eligibility Stats'!$A$6:$N$18,M$4,FALSE)="N/A",0,VLOOKUP($A10,'Ex Post LI &amp; Eligibility Stats'!$A$6:$N$18,M$4,FALSE)*K10/1000))</f>
        <v/>
      </c>
      <c r="N10" s="160"/>
      <c r="O10" s="254" t="str">
        <f>IF(N10="","",IF(VLOOKUP($A10, 'Ex Ante LI &amp; Eligibility Stats'!$A$6:$N$18,O$4,FALSE)="N/A",0,VLOOKUP($A10, 'Ex Ante LI &amp; Eligibility Stats'!$A$6:$N$18,O$4,FALSE)*N10/1000))</f>
        <v/>
      </c>
      <c r="P10" s="256" t="str">
        <f>IF(N10="","",IF(VLOOKUP($A10, 'Ex Post LI &amp; Eligibility Stats'!$A$6:$N$18,P$4,FALSE)="N/A",0,VLOOKUP($A10,'Ex Post LI &amp; Eligibility Stats'!$A$6:$N$18,P$4,FALSE)*N10/1000))</f>
        <v/>
      </c>
      <c r="Q10" s="160"/>
      <c r="R10" s="99" t="str">
        <f>IF(Q10="","",IF(VLOOKUP($A10, 'Ex Ante LI &amp; Eligibility Stats'!$A$6:$N$18,R$4,FALSE)="N/A",0,VLOOKUP($A10, 'Ex Ante LI &amp; Eligibility Stats'!$A$6:$N$18,R$4,FALSE)*Q10/1000))</f>
        <v/>
      </c>
      <c r="S10" s="99" t="str">
        <f>IF(Q10="","",IF(VLOOKUP($A10, 'Ex Post LI &amp; Eligibility Stats'!$A$6:$N$18,S$4,FALSE)="N/A",0,VLOOKUP($A10,'Ex Post LI &amp; Eligibility Stats'!$A$6:$N$18,S$4,FALSE)*Q10/1000))</f>
        <v/>
      </c>
      <c r="T10" s="530" t="s">
        <v>16</v>
      </c>
    </row>
    <row r="11" spans="1:29" ht="13.5" customHeight="1">
      <c r="A11" s="501" t="s">
        <v>17</v>
      </c>
      <c r="B11" s="764">
        <v>0</v>
      </c>
      <c r="C11" s="226">
        <f>IF(B11="","",IF(VLOOKUP($A11, 'Ex Ante LI &amp; Eligibility Stats'!$A$6:$N$18,C$4,FALSE)="N/A",0,VLOOKUP($A11, 'Ex Ante LI &amp; Eligibility Stats'!$A$6:$N$18,C$4,FALSE)*B11/1000))</f>
        <v>0</v>
      </c>
      <c r="D11" s="227">
        <f>IF(B11="","",IF(VLOOKUP($A11, 'Ex Post LI &amp; Eligibility Stats'!$A$6:$N$18,D$4,FALSE)="N/A",0,VLOOKUP($A11,'Ex Post LI &amp; Eligibility Stats'!$A$6:$N$18,D$4,FALSE)*B11/1000))</f>
        <v>0</v>
      </c>
      <c r="E11" s="602">
        <v>0</v>
      </c>
      <c r="F11" s="226">
        <f>IF(E11="","",IF(VLOOKUP($A11, 'Ex Ante LI &amp; Eligibility Stats'!$A$6:$N$18,F$4,FALSE)="N/A",0,VLOOKUP($A11, 'Ex Ante LI &amp; Eligibility Stats'!$A$6:$N$18,F$4,FALSE)*E11/1000))</f>
        <v>0</v>
      </c>
      <c r="G11" s="227">
        <f>IF(E11="","",IF(VLOOKUP($A11, 'Ex Post LI &amp; Eligibility Stats'!$A$6:$N$18,G$4,FALSE)="N/A",0,VLOOKUP($A11,'Ex Post LI &amp; Eligibility Stats'!$A$6:$N$18,G$4,FALSE)*E11/1000))</f>
        <v>0</v>
      </c>
      <c r="H11" s="502">
        <v>0</v>
      </c>
      <c r="I11" s="226">
        <f>IF(H11="","",IF(VLOOKUP($A11, 'Ex Ante LI &amp; Eligibility Stats'!$A$6:$N$18,I$4,FALSE)="N/A",0,VLOOKUP($A11, 'Ex Ante LI &amp; Eligibility Stats'!$A$6:$N$18,I$4,FALSE)*H11/1000))</f>
        <v>0</v>
      </c>
      <c r="J11" s="227">
        <f>IF(H11="","",IF(VLOOKUP($A11, 'Ex Post LI &amp; Eligibility Stats'!$A$6:$N$18,J$4,FALSE)="N/A",0,VLOOKUP($A11,'Ex Post LI &amp; Eligibility Stats'!$A$6:$N$18,J$4,FALSE)*H11/1000))</f>
        <v>0</v>
      </c>
      <c r="K11" s="636"/>
      <c r="L11" s="632" t="str">
        <f>IF(K11="","",IF(VLOOKUP($A11, 'Ex Ante LI &amp; Eligibility Stats'!$A$6:$N$18,L$4,FALSE)="N/A",0,VLOOKUP($A11, 'Ex Ante LI &amp; Eligibility Stats'!$A$6:$N$18,L$4,FALSE)*K11/1000))</f>
        <v/>
      </c>
      <c r="M11" s="635" t="str">
        <f>IF(K11="","",IF(VLOOKUP($A11, 'Ex Post LI &amp; Eligibility Stats'!$A$6:$N$18,M$4,FALSE)="N/A",0,VLOOKUP($A11,'Ex Post LI &amp; Eligibility Stats'!$A$6:$N$18,M$4,FALSE)*K11/1000))</f>
        <v/>
      </c>
      <c r="N11" s="502"/>
      <c r="O11" s="254" t="str">
        <f>IF(N11="","",IF(VLOOKUP($A11, 'Ex Ante LI &amp; Eligibility Stats'!$A$6:$N$18,O$4,FALSE)="N/A",0,VLOOKUP($A11, 'Ex Ante LI &amp; Eligibility Stats'!$A$6:$N$18,O$4,FALSE)*N11/1000))</f>
        <v/>
      </c>
      <c r="P11" s="256" t="str">
        <f>IF(N11="","",IF(VLOOKUP($A11, 'Ex Post LI &amp; Eligibility Stats'!$A$6:$N$18,P$4,FALSE)="N/A",0,VLOOKUP($A11,'Ex Post LI &amp; Eligibility Stats'!$A$6:$N$18,P$4,FALSE)*N11/1000))</f>
        <v/>
      </c>
      <c r="Q11" s="160"/>
      <c r="R11" s="99" t="str">
        <f>IF(Q11="","",IF(VLOOKUP($A11, 'Ex Ante LI &amp; Eligibility Stats'!$A$6:$N$18,R$4,FALSE)="N/A",0,VLOOKUP($A11, 'Ex Ante LI &amp; Eligibility Stats'!$A$6:$N$18,R$4,FALSE)*Q11/1000))</f>
        <v/>
      </c>
      <c r="S11" s="99" t="str">
        <f>IF(Q11="","",IF(VLOOKUP($A11, 'Ex Post LI &amp; Eligibility Stats'!$A$6:$N$18,S$4,FALSE)="N/A",0,VLOOKUP($A11,'Ex Post LI &amp; Eligibility Stats'!$A$6:$N$18,S$4,FALSE)*Q11/1000))</f>
        <v/>
      </c>
      <c r="T11" s="530" t="s">
        <v>16</v>
      </c>
    </row>
    <row r="12" spans="1:29" ht="14.9" customHeight="1">
      <c r="A12" s="501" t="s">
        <v>18</v>
      </c>
      <c r="B12" s="764">
        <v>3928</v>
      </c>
      <c r="C12" s="226">
        <f>IF(B12="","",IF(VLOOKUP($A12, 'Ex Ante LI &amp; Eligibility Stats'!$A$6:$N$18,C$4,FALSE)="N/A",0,VLOOKUP($A12, 'Ex Ante LI &amp; Eligibility Stats'!$A$6:$N$18,C$4,FALSE)*B12/1000))</f>
        <v>0</v>
      </c>
      <c r="D12" s="227">
        <f>IF(B12="","",IF(VLOOKUP($A12, 'Ex Post LI &amp; Eligibility Stats'!$A$6:$N$18,D$4,FALSE)="N/A",0,VLOOKUP($A12,'Ex Post LI &amp; Eligibility Stats'!$A$6:$N$18,D$4,FALSE)*B12/1000))</f>
        <v>1.1391199999999999</v>
      </c>
      <c r="E12" s="602">
        <v>3843</v>
      </c>
      <c r="F12" s="226">
        <f>IF(E12="","",IF(VLOOKUP($A12, 'Ex Ante LI &amp; Eligibility Stats'!$A$6:$N$18,F$4,FALSE)="N/A",0,VLOOKUP($A12, 'Ex Ante LI &amp; Eligibility Stats'!$A$6:$N$18,F$4,FALSE)*E12/1000))</f>
        <v>0</v>
      </c>
      <c r="G12" s="227">
        <f>IF(E12="","",IF(VLOOKUP($A12, 'Ex Post LI &amp; Eligibility Stats'!$A$6:$N$18,G$4,FALSE)="N/A",0,VLOOKUP($A12,'Ex Post LI &amp; Eligibility Stats'!$A$6:$N$18,G$4,FALSE)*E12/1000))</f>
        <v>1.1144700000000001</v>
      </c>
      <c r="H12" s="502">
        <v>3805</v>
      </c>
      <c r="I12" s="226">
        <f>IF(H12="","",IF(VLOOKUP($A12, 'Ex Ante LI &amp; Eligibility Stats'!$A$6:$N$18,I$4,FALSE)="N/A",0,VLOOKUP($A12, 'Ex Ante LI &amp; Eligibility Stats'!$A$6:$N$18,I$4,FALSE)*H12/1000))</f>
        <v>0</v>
      </c>
      <c r="J12" s="227">
        <f>IF(H12="","",IF(VLOOKUP($A12, 'Ex Post LI &amp; Eligibility Stats'!$A$6:$N$18,J$4,FALSE)="N/A",0,VLOOKUP($A12,'Ex Post LI &amp; Eligibility Stats'!$A$6:$N$18,J$4,FALSE)*H12/1000))</f>
        <v>1.1034499999999998</v>
      </c>
      <c r="K12" s="636"/>
      <c r="L12" s="632" t="str">
        <f>IF(K12="","",IF(VLOOKUP($A12, 'Ex Ante LI &amp; Eligibility Stats'!$A$6:$N$18,L$4,FALSE)="N/A",0,VLOOKUP($A12, 'Ex Ante LI &amp; Eligibility Stats'!$A$6:$N$18,L$4,FALSE)*K12/1000))</f>
        <v/>
      </c>
      <c r="M12" s="635" t="str">
        <f>IF(K12="","",IF(VLOOKUP($A12, 'Ex Post LI &amp; Eligibility Stats'!$A$6:$N$18,M$4,FALSE)="N/A",0,VLOOKUP($A12,'Ex Post LI &amp; Eligibility Stats'!$A$6:$N$18,M$4,FALSE)*K12/1000))</f>
        <v/>
      </c>
      <c r="N12" s="99"/>
      <c r="O12" s="254" t="str">
        <f>IF(N12="","",IF(VLOOKUP($A12, 'Ex Ante LI &amp; Eligibility Stats'!$A$6:$N$18,O$4,FALSE)="N/A",0,VLOOKUP($A12, 'Ex Ante LI &amp; Eligibility Stats'!$A$6:$N$18,O$4,FALSE)*N12/1000))</f>
        <v/>
      </c>
      <c r="P12" s="256" t="str">
        <f>IF(N12="","",IF(VLOOKUP($A12, 'Ex Post LI &amp; Eligibility Stats'!$A$6:$N$18,P$4,FALSE)="N/A",0,VLOOKUP($A12,'Ex Post LI &amp; Eligibility Stats'!$A$6:$N$18,P$4,FALSE)*N12/1000))</f>
        <v/>
      </c>
      <c r="Q12" s="160"/>
      <c r="R12" s="99" t="str">
        <f>IF(Q12="","",IF(VLOOKUP($A12, 'Ex Ante LI &amp; Eligibility Stats'!$A$6:$N$18,R$4,FALSE)="N/A",0,VLOOKUP($A12, 'Ex Ante LI &amp; Eligibility Stats'!$A$6:$N$18,R$4,FALSE)*Q12/1000))</f>
        <v/>
      </c>
      <c r="S12" s="99" t="str">
        <f>IF(Q12="","",IF(VLOOKUP($A12, 'Ex Post LI &amp; Eligibility Stats'!$A$6:$N$18,S$4,FALSE)="N/A",0,VLOOKUP($A12,'Ex Post LI &amp; Eligibility Stats'!$A$6:$N$18,S$4,FALSE)*Q12/1000))</f>
        <v/>
      </c>
      <c r="T12" s="530" t="s">
        <v>16</v>
      </c>
    </row>
    <row r="13" spans="1:29" ht="14.5">
      <c r="A13" s="100" t="s">
        <v>19</v>
      </c>
      <c r="B13" s="765">
        <v>150718</v>
      </c>
      <c r="C13" s="228">
        <f>IF(B13="","",IF(VLOOKUP($A13, 'Ex Ante LI &amp; Eligibility Stats'!$A$6:$N$18,C$4,FALSE)="N/A",0,VLOOKUP($A13, 'Ex Ante LI &amp; Eligibility Stats'!$A$6:$N$18,C$4,FALSE)*B13/1000))</f>
        <v>0</v>
      </c>
      <c r="D13" s="229">
        <f>IF(B13="","",IF(VLOOKUP($A13, 'Ex Post LI &amp; Eligibility Stats'!$A$6:$N$18,D$4,FALSE)="N/A",0,VLOOKUP($A13,'Ex Post LI &amp; Eligibility Stats'!$A$6:$N$18,D$4,FALSE)*B13/1000))</f>
        <v>58.780020000000007</v>
      </c>
      <c r="E13" s="765">
        <v>150218</v>
      </c>
      <c r="F13" s="228">
        <f>IF(E13="","",IF(VLOOKUP($A13, 'Ex Ante LI &amp; Eligibility Stats'!$A$6:$N$18,F$4,FALSE)="N/A",0,VLOOKUP($A13, 'Ex Ante LI &amp; Eligibility Stats'!$A$6:$N$18,F$4,FALSE)*E13/1000))</f>
        <v>0</v>
      </c>
      <c r="G13" s="227">
        <f>IF(E13="","",IF(VLOOKUP($A13, 'Ex Post LI &amp; Eligibility Stats'!$A$6:$N$18,G$4,FALSE)="N/A",0,VLOOKUP($A13,'Ex Post LI &amp; Eligibility Stats'!$A$6:$N$18,G$4,FALSE)*E13/1000))</f>
        <v>58.585020000000007</v>
      </c>
      <c r="H13" s="189">
        <v>149480</v>
      </c>
      <c r="I13" s="228">
        <f>IF(H13="","",IF(VLOOKUP($A13, 'Ex Ante LI &amp; Eligibility Stats'!$A$6:$N$18,I$4,FALSE)="N/A",0,VLOOKUP($A13, 'Ex Ante LI &amp; Eligibility Stats'!$A$6:$N$18,I$4,FALSE)*H13/1000))</f>
        <v>52.317999999999998</v>
      </c>
      <c r="J13" s="229">
        <f>IF(H13="","",IF(VLOOKUP($A13, 'Ex Post LI &amp; Eligibility Stats'!$A$6:$N$18,J$4,FALSE)="N/A",0,VLOOKUP($A13,'Ex Post LI &amp; Eligibility Stats'!$A$6:$N$18,J$4,FALSE)*H13/1000))</f>
        <v>58.297200000000004</v>
      </c>
      <c r="K13" s="637"/>
      <c r="L13" s="638" t="str">
        <f>IF(K13="","",IF(VLOOKUP($A13, 'Ex Ante LI &amp; Eligibility Stats'!$A$6:$N$18,L$4,FALSE)="N/A",0,VLOOKUP($A13, 'Ex Ante LI &amp; Eligibility Stats'!$A$6:$N$18,L$4,FALSE)*K13/1000))</f>
        <v/>
      </c>
      <c r="M13" s="639" t="str">
        <f>IF(K13="","",IF(VLOOKUP($A13, 'Ex Post LI &amp; Eligibility Stats'!$A$6:$N$18,M$4,FALSE)="N/A",0,VLOOKUP($A13,'Ex Post LI &amp; Eligibility Stats'!$A$6:$N$18,M$4,FALSE)*K13/1000))</f>
        <v/>
      </c>
      <c r="N13" s="271"/>
      <c r="O13" s="255" t="str">
        <f>IF(N13="","",IF(VLOOKUP($A13, 'Ex Ante LI &amp; Eligibility Stats'!$A$6:$N$18,O$4,FALSE)="N/A",0,VLOOKUP($A13, 'Ex Ante LI &amp; Eligibility Stats'!$A$6:$N$18,O$4,FALSE)*N13/1000))</f>
        <v/>
      </c>
      <c r="P13" s="257" t="str">
        <f>IF(N13="","",IF(VLOOKUP($A13, 'Ex Post LI &amp; Eligibility Stats'!$A$6:$N$18,P$4,FALSE)="N/A",0,VLOOKUP($A13,'Ex Post LI &amp; Eligibility Stats'!$A$6:$N$18,P$4,FALSE)*N13/1000))</f>
        <v/>
      </c>
      <c r="Q13" s="290"/>
      <c r="R13" s="291" t="str">
        <f>IF(Q13="","",IF(VLOOKUP($A13, 'Ex Ante LI &amp; Eligibility Stats'!$A$6:$N$18,R$4,FALSE)="N/A",0,VLOOKUP($A13, 'Ex Ante LI &amp; Eligibility Stats'!$A$6:$N$18,R$4,FALSE)*Q13/1000))</f>
        <v/>
      </c>
      <c r="S13" s="292" t="str">
        <f>IF(Q13="","",IF(VLOOKUP($A13, 'Ex Post LI &amp; Eligibility Stats'!$A$6:$N$18,S$4,FALSE)="N/A",0,VLOOKUP($A13,'Ex Post LI &amp; Eligibility Stats'!$A$6:$N$18,S$4,FALSE)*Q13/1000))</f>
        <v/>
      </c>
      <c r="T13" s="530" t="s">
        <v>16</v>
      </c>
    </row>
    <row r="14" spans="1:29" ht="13.5" thickBot="1">
      <c r="A14" s="774" t="s">
        <v>20</v>
      </c>
      <c r="B14" s="766">
        <f>SUM(B9:B13)</f>
        <v>154916</v>
      </c>
      <c r="C14" s="230">
        <f t="shared" ref="C14:S14" si="0">SUM(C9:C13)</f>
        <v>196.45416</v>
      </c>
      <c r="D14" s="231">
        <f t="shared" si="0"/>
        <v>312.71042</v>
      </c>
      <c r="E14" s="766">
        <f t="shared" si="0"/>
        <v>154400</v>
      </c>
      <c r="F14" s="230">
        <f t="shared" si="0"/>
        <v>273.83868000000001</v>
      </c>
      <c r="G14" s="603">
        <f t="shared" si="0"/>
        <v>381.70742999999999</v>
      </c>
      <c r="H14" s="601">
        <f t="shared" si="0"/>
        <v>153642</v>
      </c>
      <c r="I14" s="230">
        <f t="shared" si="0"/>
        <v>345.96658000000002</v>
      </c>
      <c r="J14" s="231">
        <f t="shared" si="0"/>
        <v>399.46510999999998</v>
      </c>
      <c r="K14" s="640">
        <f t="shared" si="0"/>
        <v>0</v>
      </c>
      <c r="L14" s="641">
        <f t="shared" si="0"/>
        <v>0</v>
      </c>
      <c r="M14" s="642">
        <f t="shared" si="0"/>
        <v>0</v>
      </c>
      <c r="N14" s="747">
        <f t="shared" si="0"/>
        <v>0</v>
      </c>
      <c r="O14" s="641">
        <f t="shared" si="0"/>
        <v>0</v>
      </c>
      <c r="P14" s="642">
        <f t="shared" si="0"/>
        <v>0</v>
      </c>
      <c r="Q14" s="645">
        <f t="shared" si="0"/>
        <v>0</v>
      </c>
      <c r="R14" s="645">
        <f t="shared" si="0"/>
        <v>0</v>
      </c>
      <c r="S14" s="645">
        <f t="shared" si="0"/>
        <v>0</v>
      </c>
      <c r="T14" s="528"/>
    </row>
    <row r="15" spans="1:29" ht="13.5" thickTop="1">
      <c r="A15" s="773" t="s">
        <v>21</v>
      </c>
      <c r="B15" s="767"/>
      <c r="C15" s="233"/>
      <c r="D15" s="234"/>
      <c r="E15" s="775"/>
      <c r="F15" s="233"/>
      <c r="G15" s="234"/>
      <c r="H15" s="235"/>
      <c r="I15" s="233"/>
      <c r="J15" s="234"/>
      <c r="K15" s="748"/>
      <c r="L15" s="749"/>
      <c r="M15" s="750"/>
      <c r="N15" s="751"/>
      <c r="O15" s="752"/>
      <c r="P15" s="753"/>
      <c r="Q15" s="754"/>
      <c r="R15" s="754"/>
      <c r="S15" s="754"/>
      <c r="T15" s="538"/>
      <c r="U15" s="102"/>
      <c r="V15" s="102"/>
      <c r="W15" s="102"/>
      <c r="X15" s="102"/>
      <c r="Y15" s="102"/>
      <c r="Z15" s="102"/>
      <c r="AA15" s="102"/>
      <c r="AB15" s="102"/>
      <c r="AC15" s="102"/>
    </row>
    <row r="16" spans="1:29" ht="15" customHeight="1">
      <c r="A16" s="794" t="s">
        <v>256</v>
      </c>
      <c r="B16" s="791" t="s">
        <v>16</v>
      </c>
      <c r="C16" s="791" t="s">
        <v>16</v>
      </c>
      <c r="D16" s="796" t="s">
        <v>16</v>
      </c>
      <c r="E16" s="791" t="s">
        <v>16</v>
      </c>
      <c r="F16" s="791" t="s">
        <v>16</v>
      </c>
      <c r="G16" s="796" t="s">
        <v>16</v>
      </c>
      <c r="H16" s="791" t="s">
        <v>16</v>
      </c>
      <c r="I16" s="791" t="s">
        <v>16</v>
      </c>
      <c r="J16" s="792" t="s">
        <v>16</v>
      </c>
      <c r="K16" s="791" t="s">
        <v>16</v>
      </c>
      <c r="L16" s="791" t="s">
        <v>16</v>
      </c>
      <c r="M16" s="792" t="s">
        <v>16</v>
      </c>
      <c r="N16" s="791" t="s">
        <v>16</v>
      </c>
      <c r="O16" s="791" t="s">
        <v>16</v>
      </c>
      <c r="P16" s="792" t="s">
        <v>16</v>
      </c>
      <c r="Q16" s="791" t="s">
        <v>16</v>
      </c>
      <c r="R16" s="791" t="s">
        <v>16</v>
      </c>
      <c r="S16" s="792" t="s">
        <v>16</v>
      </c>
      <c r="T16" s="792" t="s">
        <v>16</v>
      </c>
      <c r="U16" s="102"/>
      <c r="V16" s="102"/>
      <c r="W16" s="102"/>
      <c r="X16" s="102"/>
      <c r="Y16" s="102"/>
      <c r="Z16" s="102"/>
      <c r="AA16" s="102"/>
      <c r="AB16" s="102"/>
      <c r="AC16" s="102"/>
    </row>
    <row r="17" spans="1:29" ht="14.9" customHeight="1">
      <c r="A17" s="531" t="s">
        <v>22</v>
      </c>
      <c r="B17" s="602">
        <v>0</v>
      </c>
      <c r="C17" s="254">
        <f>IF(B17="","",IF(VLOOKUP($A17, 'Ex Ante LI &amp; Eligibility Stats'!$A$6:$N$18,C$4,FALSE)="N/A",0,VLOOKUP($A17, 'Ex Ante LI &amp; Eligibility Stats'!$A$6:$N$18,C$4,FALSE)*B17/1000))</f>
        <v>0</v>
      </c>
      <c r="D17" s="256">
        <f>IF(B17="","",IF(VLOOKUP($A17, 'Ex Post LI &amp; Eligibility Stats'!$A$6:$N$18,D$4,FALSE)="N/A",0,VLOOKUP($A17,'Ex Post LI &amp; Eligibility Stats'!$A$6:$N$18,D$4,FALSE)*B17/1000))</f>
        <v>0</v>
      </c>
      <c r="E17" s="293">
        <v>0</v>
      </c>
      <c r="F17" s="254">
        <f>IF(E17="","",IF(VLOOKUP($A17, 'Ex Ante LI &amp; Eligibility Stats'!$A$6:$N$18,F$4,FALSE)="N/A",0,VLOOKUP($A17, 'Ex Ante LI &amp; Eligibility Stats'!$A$6:$N$18,F$4,FALSE)*E17/1000))</f>
        <v>0</v>
      </c>
      <c r="G17" s="256">
        <f>IF(E17="","",IF(VLOOKUP($A17, 'Ex Post LI &amp; Eligibility Stats'!$A$6:$N$18,G$4,FALSE)="N/A",0,VLOOKUP($A17,'Ex Post LI &amp; Eligibility Stats'!$A$6:$N$18,G$4,FALSE)*E17/1000))</f>
        <v>0</v>
      </c>
      <c r="H17" s="293">
        <v>0</v>
      </c>
      <c r="I17" s="254">
        <f>IF(H17="","",IF(VLOOKUP($A17, 'Ex Ante LI &amp; Eligibility Stats'!$A$6:$N$18,I$4,FALSE)="N/A",0,VLOOKUP($A17, 'Ex Ante LI &amp; Eligibility Stats'!$A$6:$N$18,I$4,FALSE)*H17/1000))</f>
        <v>0</v>
      </c>
      <c r="J17" s="256">
        <f>IF(H17="","",IF(VLOOKUP($A17, 'Ex Post LI &amp; Eligibility Stats'!$A$6:$N$18,J$4,FALSE)="N/A",0,VLOOKUP($A17,'Ex Post LI &amp; Eligibility Stats'!$A$6:$N$18,J$4,FALSE)*H17/1000))</f>
        <v>0</v>
      </c>
      <c r="K17" s="631">
        <v>0</v>
      </c>
      <c r="L17" s="632">
        <f>IF(K17="","",IF(VLOOKUP($A17, 'Ex Ante LI &amp; Eligibility Stats'!$A$6:$N$18,L$4,FALSE)="N/A",0,VLOOKUP($A17, 'Ex Ante LI &amp; Eligibility Stats'!$A$6:$N$18,L$4,FALSE)*K17/1000))</f>
        <v>0</v>
      </c>
      <c r="M17" s="633">
        <f>IF(K17="","",IF(VLOOKUP($A17, 'Ex Post LI &amp; Eligibility Stats'!$A$6:$N$18,M$4,FALSE)="N/A",0,VLOOKUP($A17,'Ex Post LI &amp; Eligibility Stats'!$A$6:$N$18,M$4,FALSE)*K17/1000))</f>
        <v>0</v>
      </c>
      <c r="N17" s="508"/>
      <c r="O17" s="272" t="str">
        <f>IF(N17="","",IF(VLOOKUP($A17, 'Ex Ante LI &amp; Eligibility Stats'!$A$6:$N$18,O$4,FALSE)="N/A",0,VLOOKUP($A17, 'Ex Ante LI &amp; Eligibility Stats'!$A$6:$N$18,O$4,FALSE)*N17/1000))</f>
        <v/>
      </c>
      <c r="P17" s="281" t="str">
        <f>IF(N17="","",IF(VLOOKUP($A17, 'Ex Post LI &amp; Eligibility Stats'!$A$6:$N$18,P$4,FALSE)="N/A",0,VLOOKUP($A17,'Ex Post LI &amp; Eligibility Stats'!$A$6:$N$18,P$4,FALSE)*N17/1000))</f>
        <v/>
      </c>
      <c r="Q17" s="532"/>
      <c r="R17" s="293" t="str">
        <f>IF(Q17="","",IF(VLOOKUP($A17, 'Ex Ante LI &amp; Eligibility Stats'!$A$6:$N$18,R$4,FALSE)="N/A",0,VLOOKUP($A17, 'Ex Ante LI &amp; Eligibility Stats'!$A$6:$N$18,R$4,FALSE)*Q17/1000))</f>
        <v/>
      </c>
      <c r="S17" s="293" t="str">
        <f>IF(Q17="","",IF(VLOOKUP($A17, 'Ex Post LI &amp; Eligibility Stats'!$A$6:$N$18,S$4,FALSE)="N/A",0,VLOOKUP($A17,'Ex Post LI &amp; Eligibility Stats'!$A$6:$N$18,S$4,FALSE)*Q17/1000))</f>
        <v/>
      </c>
      <c r="T17" s="831">
        <v>596440</v>
      </c>
      <c r="U17" s="102"/>
      <c r="V17" s="102"/>
      <c r="W17" s="102"/>
      <c r="X17" s="102"/>
      <c r="Y17" s="102"/>
      <c r="Z17" s="102"/>
      <c r="AA17" s="102"/>
      <c r="AB17" s="102"/>
      <c r="AC17" s="102"/>
    </row>
    <row r="18" spans="1:29" ht="13.5" customHeight="1">
      <c r="A18" s="531" t="s">
        <v>23</v>
      </c>
      <c r="B18" s="602">
        <v>0</v>
      </c>
      <c r="C18" s="254">
        <f>IF(B18="","",IF(VLOOKUP($A18, 'Ex Ante LI &amp; Eligibility Stats'!$A$6:$N$18,C$4,FALSE)="N/A",0,VLOOKUP($A18, 'Ex Ante LI &amp; Eligibility Stats'!$A$6:$N$18,C$4,FALSE)*B18/1000))</f>
        <v>0</v>
      </c>
      <c r="D18" s="256">
        <f>IF(B18="","",IF(VLOOKUP($A18, 'Ex Post LI &amp; Eligibility Stats'!$A$6:$N$18,D$4,FALSE)="N/A",0,VLOOKUP($A18,'Ex Post LI &amp; Eligibility Stats'!$A$6:$N$18,D$4,FALSE)*B18/1000))</f>
        <v>0</v>
      </c>
      <c r="E18" s="293">
        <v>0</v>
      </c>
      <c r="F18" s="254">
        <f>IF(E18="","",IF(VLOOKUP($A18, 'Ex Ante LI &amp; Eligibility Stats'!$A$6:$N$18,F$4,FALSE)="N/A",0,VLOOKUP($A18, 'Ex Ante LI &amp; Eligibility Stats'!$A$6:$N$18,F$4,FALSE)*E18/1000))</f>
        <v>0</v>
      </c>
      <c r="G18" s="256">
        <f>IF(E18="","",IF(VLOOKUP($A18, 'Ex Post LI &amp; Eligibility Stats'!$A$6:$N$18,G$4,FALSE)="N/A",0,VLOOKUP($A18,'Ex Post LI &amp; Eligibility Stats'!$A$6:$N$18,G$4,FALSE)*E18/1000))</f>
        <v>0</v>
      </c>
      <c r="H18" s="293">
        <v>0</v>
      </c>
      <c r="I18" s="254">
        <f>IF(H18="","",IF(VLOOKUP($A18, 'Ex Ante LI &amp; Eligibility Stats'!$A$6:$N$18,I$4,FALSE)="N/A",0,VLOOKUP($A18, 'Ex Ante LI &amp; Eligibility Stats'!$A$6:$N$18,I$4,FALSE)*H18/1000))</f>
        <v>0</v>
      </c>
      <c r="J18" s="256">
        <f>IF(H18="","",IF(VLOOKUP($A18, 'Ex Post LI &amp; Eligibility Stats'!$A$6:$N$18,J$4,FALSE)="N/A",0,VLOOKUP($A18,'Ex Post LI &amp; Eligibility Stats'!$A$6:$N$18,J$4,FALSE)*H18/1000))</f>
        <v>0</v>
      </c>
      <c r="K18" s="631">
        <v>0</v>
      </c>
      <c r="L18" s="632">
        <f>IF(K18="","",IF(VLOOKUP($A18, 'Ex Ante LI &amp; Eligibility Stats'!$A$6:$N$18,L$4,FALSE)="N/A",0,VLOOKUP($A18, 'Ex Ante LI &amp; Eligibility Stats'!$A$6:$N$18,L$4,FALSE)*K18/1000))</f>
        <v>0</v>
      </c>
      <c r="M18" s="633">
        <f>IF(K18="","",IF(VLOOKUP($A18, 'Ex Post LI &amp; Eligibility Stats'!$A$6:$N$18,M$4,FALSE)="N/A",0,VLOOKUP($A18,'Ex Post LI &amp; Eligibility Stats'!$A$6:$N$18,M$4,FALSE)*K18/1000))</f>
        <v>0</v>
      </c>
      <c r="N18" s="508"/>
      <c r="O18" s="272" t="str">
        <f>IF(N18="","",IF(VLOOKUP($A18, 'Ex Ante LI &amp; Eligibility Stats'!$A$6:$N$18,O$4,FALSE)="N/A",0,VLOOKUP($A18, 'Ex Ante LI &amp; Eligibility Stats'!$A$6:$N$18,O$4,FALSE)*N18/1000))</f>
        <v/>
      </c>
      <c r="P18" s="273" t="str">
        <f>IF(N18="","",IF(VLOOKUP($A18, 'Ex Post LI &amp; Eligibility Stats'!$A$6:$N$18,P$4,FALSE)="N/A",0,VLOOKUP($A18,'Ex Post LI &amp; Eligibility Stats'!$A$6:$N$18,P$4,FALSE)*N18/1000))</f>
        <v/>
      </c>
      <c r="Q18" s="509"/>
      <c r="R18" s="293" t="str">
        <f>IF(Q18="","",IF(VLOOKUP($A18, 'Ex Ante LI &amp; Eligibility Stats'!$A$6:$N$18,R$4,FALSE)="N/A",0,VLOOKUP($A18, 'Ex Ante LI &amp; Eligibility Stats'!$A$6:$N$18,R$4,FALSE)*Q18/1000))</f>
        <v/>
      </c>
      <c r="S18" s="293" t="str">
        <f>IF(Q18="","",IF(VLOOKUP($A18, 'Ex Post LI &amp; Eligibility Stats'!$A$6:$N$18,S$4,FALSE)="N/A",0,VLOOKUP($A18,'Ex Post LI &amp; Eligibility Stats'!$A$6:$N$18,S$4,FALSE)*Q18/1000))</f>
        <v/>
      </c>
      <c r="T18" s="831"/>
      <c r="U18" s="102"/>
      <c r="V18" s="102"/>
      <c r="W18" s="102"/>
      <c r="X18" s="102"/>
      <c r="Y18" s="102"/>
      <c r="Z18" s="102"/>
      <c r="AA18" s="102"/>
      <c r="AB18" s="102"/>
      <c r="AC18" s="102"/>
    </row>
    <row r="19" spans="1:29" ht="14.9" customHeight="1">
      <c r="A19" s="790" t="s">
        <v>257</v>
      </c>
      <c r="B19" s="791" t="s">
        <v>16</v>
      </c>
      <c r="C19" s="791" t="s">
        <v>16</v>
      </c>
      <c r="D19" s="792" t="s">
        <v>16</v>
      </c>
      <c r="E19" s="791" t="s">
        <v>16</v>
      </c>
      <c r="F19" s="791" t="s">
        <v>16</v>
      </c>
      <c r="G19" s="792" t="s">
        <v>16</v>
      </c>
      <c r="H19" s="791" t="s">
        <v>16</v>
      </c>
      <c r="I19" s="791" t="s">
        <v>16</v>
      </c>
      <c r="J19" s="792" t="s">
        <v>16</v>
      </c>
      <c r="K19" s="791" t="s">
        <v>16</v>
      </c>
      <c r="L19" s="791" t="s">
        <v>16</v>
      </c>
      <c r="M19" s="792" t="s">
        <v>16</v>
      </c>
      <c r="N19" s="791" t="s">
        <v>16</v>
      </c>
      <c r="O19" s="791" t="s">
        <v>16</v>
      </c>
      <c r="P19" s="792" t="s">
        <v>16</v>
      </c>
      <c r="Q19" s="791" t="s">
        <v>16</v>
      </c>
      <c r="R19" s="791" t="s">
        <v>16</v>
      </c>
      <c r="S19" s="792" t="s">
        <v>16</v>
      </c>
      <c r="T19" s="793" t="s">
        <v>16</v>
      </c>
      <c r="U19" s="102"/>
      <c r="V19" s="102"/>
      <c r="W19" s="102"/>
      <c r="X19" s="102"/>
      <c r="Y19" s="102"/>
      <c r="Z19" s="102"/>
      <c r="AA19" s="102"/>
      <c r="AB19" s="102"/>
      <c r="AC19" s="102"/>
    </row>
    <row r="20" spans="1:29" ht="13.5" customHeight="1">
      <c r="A20" s="531" t="s">
        <v>24</v>
      </c>
      <c r="B20" s="602">
        <v>2335</v>
      </c>
      <c r="C20" s="226">
        <f>IF(B20="","",IF(VLOOKUP($A20, 'Ex Ante LI &amp; Eligibility Stats'!$A$6:$N$18,C$4,FALSE)="N/A",0,VLOOKUP($A20, 'Ex Ante LI &amp; Eligibility Stats'!$A$6:$N$18,C$4,FALSE)*B20/1000))</f>
        <v>10.904450000000001</v>
      </c>
      <c r="D20" s="227">
        <f>IF(B20="","",IF(VLOOKUP($A20, 'Ex Post LI &amp; Eligibility Stats'!$A$6:$N$18,D$4,FALSE)="N/A",0,VLOOKUP($A20,'Ex Post LI &amp; Eligibility Stats'!$A$6:$N$18,D$4,FALSE)*B20/1000))</f>
        <v>33.55395</v>
      </c>
      <c r="E20" s="602">
        <v>2286</v>
      </c>
      <c r="F20" s="226">
        <f>IF(E20="","",IF(VLOOKUP($A20, 'Ex Ante LI &amp; Eligibility Stats'!$A$6:$N$18,F$4,FALSE)="N/A",0,VLOOKUP($A20, 'Ex Ante LI &amp; Eligibility Stats'!$A$6:$N$18,F$4,FALSE)*E20/1000))</f>
        <v>11.49858</v>
      </c>
      <c r="G20" s="227">
        <f>IF(E20="","",IF(VLOOKUP($A20, 'Ex Post LI &amp; Eligibility Stats'!$A$6:$N$18,G$4,FALSE)="N/A",0,VLOOKUP($A20,'Ex Post LI &amp; Eligibility Stats'!$A$6:$N$18,G$4,FALSE)*E20/1000))</f>
        <v>32.849820000000001</v>
      </c>
      <c r="H20" s="160">
        <v>2288</v>
      </c>
      <c r="I20" s="226">
        <f>IF(H20="","",IF(VLOOKUP($A20, 'Ex Ante LI &amp; Eligibility Stats'!$A$6:$N$18,I$4,FALSE)="N/A",0,VLOOKUP($A20, 'Ex Ante LI &amp; Eligibility Stats'!$A$6:$N$18,I$4,FALSE)*H20/1000))</f>
        <v>13.133120000000002</v>
      </c>
      <c r="J20" s="227">
        <f>IF(H20="","",IF(VLOOKUP($A20, 'Ex Post LI &amp; Eligibility Stats'!$A$6:$N$18,J$4,FALSE)="N/A",0,VLOOKUP($A20,'Ex Post LI &amp; Eligibility Stats'!$A$6:$N$18,J$4,FALSE)*H20/1000))</f>
        <v>32.87856</v>
      </c>
      <c r="K20" s="99"/>
      <c r="L20" s="226" t="str">
        <f>IF(K20="","",IF(VLOOKUP($A20, 'Ex Ante LI &amp; Eligibility Stats'!$A$6:$N$18,L$4,FALSE)="N/A",0,VLOOKUP($A20, 'Ex Ante LI &amp; Eligibility Stats'!$A$6:$N$18,L$4,FALSE)*K20/1000))</f>
        <v/>
      </c>
      <c r="M20" s="256" t="str">
        <f>IF(K20="","",IF(VLOOKUP($A20, 'Ex Post LI &amp; Eligibility Stats'!$A$6:$N$18,M$4,FALSE)="N/A",0,VLOOKUP($A20,'Ex Post LI &amp; Eligibility Stats'!$A$6:$N$18,M$4,FALSE)*K20/1000))</f>
        <v/>
      </c>
      <c r="N20" s="160"/>
      <c r="O20" s="272" t="str">
        <f>IF(N20="","",IF(VLOOKUP($A20, 'Ex Ante LI &amp; Eligibility Stats'!$A$6:$N$18,O$4,FALSE)="N/A",0,VLOOKUP($A20, 'Ex Ante LI &amp; Eligibility Stats'!$A$6:$N$18,O$4,FALSE)*N20/1000))</f>
        <v/>
      </c>
      <c r="P20" s="281" t="str">
        <f>IF(N20="","",IF(VLOOKUP($A20, 'Ex Post LI &amp; Eligibility Stats'!$A$6:$N$18,P$4,FALSE)="N/A",0,VLOOKUP($A20,'Ex Post LI &amp; Eligibility Stats'!$A$6:$N$18,P$4,FALSE)*N20/1000))</f>
        <v/>
      </c>
      <c r="Q20" s="533"/>
      <c r="R20" s="293" t="str">
        <f>IF(Q20="","",IF(VLOOKUP($A20, 'Ex Ante LI &amp; Eligibility Stats'!$A$6:$N$18,R$4,FALSE)="N/A",0,VLOOKUP($A20, 'Ex Ante LI &amp; Eligibility Stats'!$A$6:$N$18,R$4,FALSE)*Q20/1000))</f>
        <v/>
      </c>
      <c r="S20" s="99" t="str">
        <f>IF(Q20="","",IF(VLOOKUP($A20, 'Ex Post LI &amp; Eligibility Stats'!$A$6:$N$18,S$4,FALSE)="N/A",0,VLOOKUP($A20,'Ex Post LI &amp; Eligibility Stats'!$A$6:$N$18,S$4,FALSE)*Q20/1000))</f>
        <v/>
      </c>
      <c r="T20" s="534">
        <v>5571</v>
      </c>
      <c r="U20" s="102"/>
      <c r="V20" s="102"/>
      <c r="W20" s="102"/>
      <c r="X20" s="102"/>
      <c r="Y20" s="102"/>
      <c r="Z20" s="102"/>
      <c r="AA20" s="102"/>
      <c r="AB20" s="102"/>
      <c r="AC20" s="102"/>
    </row>
    <row r="21" spans="1:29" ht="13.5" customHeight="1">
      <c r="A21" s="531" t="s">
        <v>25</v>
      </c>
      <c r="B21" s="768">
        <v>52286</v>
      </c>
      <c r="C21" s="226">
        <f>IF(B21="","",IF(VLOOKUP($A21, 'Ex Ante LI &amp; Eligibility Stats'!$A$6:$N$18,C$4,FALSE)="N/A",0,VLOOKUP($A21, 'Ex Ante LI &amp; Eligibility Stats'!$A$6:$N$18,C$4,FALSE)*B21/1000))</f>
        <v>6.79718</v>
      </c>
      <c r="D21" s="227">
        <f>IF(B21="","",IF(VLOOKUP($A21, 'Ex Post LI &amp; Eligibility Stats'!$A$6:$N$18,D$4,FALSE)="N/A",0,VLOOKUP($A21,'Ex Post LI &amp; Eligibility Stats'!$A$6:$N$18,D$4,FALSE)*B21/1000))</f>
        <v>37.645919999999997</v>
      </c>
      <c r="E21" s="602">
        <v>51511</v>
      </c>
      <c r="F21" s="226">
        <f>IF(E21="","",IF(VLOOKUP($A21, 'Ex Ante LI &amp; Eligibility Stats'!$A$6:$N$18,F$4,FALSE)="N/A",0,VLOOKUP($A21, 'Ex Ante LI &amp; Eligibility Stats'!$A$6:$N$18,F$4,FALSE)*E21/1000))</f>
        <v>6.1813199999999995</v>
      </c>
      <c r="G21" s="227">
        <f>IF(E21="","",IF(VLOOKUP($A21, 'Ex Post LI &amp; Eligibility Stats'!$A$6:$N$18,G$4,FALSE)="N/A",0,VLOOKUP($A21,'Ex Post LI &amp; Eligibility Stats'!$A$6:$N$18,G$4,FALSE)*E21/1000))</f>
        <v>37.087919999999997</v>
      </c>
      <c r="H21" s="160">
        <v>51169</v>
      </c>
      <c r="I21" s="226">
        <f>IF(H21="","",IF(VLOOKUP($A21, 'Ex Ante LI &amp; Eligibility Stats'!$A$6:$N$18,I$4,FALSE)="N/A",0,VLOOKUP($A21, 'Ex Ante LI &amp; Eligibility Stats'!$A$6:$N$18,I$4,FALSE)*H21/1000))</f>
        <v>6.1402799999999997</v>
      </c>
      <c r="J21" s="227">
        <f>IF(H21="","",IF(VLOOKUP($A21, 'Ex Post LI &amp; Eligibility Stats'!$A$6:$N$18,J$4,FALSE)="N/A",0,VLOOKUP($A21,'Ex Post LI &amp; Eligibility Stats'!$A$6:$N$18,J$4,FALSE)*H21/1000))</f>
        <v>36.841680000000004</v>
      </c>
      <c r="K21" s="99"/>
      <c r="L21" s="226" t="str">
        <f>IF(K21="","",IF(VLOOKUP($A21, 'Ex Ante LI &amp; Eligibility Stats'!$A$6:$N$18,L$4,FALSE)="N/A",0,VLOOKUP($A21, 'Ex Ante LI &amp; Eligibility Stats'!$A$6:$N$18,L$4,FALSE)*K21/1000))</f>
        <v/>
      </c>
      <c r="M21" s="256" t="str">
        <f>IF(K21="","",IF(VLOOKUP($A21, 'Ex Post LI &amp; Eligibility Stats'!$A$6:$N$18,M$4,FALSE)="N/A",0,VLOOKUP($A21,'Ex Post LI &amp; Eligibility Stats'!$A$6:$N$18,M$4,FALSE)*K21/1000))</f>
        <v/>
      </c>
      <c r="N21" s="160"/>
      <c r="O21" s="272" t="str">
        <f>IF(N21="","",IF(VLOOKUP($A21, 'Ex Ante LI &amp; Eligibility Stats'!$A$6:$N$18,O$4,FALSE)="N/A",0,VLOOKUP($A21, 'Ex Ante LI &amp; Eligibility Stats'!$A$6:$N$18,O$4,FALSE)*N21/1000))</f>
        <v/>
      </c>
      <c r="P21" s="273" t="str">
        <f>IF(N21="","",IF(VLOOKUP($A21, 'Ex Post LI &amp; Eligibility Stats'!$A$6:$N$18,P$4,FALSE)="N/A",0,VLOOKUP($A21,'Ex Post LI &amp; Eligibility Stats'!$A$6:$N$18,P$4,FALSE)*N21/1000))</f>
        <v/>
      </c>
      <c r="Q21" s="160"/>
      <c r="R21" s="293" t="str">
        <f>IF(Q21="","",IF(VLOOKUP($A21, 'Ex Ante LI &amp; Eligibility Stats'!$A$6:$N$18,R$4,FALSE)="N/A",0,VLOOKUP($A21, 'Ex Ante LI &amp; Eligibility Stats'!$A$6:$N$18,R$4,FALSE)*Q21/1000))</f>
        <v/>
      </c>
      <c r="S21" s="99" t="str">
        <f>IF(Q21="","",IF(VLOOKUP($A21, 'Ex Post LI &amp; Eligibility Stats'!$A$6:$N$18,S$4,FALSE)="N/A",0,VLOOKUP($A21,'Ex Post LI &amp; Eligibility Stats'!$A$6:$N$18,S$4,FALSE)*Q21/1000))</f>
        <v/>
      </c>
      <c r="T21" s="534">
        <v>91737</v>
      </c>
      <c r="U21" s="102"/>
      <c r="V21" s="102"/>
      <c r="W21" s="102"/>
      <c r="X21" s="102"/>
      <c r="Y21" s="102"/>
      <c r="Z21" s="102"/>
      <c r="AA21" s="102"/>
      <c r="AB21" s="102"/>
      <c r="AC21" s="102"/>
    </row>
    <row r="22" spans="1:29" ht="13.5" customHeight="1">
      <c r="A22" s="531" t="s">
        <v>26</v>
      </c>
      <c r="B22" s="768">
        <v>180212</v>
      </c>
      <c r="C22" s="226">
        <f>IF(B22="","",IF(VLOOKUP($A22, 'Ex Ante LI &amp; Eligibility Stats'!$A$6:$N$18,C$4,FALSE)="N/A",0,VLOOKUP($A22, 'Ex Ante LI &amp; Eligibility Stats'!$A$6:$N$18,C$4,FALSE)*B22/1000))</f>
        <v>7.2084800000000007</v>
      </c>
      <c r="D22" s="227">
        <f>IF(B22="","",IF(VLOOKUP($A22, 'Ex Post LI &amp; Eligibility Stats'!$A$6:$N$18,D$4,FALSE)="N/A",0,VLOOKUP($A22,'Ex Post LI &amp; Eligibility Stats'!$A$6:$N$18,D$4,FALSE)*B22/1000))</f>
        <v>12.614840000000003</v>
      </c>
      <c r="E22" s="602">
        <v>179336</v>
      </c>
      <c r="F22" s="226">
        <f>IF(E22="","",IF(VLOOKUP($A22, 'Ex Ante LI &amp; Eligibility Stats'!$A$6:$N$18,F$4,FALSE)="N/A",0,VLOOKUP($A22, 'Ex Ante LI &amp; Eligibility Stats'!$A$6:$N$18,F$4,FALSE)*E22/1000))</f>
        <v>7.1734400000000003</v>
      </c>
      <c r="G22" s="227">
        <f>IF(E22="","",IF(VLOOKUP($A22, 'Ex Post LI &amp; Eligibility Stats'!$A$6:$N$18,G$4,FALSE)="N/A",0,VLOOKUP($A22,'Ex Post LI &amp; Eligibility Stats'!$A$6:$N$18,G$4,FALSE)*E22/1000))</f>
        <v>12.553520000000001</v>
      </c>
      <c r="H22" s="160">
        <v>178107</v>
      </c>
      <c r="I22" s="226">
        <f>IF(H22="","",IF(VLOOKUP($A22, 'Ex Ante LI &amp; Eligibility Stats'!$A$6:$N$18,I$4,FALSE)="N/A",0,VLOOKUP($A22, 'Ex Ante LI &amp; Eligibility Stats'!$A$6:$N$18,I$4,FALSE)*H22/1000))</f>
        <v>5.34321</v>
      </c>
      <c r="J22" s="227">
        <f>IF(H22="","",IF(VLOOKUP($A22, 'Ex Post LI &amp; Eligibility Stats'!$A$6:$N$18,J$4,FALSE)="N/A",0,VLOOKUP($A22,'Ex Post LI &amp; Eligibility Stats'!$A$6:$N$18,J$4,FALSE)*H22/1000))</f>
        <v>12.467490000000002</v>
      </c>
      <c r="K22" s="99"/>
      <c r="L22" s="226" t="str">
        <f>IF(K22="","",IF(VLOOKUP($A22, 'Ex Ante LI &amp; Eligibility Stats'!$A$6:$N$18,L$4,FALSE)="N/A",0,VLOOKUP($A22, 'Ex Ante LI &amp; Eligibility Stats'!$A$6:$N$18,L$4,FALSE)*K22/1000))</f>
        <v/>
      </c>
      <c r="M22" s="256" t="str">
        <f>IF(K22="","",IF(VLOOKUP($A22, 'Ex Post LI &amp; Eligibility Stats'!$A$6:$N$18,M$4,FALSE)="N/A",0,VLOOKUP($A22,'Ex Post LI &amp; Eligibility Stats'!$A$6:$N$18,M$4,FALSE)*K22/1000))</f>
        <v/>
      </c>
      <c r="N22" s="160"/>
      <c r="O22" s="272" t="str">
        <f>IF(N22="","",IF(VLOOKUP($A22, 'Ex Ante LI &amp; Eligibility Stats'!$A$6:$N$18,O$4,FALSE)="N/A",0,VLOOKUP($A22, 'Ex Ante LI &amp; Eligibility Stats'!$A$6:$N$18,O$4,FALSE)*N22/1000))</f>
        <v/>
      </c>
      <c r="P22" s="273" t="str">
        <f>IF(N22="","",IF(VLOOKUP($A22, 'Ex Post LI &amp; Eligibility Stats'!$A$6:$N$18,P$4,FALSE)="N/A",0,VLOOKUP($A22,'Ex Post LI &amp; Eligibility Stats'!$A$6:$N$18,P$4,FALSE)*N22/1000))</f>
        <v/>
      </c>
      <c r="Q22" s="160"/>
      <c r="R22" s="293" t="str">
        <f>IF(Q22="","",IF(VLOOKUP($A22, 'Ex Ante LI &amp; Eligibility Stats'!$A$6:$N$18,R$4,FALSE)="N/A",0,VLOOKUP($A22, 'Ex Ante LI &amp; Eligibility Stats'!$A$6:$N$18,R$4,FALSE)*Q22/1000))</f>
        <v/>
      </c>
      <c r="S22" s="99" t="str">
        <f>IF(Q22="","",IF(VLOOKUP($A22, 'Ex Post LI &amp; Eligibility Stats'!$A$6:$N$18,S$4,FALSE)="N/A",0,VLOOKUP($A22,'Ex Post LI &amp; Eligibility Stats'!$A$6:$N$18,S$4,FALSE)*Q22/1000))</f>
        <v/>
      </c>
      <c r="T22" s="534">
        <v>316835</v>
      </c>
      <c r="U22" s="102"/>
      <c r="V22" s="102"/>
      <c r="W22" s="102"/>
      <c r="X22" s="102"/>
      <c r="Y22" s="102"/>
      <c r="Z22" s="102"/>
      <c r="AA22" s="102"/>
      <c r="AB22" s="102"/>
      <c r="AC22" s="102"/>
    </row>
    <row r="23" spans="1:29" ht="14.9" customHeight="1">
      <c r="A23" s="253" t="s">
        <v>27</v>
      </c>
      <c r="B23" s="537">
        <v>141685</v>
      </c>
      <c r="C23" s="228">
        <f>IF(B23="","",IF(VLOOKUP($A23, 'Ex Ante LI &amp; Eligibility Stats'!$A$6:$N$18,C$4,FALSE)="N/A",0,VLOOKUP($A23, 'Ex Ante LI &amp; Eligibility Stats'!$A$6:$N$18,C$4,FALSE)*B23/1000))</f>
        <v>8.501100000000001</v>
      </c>
      <c r="D23" s="229">
        <f>IF(B23="","",IF(VLOOKUP($A23, 'Ex Post LI &amp; Eligibility Stats'!$A$6:$N$18,D$4,FALSE)="N/A",0,VLOOKUP($A23,'Ex Post LI &amp; Eligibility Stats'!$A$6:$N$18,D$4,FALSE)*B23/1000))</f>
        <v>28.337</v>
      </c>
      <c r="E23" s="537">
        <v>139190</v>
      </c>
      <c r="F23" s="228">
        <f>IF(E23="","",IF(VLOOKUP($A23, 'Ex Ante LI &amp; Eligibility Stats'!$A$6:$N$18,F$4,FALSE)="N/A",0,VLOOKUP($A23, 'Ex Ante LI &amp; Eligibility Stats'!$A$6:$N$18,F$4,FALSE)*E23/1000))</f>
        <v>8.3513999999999999</v>
      </c>
      <c r="G23" s="229">
        <f>IF(E23="","",IF(VLOOKUP($A23, 'Ex Post LI &amp; Eligibility Stats'!$A$6:$N$18,G$4,FALSE)="N/A",0,VLOOKUP($A23,'Ex Post LI &amp; Eligibility Stats'!$A$6:$N$18,G$4,FALSE)*E23/1000))</f>
        <v>27.838000000000001</v>
      </c>
      <c r="H23" s="161">
        <v>139597</v>
      </c>
      <c r="I23" s="228">
        <f>IF(H23="","",IF(VLOOKUP($A23, 'Ex Ante LI &amp; Eligibility Stats'!$A$6:$N$18,I$4,FALSE)="N/A",0,VLOOKUP($A23, 'Ex Ante LI &amp; Eligibility Stats'!$A$6:$N$18,I$4,FALSE)*H23/1000))</f>
        <v>8.3758199999999992</v>
      </c>
      <c r="J23" s="229">
        <f>IF(H23="","",IF(VLOOKUP($A23, 'Ex Post LI &amp; Eligibility Stats'!$A$6:$N$18,J$4,FALSE)="N/A",0,VLOOKUP($A23,'Ex Post LI &amp; Eligibility Stats'!$A$6:$N$18,J$4,FALSE)*H23/1000))</f>
        <v>27.919400000000003</v>
      </c>
      <c r="K23" s="161"/>
      <c r="L23" s="228" t="str">
        <f>IF(K23="","",IF(VLOOKUP($A23, 'Ex Ante LI &amp; Eligibility Stats'!$A$6:$N$18,L$4,FALSE)="N/A",0,VLOOKUP($A23, 'Ex Ante LI &amp; Eligibility Stats'!$A$6:$N$18,L$4,FALSE)*K23/1000))</f>
        <v/>
      </c>
      <c r="M23" s="257" t="str">
        <f>IF(K23="","",IF(VLOOKUP($A23, 'Ex Post LI &amp; Eligibility Stats'!$A$6:$N$18,M$4,FALSE)="N/A",0,VLOOKUP($A23,'Ex Post LI &amp; Eligibility Stats'!$A$6:$N$18,M$4,FALSE)*K23/1000))</f>
        <v/>
      </c>
      <c r="N23" s="161"/>
      <c r="O23" s="274" t="str">
        <f>IF(N23="","",IF(VLOOKUP($A23, 'Ex Ante LI &amp; Eligibility Stats'!$A$6:$N$18,O$4,FALSE)="N/A",0,VLOOKUP($A23, 'Ex Ante LI &amp; Eligibility Stats'!$A$6:$N$18,O$4,FALSE)*N23/1000))</f>
        <v/>
      </c>
      <c r="P23" s="275" t="str">
        <f>IF(N23="","",IF(VLOOKUP($A23, 'Ex Post LI &amp; Eligibility Stats'!$A$6:$N$18,P$4,FALSE)="N/A",0,VLOOKUP($A23,'Ex Post LI &amp; Eligibility Stats'!$A$6:$N$18,P$4,FALSE)*N23/1000))</f>
        <v/>
      </c>
      <c r="Q23" s="291"/>
      <c r="R23" s="294" t="str">
        <f>IF(Q23="","",IF(VLOOKUP($A23, 'Ex Ante LI &amp; Eligibility Stats'!$A$6:$N$18,R$4,FALSE)="N/A",0,VLOOKUP($A23, 'Ex Ante LI &amp; Eligibility Stats'!$A$6:$N$18,R$4,FALSE)*Q23/1000))</f>
        <v/>
      </c>
      <c r="S23" s="291" t="str">
        <f>IF(Q23="","",IF(VLOOKUP($A23, 'Ex Post LI &amp; Eligibility Stats'!$A$6:$N$18,S$4,FALSE)="N/A",0,VLOOKUP($A23,'Ex Post LI &amp; Eligibility Stats'!$A$6:$N$18,S$4,FALSE)*Q23/1000))</f>
        <v/>
      </c>
      <c r="T23" s="530" t="s">
        <v>16</v>
      </c>
    </row>
    <row r="24" spans="1:29" ht="14.15" customHeight="1" thickBot="1">
      <c r="A24" s="103" t="s">
        <v>29</v>
      </c>
      <c r="B24" s="766">
        <f t="shared" ref="B24:S24" si="1">SUM(B16:B23)</f>
        <v>376518</v>
      </c>
      <c r="C24" s="230">
        <f t="shared" si="1"/>
        <v>33.411210000000004</v>
      </c>
      <c r="D24" s="231">
        <f t="shared" si="1"/>
        <v>112.15171000000001</v>
      </c>
      <c r="E24" s="766">
        <f t="shared" si="1"/>
        <v>372323</v>
      </c>
      <c r="F24" s="230">
        <f t="shared" si="1"/>
        <v>33.204740000000001</v>
      </c>
      <c r="G24" s="231">
        <f t="shared" si="1"/>
        <v>110.32926</v>
      </c>
      <c r="H24" s="601">
        <f t="shared" si="1"/>
        <v>371161</v>
      </c>
      <c r="I24" s="230">
        <f t="shared" si="1"/>
        <v>32.992429999999999</v>
      </c>
      <c r="J24" s="231">
        <f t="shared" si="1"/>
        <v>110.10713000000001</v>
      </c>
      <c r="K24" s="747">
        <f t="shared" si="1"/>
        <v>0</v>
      </c>
      <c r="L24" s="641">
        <f t="shared" si="1"/>
        <v>0</v>
      </c>
      <c r="M24" s="642">
        <f t="shared" si="1"/>
        <v>0</v>
      </c>
      <c r="N24" s="747">
        <f t="shared" si="1"/>
        <v>0</v>
      </c>
      <c r="O24" s="641">
        <f t="shared" si="1"/>
        <v>0</v>
      </c>
      <c r="P24" s="642">
        <f t="shared" si="1"/>
        <v>0</v>
      </c>
      <c r="Q24" s="645">
        <f t="shared" si="1"/>
        <v>0</v>
      </c>
      <c r="R24" s="645">
        <f t="shared" si="1"/>
        <v>0</v>
      </c>
      <c r="S24" s="645">
        <f t="shared" si="1"/>
        <v>0</v>
      </c>
      <c r="T24" s="538"/>
      <c r="U24" s="102"/>
      <c r="V24" s="102"/>
      <c r="W24" s="102"/>
      <c r="X24" s="102"/>
      <c r="Y24" s="102"/>
      <c r="Z24" s="102"/>
      <c r="AA24" s="102"/>
      <c r="AB24" s="102"/>
      <c r="AC24" s="102"/>
    </row>
    <row r="25" spans="1:29" ht="14" thickTop="1" thickBot="1">
      <c r="A25" s="101" t="s">
        <v>30</v>
      </c>
      <c r="B25" s="766">
        <f t="shared" ref="B25:S25" si="2">+B14+B24</f>
        <v>531434</v>
      </c>
      <c r="C25" s="230">
        <f t="shared" si="2"/>
        <v>229.86537000000001</v>
      </c>
      <c r="D25" s="232">
        <f t="shared" si="2"/>
        <v>424.86212999999998</v>
      </c>
      <c r="E25" s="766">
        <f t="shared" si="2"/>
        <v>526723</v>
      </c>
      <c r="F25" s="230">
        <f t="shared" si="2"/>
        <v>307.04342000000003</v>
      </c>
      <c r="G25" s="232">
        <f t="shared" si="2"/>
        <v>492.03669000000002</v>
      </c>
      <c r="H25" s="801">
        <f t="shared" si="2"/>
        <v>524803</v>
      </c>
      <c r="I25" s="230">
        <f t="shared" si="2"/>
        <v>378.95901000000003</v>
      </c>
      <c r="J25" s="232">
        <f t="shared" si="2"/>
        <v>509.57223999999997</v>
      </c>
      <c r="K25" s="747">
        <f t="shared" si="2"/>
        <v>0</v>
      </c>
      <c r="L25" s="641">
        <f t="shared" si="2"/>
        <v>0</v>
      </c>
      <c r="M25" s="657">
        <f t="shared" si="2"/>
        <v>0</v>
      </c>
      <c r="N25" s="747">
        <f t="shared" si="2"/>
        <v>0</v>
      </c>
      <c r="O25" s="641">
        <f t="shared" si="2"/>
        <v>0</v>
      </c>
      <c r="P25" s="657">
        <f>+P14+P24</f>
        <v>0</v>
      </c>
      <c r="Q25" s="641">
        <f t="shared" si="2"/>
        <v>0</v>
      </c>
      <c r="R25" s="641">
        <f t="shared" si="2"/>
        <v>0</v>
      </c>
      <c r="S25" s="657">
        <f t="shared" si="2"/>
        <v>0</v>
      </c>
      <c r="T25" s="191"/>
      <c r="U25" s="102"/>
      <c r="V25" s="102"/>
      <c r="W25" s="102"/>
      <c r="X25" s="102"/>
      <c r="Y25" s="102"/>
      <c r="Z25" s="102"/>
      <c r="AA25" s="102"/>
      <c r="AB25" s="102"/>
      <c r="AC25" s="102"/>
    </row>
    <row r="26" spans="1:29" ht="13" thickTop="1">
      <c r="A26" s="531"/>
      <c r="B26" s="293"/>
      <c r="C26" s="104"/>
      <c r="D26" s="104"/>
      <c r="E26" s="105"/>
      <c r="F26" s="104"/>
      <c r="G26" s="104"/>
      <c r="H26" s="104"/>
      <c r="I26" s="104"/>
      <c r="J26" s="104"/>
      <c r="K26" s="105"/>
      <c r="L26" s="106"/>
      <c r="M26" s="106"/>
      <c r="N26" s="105"/>
      <c r="O26" s="105"/>
      <c r="P26" s="105"/>
      <c r="Q26" s="115"/>
      <c r="R26" s="116"/>
      <c r="S26" s="116"/>
    </row>
    <row r="27" spans="1:29" ht="12.65" hidden="1" customHeight="1">
      <c r="A27" s="531"/>
      <c r="B27" s="293"/>
      <c r="C27" s="358">
        <f>C4+6</f>
        <v>8</v>
      </c>
      <c r="D27" s="358">
        <f>D4+6</f>
        <v>8</v>
      </c>
      <c r="E27" s="359"/>
      <c r="F27" s="358">
        <f>F4+6</f>
        <v>9</v>
      </c>
      <c r="G27" s="358">
        <f>G4+6</f>
        <v>9</v>
      </c>
      <c r="H27" s="358"/>
      <c r="I27" s="358">
        <f>I4+6</f>
        <v>10</v>
      </c>
      <c r="J27" s="358">
        <f>J4+6</f>
        <v>10</v>
      </c>
      <c r="K27" s="359"/>
      <c r="L27" s="360">
        <f>L4+6</f>
        <v>11</v>
      </c>
      <c r="M27" s="360">
        <f>M4+6</f>
        <v>11</v>
      </c>
      <c r="N27" s="359"/>
      <c r="O27" s="359">
        <f>O4+6</f>
        <v>12</v>
      </c>
      <c r="P27" s="359">
        <f>P4+6</f>
        <v>12</v>
      </c>
      <c r="Q27" s="358"/>
      <c r="R27" s="359">
        <f>R4+6</f>
        <v>13</v>
      </c>
      <c r="S27" s="359">
        <f>S4+6</f>
        <v>13</v>
      </c>
    </row>
    <row r="28" spans="1:29" ht="11.25" customHeight="1">
      <c r="A28" s="514"/>
      <c r="B28" s="828" t="s">
        <v>31</v>
      </c>
      <c r="C28" s="829"/>
      <c r="D28" s="830"/>
      <c r="E28" s="828" t="s">
        <v>32</v>
      </c>
      <c r="F28" s="829"/>
      <c r="G28" s="830"/>
      <c r="H28" s="828" t="s">
        <v>33</v>
      </c>
      <c r="I28" s="829"/>
      <c r="J28" s="830"/>
      <c r="K28" s="828" t="s">
        <v>34</v>
      </c>
      <c r="L28" s="829"/>
      <c r="M28" s="830"/>
      <c r="N28" s="828" t="s">
        <v>35</v>
      </c>
      <c r="O28" s="829"/>
      <c r="P28" s="830"/>
      <c r="Q28" s="828" t="s">
        <v>36</v>
      </c>
      <c r="R28" s="829"/>
      <c r="S28" s="829"/>
      <c r="T28" s="515"/>
    </row>
    <row r="29" spans="1:29" s="98" customFormat="1" ht="55.5" customHeight="1">
      <c r="A29" s="516" t="s">
        <v>11</v>
      </c>
      <c r="B29" s="604" t="s">
        <v>281</v>
      </c>
      <c r="C29" s="517" t="s">
        <v>274</v>
      </c>
      <c r="D29" s="518" t="s">
        <v>12</v>
      </c>
      <c r="E29" s="762" t="s">
        <v>281</v>
      </c>
      <c r="F29" s="517" t="s">
        <v>274</v>
      </c>
      <c r="G29" s="518" t="s">
        <v>12</v>
      </c>
      <c r="H29" s="604" t="s">
        <v>281</v>
      </c>
      <c r="I29" s="517" t="s">
        <v>274</v>
      </c>
      <c r="J29" s="518" t="s">
        <v>12</v>
      </c>
      <c r="K29" s="604" t="s">
        <v>281</v>
      </c>
      <c r="L29" s="517" t="s">
        <v>274</v>
      </c>
      <c r="M29" s="518" t="s">
        <v>12</v>
      </c>
      <c r="N29" s="604" t="s">
        <v>281</v>
      </c>
      <c r="O29" s="517" t="s">
        <v>274</v>
      </c>
      <c r="P29" s="518" t="s">
        <v>12</v>
      </c>
      <c r="Q29" s="604" t="s">
        <v>281</v>
      </c>
      <c r="R29" s="517" t="s">
        <v>274</v>
      </c>
      <c r="S29" s="518" t="s">
        <v>12</v>
      </c>
      <c r="T29" s="518" t="s">
        <v>325</v>
      </c>
    </row>
    <row r="30" spans="1:29" ht="14.15" customHeight="1">
      <c r="A30" s="519" t="s">
        <v>13</v>
      </c>
      <c r="B30" s="763"/>
      <c r="C30" s="123"/>
      <c r="D30" s="521"/>
      <c r="E30" s="526"/>
      <c r="F30" s="520"/>
      <c r="G30" s="521"/>
      <c r="H30" s="127"/>
      <c r="I30" s="520"/>
      <c r="J30" s="523"/>
      <c r="K30" s="126"/>
      <c r="L30" s="525"/>
      <c r="M30" s="630"/>
      <c r="N30" s="126"/>
      <c r="O30" s="526"/>
      <c r="P30" s="527"/>
      <c r="Q30" s="127"/>
      <c r="R30" s="526"/>
      <c r="S30" s="527"/>
      <c r="T30" s="528"/>
    </row>
    <row r="31" spans="1:29" ht="14.25" customHeight="1">
      <c r="A31" s="501" t="s">
        <v>37</v>
      </c>
      <c r="B31" s="769"/>
      <c r="C31" s="226" t="str">
        <f>IF(B31="","",IF(VLOOKUP($A31, 'Ex Ante LI &amp; Eligibility Stats'!$A$6:$N$18,C$4,FALSE)="N/A",0,VLOOKUP($A31, 'Ex Ante LI &amp; Eligibility Stats'!$A$6:$N$18,C$4,FALSE)*B31/1000))</f>
        <v/>
      </c>
      <c r="D31" s="227" t="str">
        <f>IF(B31="","",IF(VLOOKUP($A31, 'Ex Post LI &amp; Eligibility Stats'!$A$6:$N$18,D$4,FALSE)="N/A",0,VLOOKUP($A31,'Ex Post LI &amp; Eligibility Stats'!$A$6:$N$18,D$4,FALSE)*B31/1000))</f>
        <v/>
      </c>
      <c r="E31" s="293"/>
      <c r="F31" s="226" t="str">
        <f>IF(E31="","",IF(VLOOKUP($A31, 'Ex Ante LI &amp; Eligibility Stats'!$A$6:$N$18,F$4,FALSE)="N/A",0,VLOOKUP($A31, 'Ex Ante LI &amp; Eligibility Stats'!$A$6:$N$18,F$4,FALSE)*E31/1000))</f>
        <v/>
      </c>
      <c r="G31" s="536" t="str">
        <f>IF(E31="","",IF(VLOOKUP($A31, 'Ex Post LI &amp; Eligibility Stats'!$A$6:$N$18,G$4,FALSE)="N/A",0,VLOOKUP($A31,'Ex Post LI &amp; Eligibility Stats'!$A$6:$N$18,G$4,FALSE)*E31/1000))</f>
        <v/>
      </c>
      <c r="H31" s="99"/>
      <c r="I31" s="226" t="str">
        <f>IF(H31="","",IF(VLOOKUP($A31, 'Ex Ante LI &amp; Eligibility Stats'!$A$6:$N$18,I$4,FALSE)="N/A",0,VLOOKUP($A31, 'Ex Ante LI &amp; Eligibility Stats'!$A$6:$N$18,I$4,FALSE)*H31/1000))</f>
        <v/>
      </c>
      <c r="J31" s="536" t="str">
        <f>IF(H31="","",IF(VLOOKUP($A31, 'Ex Post LI &amp; Eligibility Stats'!$A$6:$N$18,J$4,FALSE)="N/A",0,VLOOKUP($A31,'Ex Post LI &amp; Eligibility Stats'!$A$6:$N$18,J$4,FALSE)*H31/1000))</f>
        <v/>
      </c>
      <c r="K31" s="99"/>
      <c r="L31" s="254" t="str">
        <f>IF(K31="","",IF(VLOOKUP($A31, 'Ex Ante LI &amp; Eligibility Stats'!$A$6:$N$18,L$4,FALSE)="N/A",0,VLOOKUP($A31, 'Ex Ante LI &amp; Eligibility Stats'!$A$6:$N$18,L$4,FALSE)*K31/1000))</f>
        <v/>
      </c>
      <c r="M31" s="529" t="str">
        <f>IF(K31="","",IF(VLOOKUP($A31, 'Ex Post LI &amp; Eligibility Stats'!$A$6:$N$18,M$4,FALSE)="N/A",0,VLOOKUP($A31,'Ex Post LI &amp; Eligibility Stats'!$A$6:$N$18,M$4,FALSE)*K31/1000))</f>
        <v/>
      </c>
      <c r="N31" s="99"/>
      <c r="O31" s="254" t="str">
        <f>IF(N31="","",IF(VLOOKUP($A31, 'Ex Ante LI &amp; Eligibility Stats'!$A$6:$N$18,O$4,FALSE)="N/A",0,VLOOKUP($A31, 'Ex Ante LI &amp; Eligibility Stats'!$A$6:$N$18,O$4,FALSE)*N31/1000))</f>
        <v/>
      </c>
      <c r="P31" s="529" t="str">
        <f>IF(N31="","",IF(VLOOKUP($A31, 'Ex Post LI &amp; Eligibility Stats'!$A$6:$N$18,P$4,FALSE)="N/A",0,VLOOKUP($A31,'Ex Post LI &amp; Eligibility Stats'!$A$6:$N$18,P$4,FALSE)*N31/1000))</f>
        <v/>
      </c>
      <c r="Q31" s="160"/>
      <c r="R31" s="254" t="str">
        <f>IF(Q31="","",IF(VLOOKUP($A31, 'Ex Ante LI &amp; Eligibility Stats'!$A$6:$N$18,R$4,FALSE)="N/A",0,VLOOKUP($A31, 'Ex Ante LI &amp; Eligibility Stats'!$A$6:$N$18,R$4,FALSE)*Q31/1000))</f>
        <v/>
      </c>
      <c r="S31" s="256" t="str">
        <f>IF(Q31="","",IF(VLOOKUP($A31, 'Ex Post LI &amp; Eligibility Stats'!$A$6:$N$18,S$4,FALSE)="N/A",0,VLOOKUP($A31,'Ex Post LI &amp; Eligibility Stats'!$A$6:$N$18,S$4,FALSE)*Q31/1000))</f>
        <v/>
      </c>
      <c r="T31" s="251">
        <v>10935</v>
      </c>
    </row>
    <row r="32" spans="1:29" ht="14.9" customHeight="1">
      <c r="A32" s="501" t="s">
        <v>15</v>
      </c>
      <c r="B32" s="602"/>
      <c r="C32" s="226" t="str">
        <f>IF(B32="","",IF(VLOOKUP($A32, 'Ex Ante LI &amp; Eligibility Stats'!$A$6:$N$18,C$4,FALSE)="N/A",0,VLOOKUP($A32, 'Ex Ante LI &amp; Eligibility Stats'!$A$6:$N$18,C$4,FALSE)*B32/1000))</f>
        <v/>
      </c>
      <c r="D32" s="227" t="str">
        <f>IF(B32="","",IF(VLOOKUP($A32, 'Ex Post LI &amp; Eligibility Stats'!$A$6:$N$18,D$4,FALSE)="N/A",0,VLOOKUP($A32,'Ex Post LI &amp; Eligibility Stats'!$A$6:$N$18,D$4,FALSE)*B32/1000))</f>
        <v/>
      </c>
      <c r="E32" s="293"/>
      <c r="F32" s="226" t="str">
        <f>IF(E32="","",IF(VLOOKUP($A32, 'Ex Ante LI &amp; Eligibility Stats'!$A$6:$N$18,F$4,FALSE)="N/A",0,VLOOKUP($A32, 'Ex Ante LI &amp; Eligibility Stats'!$A$6:$N$18,F$4,FALSE)*E32/1000))</f>
        <v/>
      </c>
      <c r="G32" s="227" t="str">
        <f>IF(E32="","",IF(VLOOKUP($A32, 'Ex Post LI &amp; Eligibility Stats'!$A$6:$N$18,G$4,FALSE)="N/A",0,VLOOKUP($A32,'Ex Post LI &amp; Eligibility Stats'!$A$6:$N$18,G$4,FALSE)*E32/1000))</f>
        <v/>
      </c>
      <c r="H32" s="99"/>
      <c r="I32" s="226" t="str">
        <f>IF(H32="","",IF(VLOOKUP($A32, 'Ex Ante LI &amp; Eligibility Stats'!$A$6:$N$18,I$4,FALSE)="N/A",0,VLOOKUP($A32, 'Ex Ante LI &amp; Eligibility Stats'!$A$6:$N$18,I$4,FALSE)*H32/1000))</f>
        <v/>
      </c>
      <c r="J32" s="227" t="str">
        <f>IF(H32="","",IF(VLOOKUP($A32, 'Ex Post LI &amp; Eligibility Stats'!$A$6:$N$18,J$4,FALSE)="N/A",0,VLOOKUP($A32,'Ex Post LI &amp; Eligibility Stats'!$A$6:$N$18,J$4,FALSE)*H32/1000))</f>
        <v/>
      </c>
      <c r="K32" s="99"/>
      <c r="L32" s="254" t="str">
        <f>IF(K32="","",IF(VLOOKUP($A32, 'Ex Ante LI &amp; Eligibility Stats'!$A$6:$N$18,L$4,FALSE)="N/A",0,VLOOKUP($A32, 'Ex Ante LI &amp; Eligibility Stats'!$A$6:$N$18,L$4,FALSE)*K32/1000))</f>
        <v/>
      </c>
      <c r="M32" s="256" t="str">
        <f>IF(K32="","",IF(VLOOKUP($A32, 'Ex Post LI &amp; Eligibility Stats'!$A$6:$N$18,M$4,FALSE)="N/A",0,VLOOKUP($A32,'Ex Post LI &amp; Eligibility Stats'!$A$6:$N$18,M$4,FALSE)*K32/1000))</f>
        <v/>
      </c>
      <c r="N32" s="99"/>
      <c r="O32" s="254" t="str">
        <f>IF(N32="","",IF(VLOOKUP($A32, 'Ex Ante LI &amp; Eligibility Stats'!$A$6:$N$18,O$4,FALSE)="N/A",0,VLOOKUP($A32, 'Ex Ante LI &amp; Eligibility Stats'!$A$6:$N$18,O$4,FALSE)*N32/1000))</f>
        <v/>
      </c>
      <c r="P32" s="256" t="str">
        <f>IF(N32="","",IF(VLOOKUP($A32, 'Ex Post LI &amp; Eligibility Stats'!$A$6:$N$18,P$4,FALSE)="N/A",0,VLOOKUP($A32,'Ex Post LI &amp; Eligibility Stats'!$A$6:$N$18,P$4,FALSE)*N32/1000))</f>
        <v/>
      </c>
      <c r="Q32" s="160"/>
      <c r="R32" s="254" t="str">
        <f>IF(Q32="","",IF(VLOOKUP($A32, 'Ex Ante LI &amp; Eligibility Stats'!$A$6:$N$18,R$4,FALSE)="N/A",0,VLOOKUP($A32, 'Ex Ante LI &amp; Eligibility Stats'!$A$6:$N$18,R$4,FALSE)*Q32/1000))</f>
        <v/>
      </c>
      <c r="S32" s="256" t="str">
        <f>IF(Q32="","",IF(VLOOKUP($A32, 'Ex Post LI &amp; Eligibility Stats'!$A$6:$N$18,S$4,FALSE)="N/A",0,VLOOKUP($A32,'Ex Post LI &amp; Eligibility Stats'!$A$6:$N$18,S$4,FALSE)*Q32/1000))</f>
        <v/>
      </c>
      <c r="T32" s="252" t="s">
        <v>16</v>
      </c>
    </row>
    <row r="33" spans="1:20" ht="15" customHeight="1">
      <c r="A33" s="501" t="s">
        <v>17</v>
      </c>
      <c r="B33" s="602"/>
      <c r="C33" s="226" t="str">
        <f>IF(B33="","",IF(VLOOKUP($A33, 'Ex Ante LI &amp; Eligibility Stats'!$A$6:$N$18,C$4,FALSE)="N/A",0,VLOOKUP($A33, 'Ex Ante LI &amp; Eligibility Stats'!$A$6:$N$18,C$4,FALSE)*B33/1000))</f>
        <v/>
      </c>
      <c r="D33" s="227" t="str">
        <f>IF(B33="","",IF(VLOOKUP($A33, 'Ex Post LI &amp; Eligibility Stats'!$A$6:$N$18,D$4,FALSE)="N/A",0,VLOOKUP($A33,'Ex Post LI &amp; Eligibility Stats'!$A$6:$N$18,D$4,FALSE)*B33/1000))</f>
        <v/>
      </c>
      <c r="E33" s="293"/>
      <c r="F33" s="226" t="str">
        <f>IF(E33="","",IF(VLOOKUP($A33, 'Ex Ante LI &amp; Eligibility Stats'!$A$6:$N$18,F$4,FALSE)="N/A",0,VLOOKUP($A33, 'Ex Ante LI &amp; Eligibility Stats'!$A$6:$N$18,F$4,FALSE)*E33/1000))</f>
        <v/>
      </c>
      <c r="G33" s="227" t="str">
        <f>IF(E33="","",IF(VLOOKUP($A33, 'Ex Post LI &amp; Eligibility Stats'!$A$6:$N$18,G$4,FALSE)="N/A",0,VLOOKUP($A33,'Ex Post LI &amp; Eligibility Stats'!$A$6:$N$18,G$4,FALSE)*E33/1000))</f>
        <v/>
      </c>
      <c r="H33" s="99"/>
      <c r="I33" s="226" t="str">
        <f>IF(H33="","",IF(VLOOKUP($A33, 'Ex Ante LI &amp; Eligibility Stats'!$A$6:$N$18,I$4,FALSE)="N/A",0,VLOOKUP($A33, 'Ex Ante LI &amp; Eligibility Stats'!$A$6:$N$18,I$4,FALSE)*H33/1000))</f>
        <v/>
      </c>
      <c r="J33" s="227" t="str">
        <f>IF(H33="","",IF(VLOOKUP($A33, 'Ex Post LI &amp; Eligibility Stats'!$A$6:$N$18,J$4,FALSE)="N/A",0,VLOOKUP($A33,'Ex Post LI &amp; Eligibility Stats'!$A$6:$N$18,J$4,FALSE)*H33/1000))</f>
        <v/>
      </c>
      <c r="K33" s="99"/>
      <c r="L33" s="254" t="str">
        <f>IF(K33="","",IF(VLOOKUP($A33, 'Ex Ante LI &amp; Eligibility Stats'!$A$6:$N$18,L$4,FALSE)="N/A",0,VLOOKUP($A33, 'Ex Ante LI &amp; Eligibility Stats'!$A$6:$N$18,L$4,FALSE)*K33/1000))</f>
        <v/>
      </c>
      <c r="M33" s="256" t="str">
        <f>IF(K33="","",IF(VLOOKUP($A33, 'Ex Post LI &amp; Eligibility Stats'!$A$6:$N$18,M$4,FALSE)="N/A",0,VLOOKUP($A33,'Ex Post LI &amp; Eligibility Stats'!$A$6:$N$18,M$4,FALSE)*K33/1000))</f>
        <v/>
      </c>
      <c r="N33" s="99"/>
      <c r="O33" s="254" t="str">
        <f>IF(N33="","",IF(VLOOKUP($A33, 'Ex Ante LI &amp; Eligibility Stats'!$A$6:$N$18,O$4,FALSE)="N/A",0,VLOOKUP($A33, 'Ex Ante LI &amp; Eligibility Stats'!$A$6:$N$18,O$4,FALSE)*N33/1000))</f>
        <v/>
      </c>
      <c r="P33" s="256" t="str">
        <f>IF(N33="","",IF(VLOOKUP($A33, 'Ex Post LI &amp; Eligibility Stats'!$A$6:$N$18,P$4,FALSE)="N/A",0,VLOOKUP($A33,'Ex Post LI &amp; Eligibility Stats'!$A$6:$N$18,P$4,FALSE)*N33/1000))</f>
        <v/>
      </c>
      <c r="Q33" s="160"/>
      <c r="R33" s="254" t="str">
        <f>IF(Q33="","",IF(VLOOKUP($A33, 'Ex Ante LI &amp; Eligibility Stats'!$A$6:$N$18,R$4,FALSE)="N/A",0,VLOOKUP($A33, 'Ex Ante LI &amp; Eligibility Stats'!$A$6:$N$18,R$4,FALSE)*Q33/1000))</f>
        <v/>
      </c>
      <c r="S33" s="256" t="str">
        <f>IF(Q33="","",IF(VLOOKUP($A33, 'Ex Post LI &amp; Eligibility Stats'!$A$6:$N$18,S$4,FALSE)="N/A",0,VLOOKUP($A33,'Ex Post LI &amp; Eligibility Stats'!$A$6:$N$18,S$4,FALSE)*Q33/1000))</f>
        <v/>
      </c>
      <c r="T33" s="252" t="s">
        <v>16</v>
      </c>
    </row>
    <row r="34" spans="1:20" ht="13.5" customHeight="1">
      <c r="A34" s="501" t="s">
        <v>18</v>
      </c>
      <c r="B34" s="602"/>
      <c r="C34" s="226" t="str">
        <f>IF(B34="","",IF(VLOOKUP($A34, 'Ex Ante LI &amp; Eligibility Stats'!$A$6:$N$18,C$4,FALSE)="N/A",0,VLOOKUP($A34, 'Ex Ante LI &amp; Eligibility Stats'!$A$6:$N$18,C$4,FALSE)*B34/1000))</f>
        <v/>
      </c>
      <c r="D34" s="227" t="str">
        <f>IF(B34="","",IF(VLOOKUP($A34, 'Ex Post LI &amp; Eligibility Stats'!$A$6:$N$18,D$4,FALSE)="N/A",0,VLOOKUP($A34,'Ex Post LI &amp; Eligibility Stats'!$A$6:$N$18,D$4,FALSE)*B34/1000))</f>
        <v/>
      </c>
      <c r="E34" s="293"/>
      <c r="F34" s="226" t="str">
        <f>IF(E34="","",IF(VLOOKUP($A34, 'Ex Ante LI &amp; Eligibility Stats'!$A$6:$N$18,F$4,FALSE)="N/A",0,VLOOKUP($A34, 'Ex Ante LI &amp; Eligibility Stats'!$A$6:$N$18,F$4,FALSE)*E34/1000))</f>
        <v/>
      </c>
      <c r="G34" s="227" t="str">
        <f>IF(E34="","",IF(VLOOKUP($A34, 'Ex Post LI &amp; Eligibility Stats'!$A$6:$N$18,G$4,FALSE)="N/A",0,VLOOKUP($A34,'Ex Post LI &amp; Eligibility Stats'!$A$6:$N$18,G$4,FALSE)*E34/1000))</f>
        <v/>
      </c>
      <c r="H34" s="99"/>
      <c r="I34" s="226" t="str">
        <f>IF(H34="","",IF(VLOOKUP($A34, 'Ex Ante LI &amp; Eligibility Stats'!$A$6:$N$18,I$4,FALSE)="N/A",0,VLOOKUP($A34, 'Ex Ante LI &amp; Eligibility Stats'!$A$6:$N$18,I$4,FALSE)*H34/1000))</f>
        <v/>
      </c>
      <c r="J34" s="227" t="str">
        <f>IF(H34="","",IF(VLOOKUP($A34, 'Ex Post LI &amp; Eligibility Stats'!$A$6:$N$18,J$4,FALSE)="N/A",0,VLOOKUP($A34,'Ex Post LI &amp; Eligibility Stats'!$A$6:$N$18,J$4,FALSE)*H34/1000))</f>
        <v/>
      </c>
      <c r="K34" s="99"/>
      <c r="L34" s="254" t="str">
        <f>IF(K34="","",IF(VLOOKUP($A34, 'Ex Ante LI &amp; Eligibility Stats'!$A$6:$N$18,L$4,FALSE)="N/A",0,VLOOKUP($A34, 'Ex Ante LI &amp; Eligibility Stats'!$A$6:$N$18,L$4,FALSE)*K34/1000))</f>
        <v/>
      </c>
      <c r="M34" s="256" t="str">
        <f>IF(K34="","",IF(VLOOKUP($A34, 'Ex Post LI &amp; Eligibility Stats'!$A$6:$N$18,M$4,FALSE)="N/A",0,VLOOKUP($A34,'Ex Post LI &amp; Eligibility Stats'!$A$6:$N$18,M$4,FALSE)*K34/1000))</f>
        <v/>
      </c>
      <c r="N34" s="99"/>
      <c r="O34" s="254" t="str">
        <f>IF(N34="","",IF(VLOOKUP($A34, 'Ex Ante LI &amp; Eligibility Stats'!$A$6:$N$18,O$4,FALSE)="N/A",0,VLOOKUP($A34, 'Ex Ante LI &amp; Eligibility Stats'!$A$6:$N$18,O$4,FALSE)*N34/1000))</f>
        <v/>
      </c>
      <c r="P34" s="256" t="str">
        <f>IF(N34="","",IF(VLOOKUP($A34, 'Ex Post LI &amp; Eligibility Stats'!$A$6:$N$18,P$4,FALSE)="N/A",0,VLOOKUP($A34,'Ex Post LI &amp; Eligibility Stats'!$A$6:$N$18,P$4,FALSE)*N34/1000))</f>
        <v/>
      </c>
      <c r="Q34" s="160"/>
      <c r="R34" s="254" t="str">
        <f>IF(Q34="","",IF(VLOOKUP($A34, 'Ex Ante LI &amp; Eligibility Stats'!$A$6:$N$18,R$4,FALSE)="N/A",0,VLOOKUP($A34, 'Ex Ante LI &amp; Eligibility Stats'!$A$6:$N$18,R$4,FALSE)*Q34/1000))</f>
        <v/>
      </c>
      <c r="S34" s="256" t="str">
        <f>IF(Q34="","",IF(VLOOKUP($A34, 'Ex Post LI &amp; Eligibility Stats'!$A$6:$N$18,S$4,FALSE)="N/A",0,VLOOKUP($A34,'Ex Post LI &amp; Eligibility Stats'!$A$6:$N$18,S$4,FALSE)*Q34/1000))</f>
        <v/>
      </c>
      <c r="T34" s="252" t="s">
        <v>16</v>
      </c>
    </row>
    <row r="35" spans="1:20" ht="14.5">
      <c r="A35" s="100" t="s">
        <v>19</v>
      </c>
      <c r="B35" s="602"/>
      <c r="C35" s="228" t="str">
        <f>IF(B35="","",IF(VLOOKUP($A35, 'Ex Ante LI &amp; Eligibility Stats'!$A$6:$N$18,C$4,FALSE)="N/A",0,VLOOKUP($A35, 'Ex Ante LI &amp; Eligibility Stats'!$A$6:$N$18,C$4,FALSE)*B35/1000))</f>
        <v/>
      </c>
      <c r="D35" s="227" t="str">
        <f>IF(B35="","",IF(VLOOKUP($A35, 'Ex Post LI &amp; Eligibility Stats'!$A$6:$N$18,D$4,FALSE)="N/A",0,VLOOKUP($A35,'Ex Post LI &amp; Eligibility Stats'!$A$6:$N$18,D$4,FALSE)*B35/1000))</f>
        <v/>
      </c>
      <c r="E35" s="294"/>
      <c r="F35" s="228" t="str">
        <f>IF(E35="","",IF(VLOOKUP($A35, 'Ex Ante LI &amp; Eligibility Stats'!$A$6:$N$18,F$4,FALSE)="N/A",0,VLOOKUP($A35, 'Ex Ante LI &amp; Eligibility Stats'!$A$6:$N$18,F$4,FALSE)*E35/1000))</f>
        <v/>
      </c>
      <c r="G35" s="229" t="str">
        <f>IF(E35="","",IF(VLOOKUP($A35, 'Ex Post LI &amp; Eligibility Stats'!$A$6:$N$18,G$4,FALSE)="N/A",0,VLOOKUP($A35,'Ex Post LI &amp; Eligibility Stats'!$A$6:$N$18,G$4,FALSE)*E35/1000))</f>
        <v/>
      </c>
      <c r="H35" s="291"/>
      <c r="I35" s="228" t="str">
        <f>IF(H35="","",IF(VLOOKUP($A35, 'Ex Ante LI &amp; Eligibility Stats'!$A$6:$N$18,I$4,FALSE)="N/A",0,VLOOKUP($A35, 'Ex Ante LI &amp; Eligibility Stats'!$A$6:$N$18,I$4,FALSE)*H35/1000))</f>
        <v/>
      </c>
      <c r="J35" s="229" t="str">
        <f>IF(H35="","",IF(VLOOKUP($A35, 'Ex Post LI &amp; Eligibility Stats'!$A$6:$N$18,J$4,FALSE)="N/A",0,VLOOKUP($A35,'Ex Post LI &amp; Eligibility Stats'!$A$6:$N$18,J$4,FALSE)*H35/1000))</f>
        <v/>
      </c>
      <c r="K35" s="99"/>
      <c r="L35" s="255" t="str">
        <f>IF(K35="","",IF(VLOOKUP($A35, 'Ex Ante LI &amp; Eligibility Stats'!$A$6:$N$18,L$4,FALSE)="N/A",0,VLOOKUP($A35, 'Ex Ante LI &amp; Eligibility Stats'!$A$6:$N$18,L$4,FALSE)*K35/1000))</f>
        <v/>
      </c>
      <c r="M35" s="257" t="str">
        <f>IF(K35="","",IF(VLOOKUP($A35, 'Ex Post LI &amp; Eligibility Stats'!$A$6:$N$18,M$4,FALSE)="N/A",0,VLOOKUP($A35,'Ex Post LI &amp; Eligibility Stats'!$A$6:$N$18,M$4,FALSE)*K35/1000))</f>
        <v/>
      </c>
      <c r="N35" s="99"/>
      <c r="O35" s="255" t="str">
        <f>IF(N35="","",IF(VLOOKUP($A35, 'Ex Ante LI &amp; Eligibility Stats'!$A$6:$N$18,O$4,FALSE)="N/A",0,VLOOKUP($A35, 'Ex Ante LI &amp; Eligibility Stats'!$A$6:$N$18,O$4,FALSE)*N35/1000))</f>
        <v/>
      </c>
      <c r="P35" s="257" t="str">
        <f>IF(N35="","",IF(VLOOKUP($A35, 'Ex Post LI &amp; Eligibility Stats'!$A$6:$N$18,P$4,FALSE)="N/A",0,VLOOKUP($A35,'Ex Post LI &amp; Eligibility Stats'!$A$6:$N$18,P$4,FALSE)*N35/1000))</f>
        <v/>
      </c>
      <c r="Q35" s="160"/>
      <c r="R35" s="255" t="str">
        <f>IF(Q35="","",IF(VLOOKUP($A35, 'Ex Ante LI &amp; Eligibility Stats'!$A$6:$N$18,R$4,FALSE)="N/A",0,VLOOKUP($A35, 'Ex Ante LI &amp; Eligibility Stats'!$A$6:$N$18,R$4,FALSE)*Q35/1000))</f>
        <v/>
      </c>
      <c r="S35" s="257" t="str">
        <f>IF(Q35="","",IF(VLOOKUP($A35, 'Ex Post LI &amp; Eligibility Stats'!$A$6:$N$18,S$4,FALSE)="N/A",0,VLOOKUP($A35,'Ex Post LI &amp; Eligibility Stats'!$A$6:$N$18,S$4,FALSE)*Q35/1000))</f>
        <v/>
      </c>
      <c r="T35" s="252" t="s">
        <v>16</v>
      </c>
    </row>
    <row r="36" spans="1:20" ht="13.5" thickBot="1">
      <c r="A36" s="774" t="s">
        <v>20</v>
      </c>
      <c r="B36" s="640">
        <f t="shared" ref="B36:S36" si="3">SUM(B31:B35)</f>
        <v>0</v>
      </c>
      <c r="C36" s="643">
        <f t="shared" si="3"/>
        <v>0</v>
      </c>
      <c r="D36" s="644">
        <f t="shared" si="3"/>
        <v>0</v>
      </c>
      <c r="E36" s="747">
        <f t="shared" si="3"/>
        <v>0</v>
      </c>
      <c r="F36" s="646">
        <f t="shared" si="3"/>
        <v>0</v>
      </c>
      <c r="G36" s="647">
        <f t="shared" si="3"/>
        <v>0</v>
      </c>
      <c r="H36" s="648">
        <f t="shared" si="3"/>
        <v>0</v>
      </c>
      <c r="I36" s="646">
        <f t="shared" si="3"/>
        <v>0</v>
      </c>
      <c r="J36" s="647">
        <f t="shared" si="3"/>
        <v>0</v>
      </c>
      <c r="K36" s="649">
        <f t="shared" si="3"/>
        <v>0</v>
      </c>
      <c r="L36" s="641">
        <f t="shared" si="3"/>
        <v>0</v>
      </c>
      <c r="M36" s="642">
        <f t="shared" si="3"/>
        <v>0</v>
      </c>
      <c r="N36" s="649">
        <f t="shared" si="3"/>
        <v>0</v>
      </c>
      <c r="O36" s="641">
        <f t="shared" si="3"/>
        <v>0</v>
      </c>
      <c r="P36" s="642">
        <f t="shared" si="3"/>
        <v>0</v>
      </c>
      <c r="Q36" s="648">
        <f t="shared" si="3"/>
        <v>0</v>
      </c>
      <c r="R36" s="641">
        <f t="shared" si="3"/>
        <v>0</v>
      </c>
      <c r="S36" s="642">
        <f t="shared" si="3"/>
        <v>0</v>
      </c>
      <c r="T36" s="528"/>
    </row>
    <row r="37" spans="1:20" ht="13.5" thickTop="1">
      <c r="A37" s="773" t="s">
        <v>21</v>
      </c>
      <c r="B37" s="770"/>
      <c r="C37" s="233"/>
      <c r="D37" s="234"/>
      <c r="E37" s="775"/>
      <c r="F37" s="233"/>
      <c r="G37" s="233"/>
      <c r="H37" s="361"/>
      <c r="I37" s="362"/>
      <c r="J37" s="363"/>
      <c r="K37" s="235"/>
      <c r="L37" s="367"/>
      <c r="M37" s="368"/>
      <c r="N37" s="235"/>
      <c r="O37" s="367"/>
      <c r="P37" s="368"/>
      <c r="Q37" s="235"/>
      <c r="R37" s="401"/>
      <c r="S37" s="190"/>
      <c r="T37" s="538"/>
    </row>
    <row r="38" spans="1:20" ht="13.5" customHeight="1">
      <c r="A38" s="794" t="s">
        <v>256</v>
      </c>
      <c r="B38" s="795" t="s">
        <v>16</v>
      </c>
      <c r="C38" s="795" t="s">
        <v>16</v>
      </c>
      <c r="D38" s="796" t="s">
        <v>16</v>
      </c>
      <c r="E38" s="791" t="s">
        <v>16</v>
      </c>
      <c r="F38" s="791" t="s">
        <v>16</v>
      </c>
      <c r="G38" s="792" t="s">
        <v>16</v>
      </c>
      <c r="H38" s="791" t="s">
        <v>16</v>
      </c>
      <c r="I38" s="791" t="s">
        <v>16</v>
      </c>
      <c r="J38" s="792" t="s">
        <v>16</v>
      </c>
      <c r="K38" s="791" t="s">
        <v>16</v>
      </c>
      <c r="L38" s="791" t="s">
        <v>16</v>
      </c>
      <c r="M38" s="792" t="s">
        <v>16</v>
      </c>
      <c r="N38" s="791" t="s">
        <v>16</v>
      </c>
      <c r="O38" s="791" t="s">
        <v>16</v>
      </c>
      <c r="P38" s="792" t="s">
        <v>16</v>
      </c>
      <c r="Q38" s="791" t="s">
        <v>16</v>
      </c>
      <c r="R38" s="791" t="s">
        <v>16</v>
      </c>
      <c r="S38" s="791" t="s">
        <v>16</v>
      </c>
      <c r="T38" s="799" t="s">
        <v>16</v>
      </c>
    </row>
    <row r="39" spans="1:20" ht="13.5" customHeight="1">
      <c r="A39" s="531" t="s">
        <v>22</v>
      </c>
      <c r="B39" s="602"/>
      <c r="C39" s="293" t="str">
        <f>IF(B39="","",IF(VLOOKUP($A39, 'Ex Ante LI &amp; Eligibility Stats'!$A$6:$N$18,C$4,FALSE)="N/A",0,VLOOKUP($A39, 'Ex Ante LI &amp; Eligibility Stats'!$A$6:$N$18,C$4,FALSE)*B39/1000))</f>
        <v/>
      </c>
      <c r="D39" s="256" t="str">
        <f>IF(B39="","",IF(VLOOKUP($A39, 'Ex Post LI &amp; Eligibility Stats'!$A$6:$N$18,D$4,FALSE)="N/A",0,VLOOKUP($A39,'Ex Post LI &amp; Eligibility Stats'!$A$6:$N$18,D$4,FALSE)*B39/1000))</f>
        <v/>
      </c>
      <c r="E39" s="293"/>
      <c r="F39" s="293" t="str">
        <f>IF(E39="","",IF(VLOOKUP($A39, 'Ex Ante LI &amp; Eligibility Stats'!$A$6:$N$18,F$4,FALSE)="N/A",0,VLOOKUP($A39, 'Ex Ante LI &amp; Eligibility Stats'!$A$6:$N$18,F$4,FALSE)*E39/1000))</f>
        <v/>
      </c>
      <c r="G39" s="256" t="str">
        <f>IF(E39="","",IF(VLOOKUP($A39, 'Ex Post LI &amp; Eligibility Stats'!$A$6:$N$18,G$4,FALSE)="N/A",0,VLOOKUP($A39,'Ex Post LI &amp; Eligibility Stats'!$A$6:$N$18,G$4,FALSE)*E39/1000))</f>
        <v/>
      </c>
      <c r="H39" s="293"/>
      <c r="I39" s="293" t="str">
        <f>IF(H39="","",IF(VLOOKUP($A39, 'Ex Ante LI &amp; Eligibility Stats'!$A$6:$N$18,I$4,FALSE)="N/A",0,VLOOKUP($A39, 'Ex Ante LI &amp; Eligibility Stats'!$A$6:$N$18,I$4,FALSE)*H39/1000))</f>
        <v/>
      </c>
      <c r="J39" s="256" t="str">
        <f>IF(H39="","",IF(VLOOKUP($A39, 'Ex Post LI &amp; Eligibility Stats'!$A$6:$N$18,J$4,FALSE)="N/A",0,VLOOKUP($A39,'Ex Post LI &amp; Eligibility Stats'!$A$6:$N$18,J$4,FALSE)*H39/1000))</f>
        <v/>
      </c>
      <c r="K39" s="293"/>
      <c r="L39" s="293" t="str">
        <f>IF(K39="","",IF(VLOOKUP($A39, 'Ex Ante LI &amp; Eligibility Stats'!$A$6:$N$18,L$4,FALSE)="N/A",0,VLOOKUP($A39, 'Ex Ante LI &amp; Eligibility Stats'!$A$6:$N$18,L$4,FALSE)*K39/1000))</f>
        <v/>
      </c>
      <c r="M39" s="256" t="str">
        <f>IF(K39="","",IF(VLOOKUP($A39, 'Ex Post LI &amp; Eligibility Stats'!$A$6:$N$18,M$4,FALSE)="N/A",0,VLOOKUP($A39,'Ex Post LI &amp; Eligibility Stats'!$A$6:$N$18,M$4,FALSE)*K39/1000))</f>
        <v/>
      </c>
      <c r="N39" s="631">
        <v>0</v>
      </c>
      <c r="O39" s="804">
        <f>IF(N39="","",IF(VLOOKUP($A39, 'Ex Ante LI &amp; Eligibility Stats'!$A$6:$N$18,O$4,FALSE)="N/A",0,VLOOKUP($A39, 'Ex Ante LI &amp; Eligibility Stats'!$A$6:$N$18,O$4,FALSE)*N39/1000))</f>
        <v>0</v>
      </c>
      <c r="P39" s="633">
        <f>IF(N39="","",IF(VLOOKUP($A39, 'Ex Post LI &amp; Eligibility Stats'!$A$6:$N$18,P$4,FALSE)="N/A",0,VLOOKUP($A39,'Ex Post LI &amp; Eligibility Stats'!$A$6:$N$18,P$4,FALSE)*N39/1000))</f>
        <v>0</v>
      </c>
      <c r="Q39" s="631">
        <v>0</v>
      </c>
      <c r="R39" s="804">
        <f>IF(Q39="","",IF(VLOOKUP($A39, 'Ex Ante LI &amp; Eligibility Stats'!$A$6:$N$18,R$4,FALSE)="N/A",0,VLOOKUP($A39, 'Ex Ante LI &amp; Eligibility Stats'!$A$6:$N$18,R$4,FALSE)*Q39/1000))</f>
        <v>0</v>
      </c>
      <c r="S39" s="632">
        <f>IF(Q39="","",IF(VLOOKUP($A39, 'Ex Post LI &amp; Eligibility Stats'!$A$6:$N$18,S$4,FALSE)="N/A",0,VLOOKUP($A39,'Ex Post LI &amp; Eligibility Stats'!$A$6:$N$18,S$4,FALSE)*Q39/1000))</f>
        <v>0</v>
      </c>
      <c r="T39" s="831">
        <v>596440</v>
      </c>
    </row>
    <row r="40" spans="1:20" ht="13.5" customHeight="1">
      <c r="A40" s="531" t="s">
        <v>23</v>
      </c>
      <c r="B40" s="602"/>
      <c r="C40" s="293" t="str">
        <f>IF(B40="","",IF(VLOOKUP($A40, 'Ex Ante LI &amp; Eligibility Stats'!$A$6:$N$18,C$4,FALSE)="N/A",0,VLOOKUP($A40, 'Ex Ante LI &amp; Eligibility Stats'!$A$6:$N$18,C$4,FALSE)*B40/1000))</f>
        <v/>
      </c>
      <c r="D40" s="256" t="str">
        <f>IF(B40="","",IF(VLOOKUP($A40, 'Ex Post LI &amp; Eligibility Stats'!$A$6:$N$18,D$4,FALSE)="N/A",0,VLOOKUP($A40,'Ex Post LI &amp; Eligibility Stats'!$A$6:$N$18,D$4,FALSE)*B40/1000))</f>
        <v/>
      </c>
      <c r="E40" s="293"/>
      <c r="F40" s="293" t="str">
        <f>IF(E40="","",IF(VLOOKUP($A40, 'Ex Ante LI &amp; Eligibility Stats'!$A$6:$N$18,F$4,FALSE)="N/A",0,VLOOKUP($A40, 'Ex Ante LI &amp; Eligibility Stats'!$A$6:$N$18,F$4,FALSE)*E40/1000))</f>
        <v/>
      </c>
      <c r="G40" s="256" t="str">
        <f>IF(E40="","",IF(VLOOKUP($A40, 'Ex Post LI &amp; Eligibility Stats'!$A$6:$N$18,G$4,FALSE)="N/A",0,VLOOKUP($A40,'Ex Post LI &amp; Eligibility Stats'!$A$6:$N$18,G$4,FALSE)*E40/1000))</f>
        <v/>
      </c>
      <c r="H40" s="510"/>
      <c r="I40" s="293" t="str">
        <f>IF(H40="","",IF(VLOOKUP($A40, 'Ex Ante LI &amp; Eligibility Stats'!$A$6:$N$18,I$4,FALSE)="N/A",0,VLOOKUP($A40, 'Ex Ante LI &amp; Eligibility Stats'!$A$6:$N$18,I$4,FALSE)*H40/1000))</f>
        <v/>
      </c>
      <c r="J40" s="256" t="str">
        <f>IF(H40="","",IF(VLOOKUP($A40, 'Ex Post LI &amp; Eligibility Stats'!$A$6:$N$18,J$4,FALSE)="N/A",0,VLOOKUP($A40,'Ex Post LI &amp; Eligibility Stats'!$A$6:$N$18,J$4,FALSE)*H40/1000))</f>
        <v/>
      </c>
      <c r="K40" s="293"/>
      <c r="L40" s="293" t="str">
        <f>IF(K40="","",IF(VLOOKUP($A40, 'Ex Ante LI &amp; Eligibility Stats'!$A$6:$N$18,L$4,FALSE)="N/A",0,VLOOKUP($A40, 'Ex Ante LI &amp; Eligibility Stats'!$A$6:$N$18,L$4,FALSE)*K40/1000))</f>
        <v/>
      </c>
      <c r="M40" s="256" t="str">
        <f>IF(K40="","",IF(VLOOKUP($A40, 'Ex Post LI &amp; Eligibility Stats'!$A$6:$N$18,M$4,FALSE)="N/A",0,VLOOKUP($A40,'Ex Post LI &amp; Eligibility Stats'!$A$6:$N$18,M$4,FALSE)*K40/1000))</f>
        <v/>
      </c>
      <c r="N40" s="631">
        <v>0</v>
      </c>
      <c r="O40" s="804">
        <f>IF(N40="","",IF(VLOOKUP($A40, 'Ex Ante LI &amp; Eligibility Stats'!$A$6:$N$18,O$4,FALSE)="N/A",0,VLOOKUP($A40, 'Ex Ante LI &amp; Eligibility Stats'!$A$6:$N$18,O$4,FALSE)*N40/1000))</f>
        <v>0</v>
      </c>
      <c r="P40" s="633">
        <f>IF(N40="","",IF(VLOOKUP($A40, 'Ex Post LI &amp; Eligibility Stats'!$A$6:$N$18,P$4,FALSE)="N/A",0,VLOOKUP($A40,'Ex Post LI &amp; Eligibility Stats'!$A$6:$N$18,P$4,FALSE)*N40/1000))</f>
        <v>0</v>
      </c>
      <c r="Q40" s="631">
        <v>0</v>
      </c>
      <c r="R40" s="804">
        <f>IF(Q40="","",IF(VLOOKUP($A40, 'Ex Ante LI &amp; Eligibility Stats'!$A$6:$N$18,R$4,FALSE)="N/A",0,VLOOKUP($A40, 'Ex Ante LI &amp; Eligibility Stats'!$A$6:$N$18,R$4,FALSE)*Q40/1000))</f>
        <v>0</v>
      </c>
      <c r="S40" s="632">
        <f>IF(Q40="","",IF(VLOOKUP($A40, 'Ex Post LI &amp; Eligibility Stats'!$A$6:$N$18,S$4,FALSE)="N/A",0,VLOOKUP($A40,'Ex Post LI &amp; Eligibility Stats'!$A$6:$N$18,S$4,FALSE)*Q40/1000))</f>
        <v>0</v>
      </c>
      <c r="T40" s="835"/>
    </row>
    <row r="41" spans="1:20" s="503" customFormat="1" ht="13.5" customHeight="1">
      <c r="A41" s="790" t="s">
        <v>257</v>
      </c>
      <c r="B41" s="791" t="s">
        <v>16</v>
      </c>
      <c r="C41" s="791" t="s">
        <v>16</v>
      </c>
      <c r="D41" s="792" t="s">
        <v>16</v>
      </c>
      <c r="E41" s="791" t="s">
        <v>16</v>
      </c>
      <c r="F41" s="791" t="s">
        <v>16</v>
      </c>
      <c r="G41" s="792" t="s">
        <v>16</v>
      </c>
      <c r="H41" s="791" t="s">
        <v>16</v>
      </c>
      <c r="I41" s="791" t="s">
        <v>16</v>
      </c>
      <c r="J41" s="792" t="s">
        <v>16</v>
      </c>
      <c r="K41" s="791" t="s">
        <v>16</v>
      </c>
      <c r="L41" s="791" t="s">
        <v>16</v>
      </c>
      <c r="M41" s="792" t="s">
        <v>16</v>
      </c>
      <c r="N41" s="791" t="s">
        <v>16</v>
      </c>
      <c r="O41" s="791" t="s">
        <v>16</v>
      </c>
      <c r="P41" s="792" t="s">
        <v>16</v>
      </c>
      <c r="Q41" s="791" t="s">
        <v>16</v>
      </c>
      <c r="R41" s="791" t="s">
        <v>16</v>
      </c>
      <c r="S41" s="791" t="s">
        <v>16</v>
      </c>
      <c r="T41" s="793" t="s">
        <v>16</v>
      </c>
    </row>
    <row r="42" spans="1:20" ht="13.5" customHeight="1">
      <c r="A42" s="531" t="s">
        <v>24</v>
      </c>
      <c r="B42" s="602"/>
      <c r="C42" s="293" t="str">
        <f>IF(B42="","",IF(VLOOKUP($A42, 'Ex Ante LI &amp; Eligibility Stats'!$A$6:$N$18,C$4,FALSE)="N/A",0,VLOOKUP($A42, 'Ex Ante LI &amp; Eligibility Stats'!$A$6:$N$18,C$4,FALSE)*B42/1000))</f>
        <v/>
      </c>
      <c r="D42" s="256" t="str">
        <f>IF(B42="","",IF(VLOOKUP($A42, 'Ex Post LI &amp; Eligibility Stats'!$A$6:$N$18,D$4,FALSE)="N/A",0,VLOOKUP($A42,'Ex Post LI &amp; Eligibility Stats'!$A$6:$N$18,D$4,FALSE)*B42/1000))</f>
        <v/>
      </c>
      <c r="E42" s="293"/>
      <c r="F42" s="293" t="str">
        <f>IF(E42="","",IF(VLOOKUP($A42, 'Ex Ante LI &amp; Eligibility Stats'!$A$6:$N$18,F$4,FALSE)="N/A",0,VLOOKUP($A42, 'Ex Ante LI &amp; Eligibility Stats'!$A$6:$N$18,F$4,FALSE)*E42/1000))</f>
        <v/>
      </c>
      <c r="G42" s="256" t="str">
        <f>IF(E42="","",IF(VLOOKUP($A42, 'Ex Post LI &amp; Eligibility Stats'!$A$6:$N$18,G$4,FALSE)="N/A",0,VLOOKUP($A42,'Ex Post LI &amp; Eligibility Stats'!$A$6:$N$18,G$4,FALSE)*E42/1000))</f>
        <v/>
      </c>
      <c r="H42" s="293"/>
      <c r="I42" s="293" t="str">
        <f>IF(H42="","",IF(VLOOKUP($A42, 'Ex Ante LI &amp; Eligibility Stats'!$A$6:$N$18,I$4,FALSE)="N/A",0,VLOOKUP($A42, 'Ex Ante LI &amp; Eligibility Stats'!$A$6:$N$18,I$4,FALSE)*H42/1000))</f>
        <v/>
      </c>
      <c r="J42" s="273" t="str">
        <f>IF(H42="","",IF(VLOOKUP($A42, 'Ex Post LI &amp; Eligibility Stats'!$A$6:$N$18,J$4,FALSE)="N/A",0,VLOOKUP($A42,'Ex Post LI &amp; Eligibility Stats'!$A$6:$N$18,J$4,FALSE)*H42/1000))</f>
        <v/>
      </c>
      <c r="K42" s="293"/>
      <c r="L42" s="293" t="str">
        <f>IF(K42="","",IF(VLOOKUP($A42, 'Ex Ante LI &amp; Eligibility Stats'!$A$6:$N$18,L$4,FALSE)="N/A",0,VLOOKUP($A42, 'Ex Ante LI &amp; Eligibility Stats'!$A$6:$N$18,L$4,FALSE)*K42/1000))</f>
        <v/>
      </c>
      <c r="M42" s="256" t="str">
        <f>IF(K42="","",IF(VLOOKUP($A42, 'Ex Post LI &amp; Eligibility Stats'!$A$6:$N$18,M$4,FALSE)="N/A",0,VLOOKUP($A42,'Ex Post LI &amp; Eligibility Stats'!$A$6:$N$18,M$4,FALSE)*K42/1000))</f>
        <v/>
      </c>
      <c r="N42" s="293"/>
      <c r="O42" s="293" t="str">
        <f>IF(N42="","",IF(VLOOKUP($A42, 'Ex Ante LI &amp; Eligibility Stats'!$A$6:$N$18,O$4,FALSE)="N/A",0,VLOOKUP($A42, 'Ex Ante LI &amp; Eligibility Stats'!$A$6:$N$18,O$4,FALSE)*N42/1000))</f>
        <v/>
      </c>
      <c r="P42" s="256" t="str">
        <f>IF(N42="","",IF(VLOOKUP($A42, 'Ex Post LI &amp; Eligibility Stats'!$A$6:$N$18,P$4,FALSE)="N/A",0,VLOOKUP($A42,'Ex Post LI &amp; Eligibility Stats'!$A$6:$N$18,P$4,FALSE)*N42/1000))</f>
        <v/>
      </c>
      <c r="Q42" s="293"/>
      <c r="R42" s="293" t="str">
        <f>IF(Q42="","",IF(VLOOKUP($A42, 'Ex Ante LI &amp; Eligibility Stats'!$A$6:$N$18,R$4,FALSE)="N/A",0,VLOOKUP($A42, 'Ex Ante LI &amp; Eligibility Stats'!$A$6:$N$18,R$4,FALSE)*Q42/1000))</f>
        <v/>
      </c>
      <c r="S42" s="254" t="str">
        <f>IF(Q42="","",IF(VLOOKUP($A42, 'Ex Post LI &amp; Eligibility Stats'!$A$6:$N$18,S$4,FALSE)="N/A",0,VLOOKUP($A42,'Ex Post LI &amp; Eligibility Stats'!$A$6:$N$18,S$4,FALSE)*Q42/1000))</f>
        <v/>
      </c>
      <c r="T42" s="802">
        <v>5571</v>
      </c>
    </row>
    <row r="43" spans="1:20" ht="13.5" customHeight="1">
      <c r="A43" s="531" t="s">
        <v>25</v>
      </c>
      <c r="B43" s="602"/>
      <c r="C43" s="293" t="str">
        <f>IF(B43="","",IF(VLOOKUP($A43, 'Ex Ante LI &amp; Eligibility Stats'!$A$6:$N$18,C$4,FALSE)="N/A",0,VLOOKUP($A43, 'Ex Ante LI &amp; Eligibility Stats'!$A$6:$N$18,C$4,FALSE)*B43/1000))</f>
        <v/>
      </c>
      <c r="D43" s="256" t="str">
        <f>IF(B43="","",IF(VLOOKUP($A43, 'Ex Post LI &amp; Eligibility Stats'!$A$6:$N$18,D$4,FALSE)="N/A",0,VLOOKUP($A43,'Ex Post LI &amp; Eligibility Stats'!$A$6:$N$18,D$4,FALSE)*B43/1000))</f>
        <v/>
      </c>
      <c r="E43" s="293"/>
      <c r="F43" s="293" t="str">
        <f>IF(E43="","",IF(VLOOKUP($A43, 'Ex Ante LI &amp; Eligibility Stats'!$A$6:$N$18,F$4,FALSE)="N/A",0,VLOOKUP($A43, 'Ex Ante LI &amp; Eligibility Stats'!$A$6:$N$18,F$4,FALSE)*E43/1000))</f>
        <v/>
      </c>
      <c r="G43" s="256" t="str">
        <f>IF(E43="","",IF(VLOOKUP($A43, 'Ex Post LI &amp; Eligibility Stats'!$A$6:$N$18,G$4,FALSE)="N/A",0,VLOOKUP($A43,'Ex Post LI &amp; Eligibility Stats'!$A$6:$N$18,G$4,FALSE)*E43/1000))</f>
        <v/>
      </c>
      <c r="H43" s="293"/>
      <c r="I43" s="293" t="str">
        <f>IF(H43="","",IF(VLOOKUP($A43, 'Ex Ante LI &amp; Eligibility Stats'!$A$6:$N$18,I$4,FALSE)="N/A",0,VLOOKUP($A43, 'Ex Ante LI &amp; Eligibility Stats'!$A$6:$N$18,I$4,FALSE)*H43/1000))</f>
        <v/>
      </c>
      <c r="J43" s="273" t="str">
        <f>IF(H43="","",IF(VLOOKUP($A43, 'Ex Post LI &amp; Eligibility Stats'!$A$6:$N$18,J$4,FALSE)="N/A",0,VLOOKUP($A43,'Ex Post LI &amp; Eligibility Stats'!$A$6:$N$18,J$4,FALSE)*H43/1000))</f>
        <v/>
      </c>
      <c r="K43" s="293"/>
      <c r="L43" s="293" t="str">
        <f>IF(K43="","",IF(VLOOKUP($A43, 'Ex Ante LI &amp; Eligibility Stats'!$A$6:$N$18,L$4,FALSE)="N/A",0,VLOOKUP($A43, 'Ex Ante LI &amp; Eligibility Stats'!$A$6:$N$18,L$4,FALSE)*K43/1000))</f>
        <v/>
      </c>
      <c r="M43" s="256" t="str">
        <f>IF(K43="","",IF(VLOOKUP($A43, 'Ex Post LI &amp; Eligibility Stats'!$A$6:$N$18,M$4,FALSE)="N/A",0,VLOOKUP($A43,'Ex Post LI &amp; Eligibility Stats'!$A$6:$N$18,M$4,FALSE)*K43/1000))</f>
        <v/>
      </c>
      <c r="N43" s="293"/>
      <c r="O43" s="293" t="str">
        <f>IF(N43="","",IF(VLOOKUP($A43, 'Ex Ante LI &amp; Eligibility Stats'!$A$6:$N$18,O$4,FALSE)="N/A",0,VLOOKUP($A43, 'Ex Ante LI &amp; Eligibility Stats'!$A$6:$N$18,O$4,FALSE)*N43/1000))</f>
        <v/>
      </c>
      <c r="P43" s="256" t="str">
        <f>IF(N43="","",IF(VLOOKUP($A43, 'Ex Post LI &amp; Eligibility Stats'!$A$6:$N$18,P$4,FALSE)="N/A",0,VLOOKUP($A43,'Ex Post LI &amp; Eligibility Stats'!$A$6:$N$18,P$4,FALSE)*N43/1000))</f>
        <v/>
      </c>
      <c r="Q43" s="293"/>
      <c r="R43" s="293" t="str">
        <f>IF(Q43="","",IF(VLOOKUP($A43, 'Ex Ante LI &amp; Eligibility Stats'!$A$6:$N$18,R$4,FALSE)="N/A",0,VLOOKUP($A43, 'Ex Ante LI &amp; Eligibility Stats'!$A$6:$N$18,R$4,FALSE)*Q43/1000))</f>
        <v/>
      </c>
      <c r="S43" s="254" t="str">
        <f>IF(Q43="","",IF(VLOOKUP($A43, 'Ex Post LI &amp; Eligibility Stats'!$A$6:$N$18,S$4,FALSE)="N/A",0,VLOOKUP($A43,'Ex Post LI &amp; Eligibility Stats'!$A$6:$N$18,S$4,FALSE)*Q43/1000))</f>
        <v/>
      </c>
      <c r="T43" s="802">
        <v>91737</v>
      </c>
    </row>
    <row r="44" spans="1:20" ht="13.5" customHeight="1">
      <c r="A44" s="531" t="s">
        <v>26</v>
      </c>
      <c r="B44" s="602"/>
      <c r="C44" s="293" t="str">
        <f>IF(B44="","",IF(VLOOKUP($A44, 'Ex Ante LI &amp; Eligibility Stats'!$A$6:$N$18,C$4,FALSE)="N/A",0,VLOOKUP($A44, 'Ex Ante LI &amp; Eligibility Stats'!$A$6:$N$18,C$4,FALSE)*B44/1000))</f>
        <v/>
      </c>
      <c r="D44" s="256" t="str">
        <f>IF(B44="","",IF(VLOOKUP($A44, 'Ex Post LI &amp; Eligibility Stats'!$A$6:$N$18,D$4,FALSE)="N/A",0,VLOOKUP($A44,'Ex Post LI &amp; Eligibility Stats'!$A$6:$N$18,D$4,FALSE)*B44/1000))</f>
        <v/>
      </c>
      <c r="E44" s="293"/>
      <c r="F44" s="293" t="str">
        <f>IF(E44="","",IF(VLOOKUP($A44, 'Ex Ante LI &amp; Eligibility Stats'!$A$6:$N$18,F$4,FALSE)="N/A",0,VLOOKUP($A44, 'Ex Ante LI &amp; Eligibility Stats'!$A$6:$N$18,F$4,FALSE)*E44/1000))</f>
        <v/>
      </c>
      <c r="G44" s="256" t="str">
        <f>IF(E44="","",IF(VLOOKUP($A44, 'Ex Post LI &amp; Eligibility Stats'!$A$6:$N$18,G$4,FALSE)="N/A",0,VLOOKUP($A44,'Ex Post LI &amp; Eligibility Stats'!$A$6:$N$18,G$4,FALSE)*E44/1000))</f>
        <v/>
      </c>
      <c r="H44" s="293"/>
      <c r="I44" s="293" t="str">
        <f>IF(H44="","",IF(VLOOKUP($A44, 'Ex Ante LI &amp; Eligibility Stats'!$A$6:$N$18,I$4,FALSE)="N/A",0,VLOOKUP($A44, 'Ex Ante LI &amp; Eligibility Stats'!$A$6:$N$18,I$4,FALSE)*H44/1000))</f>
        <v/>
      </c>
      <c r="J44" s="273" t="str">
        <f>IF(H44="","",IF(VLOOKUP($A44, 'Ex Post LI &amp; Eligibility Stats'!$A$6:$N$18,J$4,FALSE)="N/A",0,VLOOKUP($A44,'Ex Post LI &amp; Eligibility Stats'!$A$6:$N$18,J$4,FALSE)*H44/1000))</f>
        <v/>
      </c>
      <c r="K44" s="293"/>
      <c r="L44" s="293" t="str">
        <f>IF(K44="","",IF(VLOOKUP($A44, 'Ex Ante LI &amp; Eligibility Stats'!$A$6:$N$18,L$4,FALSE)="N/A",0,VLOOKUP($A44, 'Ex Ante LI &amp; Eligibility Stats'!$A$6:$N$18,L$4,FALSE)*K44/1000))</f>
        <v/>
      </c>
      <c r="M44" s="256" t="str">
        <f>IF(K44="","",IF(VLOOKUP($A44, 'Ex Post LI &amp; Eligibility Stats'!$A$6:$N$18,M$4,FALSE)="N/A",0,VLOOKUP($A44,'Ex Post LI &amp; Eligibility Stats'!$A$6:$N$18,M$4,FALSE)*K44/1000))</f>
        <v/>
      </c>
      <c r="N44" s="293"/>
      <c r="O44" s="293" t="str">
        <f>IF(N44="","",IF(VLOOKUP($A44, 'Ex Ante LI &amp; Eligibility Stats'!$A$6:$N$18,O$4,FALSE)="N/A",0,VLOOKUP($A44, 'Ex Ante LI &amp; Eligibility Stats'!$A$6:$N$18,O$4,FALSE)*N44/1000))</f>
        <v/>
      </c>
      <c r="P44" s="256" t="str">
        <f>IF(N44="","",IF(VLOOKUP($A44, 'Ex Post LI &amp; Eligibility Stats'!$A$6:$N$18,P$4,FALSE)="N/A",0,VLOOKUP($A44,'Ex Post LI &amp; Eligibility Stats'!$A$6:$N$18,P$4,FALSE)*N44/1000))</f>
        <v/>
      </c>
      <c r="Q44" s="293"/>
      <c r="R44" s="293" t="str">
        <f>IF(Q44="","",IF(VLOOKUP($A44, 'Ex Ante LI &amp; Eligibility Stats'!$A$6:$N$18,R$4,FALSE)="N/A",0,VLOOKUP($A44, 'Ex Ante LI &amp; Eligibility Stats'!$A$6:$N$18,R$4,FALSE)*Q44/1000))</f>
        <v/>
      </c>
      <c r="S44" s="254" t="str">
        <f>IF(Q44="","",IF(VLOOKUP($A44, 'Ex Post LI &amp; Eligibility Stats'!$A$6:$N$18,S$4,FALSE)="N/A",0,VLOOKUP($A44,'Ex Post LI &amp; Eligibility Stats'!$A$6:$N$18,S$4,FALSE)*Q44/1000))</f>
        <v/>
      </c>
      <c r="T44" s="802">
        <v>316835</v>
      </c>
    </row>
    <row r="45" spans="1:20" ht="14.5">
      <c r="A45" s="535" t="s">
        <v>27</v>
      </c>
      <c r="B45" s="765"/>
      <c r="C45" s="294" t="str">
        <f>IF(B45="","",IF(VLOOKUP($A45, 'Ex Ante LI &amp; Eligibility Stats'!$A$6:$N$18,C$4,FALSE)="N/A",0,VLOOKUP($A45, 'Ex Ante LI &amp; Eligibility Stats'!$A$6:$N$18,C$4,FALSE)*B45/1000))</f>
        <v/>
      </c>
      <c r="D45" s="257" t="str">
        <f>IF(B45="","",IF(VLOOKUP($A45, 'Ex Post LI &amp; Eligibility Stats'!$A$6:$N$18,D$4,FALSE)="N/A",0,VLOOKUP($A45,'Ex Post LI &amp; Eligibility Stats'!$A$6:$N$18,D$4,FALSE)*B45/1000))</f>
        <v/>
      </c>
      <c r="E45" s="537"/>
      <c r="F45" s="294" t="str">
        <f>IF(E45="","",IF(VLOOKUP($A45, 'Ex Ante LI &amp; Eligibility Stats'!$A$6:$N$18,F$4,FALSE)="N/A",0,VLOOKUP($A45, 'Ex Ante LI &amp; Eligibility Stats'!$A$6:$N$18,F$4,FALSE)*E45/1000))</f>
        <v/>
      </c>
      <c r="G45" s="256" t="str">
        <f>IF(E45="","",IF(VLOOKUP($A45, 'Ex Post LI &amp; Eligibility Stats'!$A$6:$N$18,G$4,FALSE)="N/A",0,VLOOKUP($A45,'Ex Post LI &amp; Eligibility Stats'!$A$6:$N$18,G$4,FALSE)*E45/1000))</f>
        <v/>
      </c>
      <c r="H45" s="537"/>
      <c r="I45" s="294" t="str">
        <f>IF(H45="","",IF(VLOOKUP($A45, 'Ex Ante LI &amp; Eligibility Stats'!$A$6:$N$18,I$4,FALSE)="N/A",0,VLOOKUP($A45, 'Ex Ante LI &amp; Eligibility Stats'!$A$6:$N$18,I$4,FALSE)*H45/1000))</f>
        <v/>
      </c>
      <c r="J45" s="275" t="str">
        <f>IF(H45="","",IF(VLOOKUP($A45, 'Ex Post LI &amp; Eligibility Stats'!$A$6:$N$18,J$4,FALSE)="N/A",0,VLOOKUP($A45,'Ex Post LI &amp; Eligibility Stats'!$A$6:$N$18,J$4,FALSE)*H45/1000))</f>
        <v/>
      </c>
      <c r="K45" s="537"/>
      <c r="L45" s="294" t="str">
        <f>IF(K45="","",IF(VLOOKUP($A45, 'Ex Ante LI &amp; Eligibility Stats'!$A$6:$N$18,L$4,FALSE)="N/A",0,VLOOKUP($A45, 'Ex Ante LI &amp; Eligibility Stats'!$A$6:$N$18,L$4,FALSE)*K45/1000))</f>
        <v/>
      </c>
      <c r="M45" s="256" t="str">
        <f>IF(K45="","",IF(VLOOKUP($A45, 'Ex Post LI &amp; Eligibility Stats'!$A$6:$N$18,M$4,FALSE)="N/A",0,VLOOKUP($A45,'Ex Post LI &amp; Eligibility Stats'!$A$6:$N$18,M$4,FALSE)*K45/1000))</f>
        <v/>
      </c>
      <c r="N45" s="537"/>
      <c r="O45" s="294" t="str">
        <f>IF(N45="","",IF(VLOOKUP($A45, 'Ex Ante LI &amp; Eligibility Stats'!$A$6:$N$18,O$4,FALSE)="N/A",0,VLOOKUP($A45, 'Ex Ante LI &amp; Eligibility Stats'!$A$6:$N$18,O$4,FALSE)*N45/1000))</f>
        <v/>
      </c>
      <c r="P45" s="256" t="str">
        <f>IF(N45="","",IF(VLOOKUP($A45, 'Ex Post LI &amp; Eligibility Stats'!$A$6:$N$18,P$4,FALSE)="N/A",0,VLOOKUP($A45,'Ex Post LI &amp; Eligibility Stats'!$A$6:$N$18,P$4,FALSE)*N45/1000))</f>
        <v/>
      </c>
      <c r="Q45" s="537"/>
      <c r="R45" s="294" t="str">
        <f>IF(Q45="","",IF(VLOOKUP($A45, 'Ex Ante LI &amp; Eligibility Stats'!$A$6:$N$18,R$4,FALSE)="N/A",0,VLOOKUP($A45, 'Ex Ante LI &amp; Eligibility Stats'!$A$6:$N$18,R$4,FALSE)*Q45/1000))</f>
        <v/>
      </c>
      <c r="S45" s="254" t="str">
        <f>IF(Q45="","",IF(VLOOKUP($A45, 'Ex Post LI &amp; Eligibility Stats'!$A$6:$N$18,S$4,FALSE)="N/A",0,VLOOKUP($A45,'Ex Post LI &amp; Eligibility Stats'!$A$6:$N$18,S$4,FALSE)*Q45/1000))</f>
        <v/>
      </c>
      <c r="T45" s="530" t="s">
        <v>16</v>
      </c>
    </row>
    <row r="46" spans="1:20" ht="13.5" thickBot="1">
      <c r="A46" s="103" t="s">
        <v>29</v>
      </c>
      <c r="B46" s="771">
        <f t="shared" ref="B46:S46" si="4">SUM(B38:B45)</f>
        <v>0</v>
      </c>
      <c r="C46" s="646">
        <f t="shared" si="4"/>
        <v>0</v>
      </c>
      <c r="D46" s="644">
        <f t="shared" si="4"/>
        <v>0</v>
      </c>
      <c r="E46" s="747">
        <f t="shared" si="4"/>
        <v>0</v>
      </c>
      <c r="F46" s="646">
        <f t="shared" si="4"/>
        <v>0</v>
      </c>
      <c r="G46" s="644">
        <f t="shared" si="4"/>
        <v>0</v>
      </c>
      <c r="H46" s="645">
        <f t="shared" si="4"/>
        <v>0</v>
      </c>
      <c r="I46" s="650">
        <f t="shared" si="4"/>
        <v>0</v>
      </c>
      <c r="J46" s="647">
        <f t="shared" si="4"/>
        <v>0</v>
      </c>
      <c r="K46" s="645">
        <f t="shared" si="4"/>
        <v>0</v>
      </c>
      <c r="L46" s="641">
        <f t="shared" si="4"/>
        <v>0</v>
      </c>
      <c r="M46" s="651">
        <f t="shared" si="4"/>
        <v>0</v>
      </c>
      <c r="N46" s="645">
        <f t="shared" si="4"/>
        <v>0</v>
      </c>
      <c r="O46" s="641">
        <f t="shared" si="4"/>
        <v>0</v>
      </c>
      <c r="P46" s="651">
        <f t="shared" si="4"/>
        <v>0</v>
      </c>
      <c r="Q46" s="645">
        <f t="shared" si="4"/>
        <v>0</v>
      </c>
      <c r="R46" s="641">
        <f t="shared" si="4"/>
        <v>0</v>
      </c>
      <c r="S46" s="797">
        <f t="shared" si="4"/>
        <v>0</v>
      </c>
      <c r="T46" s="538"/>
    </row>
    <row r="47" spans="1:20" ht="14" thickTop="1" thickBot="1">
      <c r="A47" s="128" t="s">
        <v>30</v>
      </c>
      <c r="B47" s="772">
        <f t="shared" ref="B47:S47" si="5">+B36+B46</f>
        <v>0</v>
      </c>
      <c r="C47" s="652">
        <f t="shared" si="5"/>
        <v>0</v>
      </c>
      <c r="D47" s="653">
        <f t="shared" si="5"/>
        <v>0</v>
      </c>
      <c r="E47" s="776">
        <f t="shared" si="5"/>
        <v>0</v>
      </c>
      <c r="F47" s="654">
        <f t="shared" si="5"/>
        <v>0</v>
      </c>
      <c r="G47" s="653">
        <f t="shared" si="5"/>
        <v>0</v>
      </c>
      <c r="H47" s="654">
        <f t="shared" si="5"/>
        <v>0</v>
      </c>
      <c r="I47" s="655">
        <f t="shared" si="5"/>
        <v>0</v>
      </c>
      <c r="J47" s="653">
        <f t="shared" si="5"/>
        <v>0</v>
      </c>
      <c r="K47" s="654">
        <f t="shared" si="5"/>
        <v>0</v>
      </c>
      <c r="L47" s="656">
        <f t="shared" si="5"/>
        <v>0</v>
      </c>
      <c r="M47" s="657">
        <f t="shared" si="5"/>
        <v>0</v>
      </c>
      <c r="N47" s="654">
        <f t="shared" si="5"/>
        <v>0</v>
      </c>
      <c r="O47" s="656">
        <f t="shared" si="5"/>
        <v>0</v>
      </c>
      <c r="P47" s="657">
        <f t="shared" si="5"/>
        <v>0</v>
      </c>
      <c r="Q47" s="654">
        <f t="shared" si="5"/>
        <v>0</v>
      </c>
      <c r="R47" s="656">
        <f t="shared" si="5"/>
        <v>0</v>
      </c>
      <c r="S47" s="656">
        <f t="shared" si="5"/>
        <v>0</v>
      </c>
      <c r="T47" s="191"/>
    </row>
    <row r="48" spans="1:20" ht="8.25" customHeight="1" thickTop="1">
      <c r="A48" s="803"/>
      <c r="B48" s="804"/>
      <c r="C48" s="805"/>
      <c r="D48" s="805"/>
      <c r="E48" s="804"/>
      <c r="F48" s="643"/>
      <c r="G48" s="805"/>
      <c r="H48" s="643"/>
      <c r="I48" s="806"/>
      <c r="J48" s="805"/>
      <c r="K48" s="643"/>
      <c r="L48" s="632"/>
      <c r="M48" s="632"/>
      <c r="N48" s="643"/>
      <c r="O48" s="632"/>
      <c r="P48" s="632"/>
      <c r="Q48" s="643"/>
      <c r="R48" s="632"/>
      <c r="S48" s="632"/>
      <c r="T48" s="798"/>
    </row>
    <row r="49" spans="1:20" ht="57.75" customHeight="1">
      <c r="A49" s="840" t="s">
        <v>319</v>
      </c>
      <c r="B49" s="841"/>
      <c r="C49" s="841"/>
      <c r="D49" s="841"/>
      <c r="E49" s="841"/>
      <c r="F49" s="841"/>
      <c r="G49" s="841"/>
      <c r="H49" s="841"/>
      <c r="I49" s="841"/>
      <c r="J49" s="841"/>
      <c r="K49" s="841"/>
      <c r="L49" s="841"/>
      <c r="M49" s="841"/>
      <c r="N49" s="841"/>
      <c r="O49" s="841"/>
      <c r="P49" s="841"/>
      <c r="Q49" s="841"/>
      <c r="R49" s="841"/>
      <c r="S49" s="841"/>
      <c r="T49" s="841"/>
    </row>
    <row r="50" spans="1:20" s="107" customFormat="1" ht="48.75" customHeight="1">
      <c r="A50" s="836" t="s">
        <v>320</v>
      </c>
      <c r="B50" s="836"/>
      <c r="C50" s="836"/>
      <c r="D50" s="836"/>
      <c r="E50" s="836"/>
      <c r="F50" s="836"/>
      <c r="G50" s="836"/>
      <c r="H50" s="836"/>
      <c r="I50" s="836"/>
      <c r="J50" s="836"/>
      <c r="K50" s="836"/>
      <c r="L50" s="836"/>
      <c r="M50" s="836"/>
      <c r="N50" s="836"/>
      <c r="O50" s="836"/>
      <c r="P50" s="836"/>
      <c r="Q50" s="836"/>
      <c r="R50" s="836"/>
      <c r="S50" s="836"/>
      <c r="T50" s="837"/>
    </row>
    <row r="51" spans="1:20" s="107" customFormat="1" ht="36" customHeight="1">
      <c r="A51" s="836" t="s">
        <v>321</v>
      </c>
      <c r="B51" s="836"/>
      <c r="C51" s="836"/>
      <c r="D51" s="836"/>
      <c r="E51" s="836"/>
      <c r="F51" s="836"/>
      <c r="G51" s="836"/>
      <c r="H51" s="836"/>
      <c r="I51" s="836"/>
      <c r="J51" s="836"/>
      <c r="K51" s="836"/>
      <c r="L51" s="836"/>
      <c r="M51" s="836"/>
      <c r="N51" s="836"/>
      <c r="O51" s="836"/>
      <c r="P51" s="836"/>
      <c r="Q51" s="836"/>
      <c r="R51" s="836"/>
      <c r="S51" s="836"/>
      <c r="T51" s="836"/>
    </row>
    <row r="52" spans="1:20" s="107" customFormat="1" ht="18" customHeight="1">
      <c r="A52" s="832" t="s">
        <v>332</v>
      </c>
      <c r="B52" s="832"/>
      <c r="C52" s="832"/>
      <c r="D52" s="832"/>
      <c r="E52" s="832"/>
      <c r="F52" s="832"/>
      <c r="G52" s="832"/>
      <c r="H52" s="832"/>
      <c r="I52" s="832"/>
      <c r="J52" s="832"/>
      <c r="K52" s="832"/>
      <c r="L52" s="832"/>
      <c r="M52" s="832"/>
      <c r="N52" s="832"/>
      <c r="O52" s="832"/>
      <c r="P52" s="832"/>
      <c r="Q52" s="832"/>
      <c r="R52" s="832"/>
      <c r="S52" s="832"/>
      <c r="T52" s="832"/>
    </row>
    <row r="53" spans="1:20" ht="18" customHeight="1">
      <c r="A53" s="832" t="s">
        <v>261</v>
      </c>
      <c r="B53" s="833"/>
      <c r="C53" s="833"/>
      <c r="D53" s="833"/>
      <c r="E53" s="833"/>
      <c r="F53" s="833"/>
      <c r="G53" s="833"/>
      <c r="H53" s="833"/>
      <c r="I53" s="833"/>
      <c r="J53" s="833"/>
      <c r="K53" s="833"/>
      <c r="L53" s="833"/>
      <c r="M53" s="833"/>
      <c r="N53" s="833"/>
      <c r="O53" s="833"/>
      <c r="P53" s="833"/>
      <c r="Q53" s="833"/>
      <c r="R53" s="833"/>
      <c r="S53" s="833"/>
      <c r="T53" s="833"/>
    </row>
    <row r="54" spans="1:20" ht="17.5" customHeight="1">
      <c r="A54" s="832" t="s">
        <v>277</v>
      </c>
      <c r="B54" s="839"/>
      <c r="C54" s="839"/>
      <c r="D54" s="839"/>
      <c r="E54" s="839"/>
      <c r="F54" s="839"/>
      <c r="G54" s="839"/>
      <c r="H54" s="839"/>
      <c r="I54" s="839"/>
      <c r="J54" s="839"/>
      <c r="K54" s="839"/>
      <c r="L54" s="839"/>
      <c r="M54" s="839"/>
      <c r="N54" s="839"/>
      <c r="O54" s="839"/>
      <c r="P54" s="839"/>
      <c r="Q54" s="839"/>
      <c r="R54" s="839"/>
      <c r="S54" s="839"/>
      <c r="T54" s="839"/>
    </row>
    <row r="55" spans="1:20" ht="17.5" customHeight="1">
      <c r="A55" s="832" t="s">
        <v>288</v>
      </c>
      <c r="B55" s="833"/>
      <c r="C55" s="833"/>
      <c r="D55" s="833"/>
      <c r="E55" s="833"/>
      <c r="F55" s="833"/>
      <c r="G55" s="833"/>
      <c r="H55" s="833"/>
      <c r="I55" s="833"/>
      <c r="J55" s="833"/>
      <c r="K55" s="833"/>
      <c r="L55" s="833"/>
      <c r="M55" s="833"/>
      <c r="N55" s="833"/>
      <c r="O55" s="833"/>
      <c r="P55" s="833"/>
      <c r="Q55" s="833"/>
      <c r="R55" s="833"/>
      <c r="S55" s="833"/>
      <c r="T55" s="833"/>
    </row>
    <row r="56" spans="1:20" ht="29.25" customHeight="1">
      <c r="A56" s="832" t="s">
        <v>324</v>
      </c>
      <c r="B56" s="832"/>
      <c r="C56" s="832"/>
      <c r="D56" s="832"/>
      <c r="E56" s="832"/>
      <c r="F56" s="832"/>
      <c r="G56" s="832"/>
      <c r="H56" s="832"/>
      <c r="I56" s="832"/>
      <c r="J56" s="832"/>
      <c r="K56" s="832"/>
      <c r="L56" s="832"/>
      <c r="M56" s="832"/>
      <c r="N56" s="832"/>
      <c r="O56" s="832"/>
      <c r="P56" s="832"/>
      <c r="Q56" s="832"/>
      <c r="R56" s="832"/>
      <c r="S56" s="832"/>
      <c r="T56" s="832"/>
    </row>
    <row r="57" spans="1:20" ht="64" customHeight="1">
      <c r="A57" s="838"/>
      <c r="B57" s="838"/>
      <c r="C57" s="838"/>
      <c r="D57" s="838"/>
      <c r="E57" s="838"/>
      <c r="F57" s="838"/>
      <c r="G57" s="838"/>
      <c r="H57" s="838"/>
      <c r="I57" s="838"/>
      <c r="J57" s="838"/>
      <c r="K57" s="838"/>
      <c r="L57" s="838"/>
      <c r="M57" s="838"/>
      <c r="N57" s="838"/>
      <c r="O57" s="838"/>
      <c r="P57" s="838"/>
      <c r="Q57" s="838"/>
      <c r="R57" s="838"/>
      <c r="S57" s="838"/>
      <c r="T57" s="837"/>
    </row>
    <row r="58" spans="1:20">
      <c r="A58" s="834"/>
      <c r="B58" s="834"/>
      <c r="C58" s="834"/>
      <c r="D58" s="834"/>
      <c r="E58" s="834"/>
      <c r="F58" s="834"/>
      <c r="G58" s="834"/>
      <c r="H58" s="834"/>
      <c r="I58" s="834"/>
      <c r="J58" s="834"/>
      <c r="K58" s="834"/>
      <c r="L58" s="834"/>
      <c r="M58" s="834"/>
      <c r="N58" s="834"/>
      <c r="O58" s="834"/>
      <c r="P58" s="834"/>
      <c r="Q58" s="834"/>
      <c r="R58" s="834"/>
      <c r="S58" s="834"/>
      <c r="T58" s="834"/>
    </row>
  </sheetData>
  <protectedRanges>
    <protectedRange sqref="Q23" name="Range1_4_1"/>
    <protectedRange sqref="H9" name="Range1_1_3"/>
    <protectedRange sqref="H13" name="Range1_1_1_2"/>
    <protectedRange sqref="H12" name="Range1_1_1_1_1"/>
    <protectedRange sqref="H23" name="Range1_1_2_1"/>
    <protectedRange sqref="H21:H22" name="Range1_1_4_1"/>
    <protectedRange sqref="B35" name="Range1_3_1"/>
    <protectedRange sqref="B34" name="Range1_5_1"/>
    <protectedRange sqref="E13" name="Range1_1_6_1"/>
    <protectedRange sqref="N13" name="Range1_2_1"/>
  </protectedRanges>
  <mergeCells count="24">
    <mergeCell ref="A55:T55"/>
    <mergeCell ref="A56:T56"/>
    <mergeCell ref="A58:T58"/>
    <mergeCell ref="T39:T40"/>
    <mergeCell ref="A50:T50"/>
    <mergeCell ref="A51:T51"/>
    <mergeCell ref="A52:T52"/>
    <mergeCell ref="A53:T53"/>
    <mergeCell ref="A57:T57"/>
    <mergeCell ref="A54:T54"/>
    <mergeCell ref="A49:T49"/>
    <mergeCell ref="T17:T18"/>
    <mergeCell ref="B28:D28"/>
    <mergeCell ref="E28:G28"/>
    <mergeCell ref="H28:J28"/>
    <mergeCell ref="K28:M28"/>
    <mergeCell ref="N28:P28"/>
    <mergeCell ref="Q28:S28"/>
    <mergeCell ref="Q6:S6"/>
    <mergeCell ref="B6:D6"/>
    <mergeCell ref="E6:G6"/>
    <mergeCell ref="H6:J6"/>
    <mergeCell ref="K6:M6"/>
    <mergeCell ref="N6:P6"/>
  </mergeCells>
  <printOptions horizontalCentered="1"/>
  <pageMargins left="0" right="0" top="0.74803921568627452" bottom="0.25" header="0.13" footer="0.1"/>
  <pageSetup scale="52" orientation="landscape" r:id="rId1"/>
  <headerFooter>
    <oddHeader>&amp;C&amp;"Arial,Bold"&amp;K000000Table I-1
Pacific Gas and Electric Company 
Interruptible and Price Responsive Programs
Subscription Statistics - Enrolled MW
March 2017</oddHeader>
    <oddFooter>&amp;L&amp;F&amp;CPage 3 of 11&amp;R&amp;A</oddFooter>
  </headerFooter>
  <customProperties>
    <customPr name="_pios_id" r:id="rId2"/>
  </customProperties>
  <ignoredErrors>
    <ignoredError sqref="I14:S14 H14 H24:S30 E31:E35 C36:G36 B37:G38 B36 Q17:Q18 K20 K21 K22 N9 K23 K11:K13 K10 N11:N13 N10 N20 N21 N22 N23 Q9 Q11:Q13 Q10 Q20 Q21 Q22 Q23 B41:G41 B39:B40 E39:E40 B46:G47 B42:B45 E42:E45 H36:S38 H31:H35 K31:K35 H41:S41 H39:H40 K39:K40 H46:S46 H42:H45 K42:K45 N31:N35 N39:N40 N42:N45 Q31:Q35 Q39:Q40 Q42:Q45"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view="pageLayout" zoomScaleNormal="100" workbookViewId="0"/>
  </sheetViews>
  <sheetFormatPr defaultColWidth="9.453125" defaultRowHeight="12.5"/>
  <cols>
    <col min="1" max="1" width="33.54296875" style="31" customWidth="1"/>
    <col min="2" max="9" width="9.26953125" style="31" customWidth="1"/>
    <col min="10" max="13" width="10.453125" style="31" customWidth="1"/>
    <col min="14" max="14" width="20.453125" style="31" bestFit="1" customWidth="1"/>
    <col min="15" max="15" width="64.453125" style="31" customWidth="1"/>
    <col min="16" max="16" width="15" style="164" bestFit="1" customWidth="1"/>
    <col min="17" max="17" width="10.54296875" style="164" customWidth="1"/>
    <col min="18" max="18" width="9.54296875" style="164" bestFit="1" customWidth="1"/>
    <col min="19" max="19" width="11.453125" style="164" customWidth="1"/>
    <col min="20" max="20" width="9.54296875" style="164" bestFit="1" customWidth="1"/>
    <col min="21" max="21" width="10.54296875" style="164" customWidth="1"/>
    <col min="22" max="22" width="12.453125" style="164" bestFit="1" customWidth="1"/>
    <col min="23" max="23" width="12.453125" style="164" customWidth="1"/>
    <col min="24" max="24" width="9.54296875" style="164" bestFit="1" customWidth="1"/>
    <col min="25" max="25" width="11.453125" style="164" customWidth="1"/>
    <col min="26" max="26" width="11.54296875" style="164" bestFit="1" customWidth="1"/>
    <col min="27" max="27" width="11.54296875" style="164" customWidth="1"/>
    <col min="28" max="16384" width="9.453125" style="164"/>
  </cols>
  <sheetData>
    <row r="1" spans="1:15" s="92" customFormat="1" ht="17.149999999999999" customHeight="1">
      <c r="A1" s="112" t="s">
        <v>275</v>
      </c>
    </row>
    <row r="2" spans="1:15" ht="12.75" hidden="1" customHeight="1">
      <c r="A2" s="112"/>
      <c r="B2" s="239"/>
      <c r="C2" s="239"/>
      <c r="D2" s="239"/>
      <c r="E2" s="239"/>
      <c r="F2" s="239"/>
      <c r="G2" s="239"/>
      <c r="H2" s="239"/>
      <c r="I2" s="239"/>
      <c r="J2" s="239"/>
      <c r="K2" s="239"/>
      <c r="L2" s="239"/>
      <c r="M2" s="239"/>
      <c r="N2" s="239"/>
      <c r="O2" s="239"/>
    </row>
    <row r="3" spans="1:15" ht="12.75" hidden="1" customHeight="1">
      <c r="A3" s="239"/>
      <c r="B3" s="239"/>
      <c r="C3" s="239"/>
      <c r="D3" s="239"/>
      <c r="E3" s="239"/>
      <c r="F3" s="239"/>
      <c r="G3" s="239"/>
      <c r="H3" s="239"/>
      <c r="I3" s="239"/>
      <c r="J3" s="239"/>
      <c r="K3" s="239"/>
      <c r="L3" s="239"/>
      <c r="M3" s="239"/>
      <c r="N3" s="239"/>
      <c r="O3" s="239"/>
    </row>
    <row r="4" spans="1:15" s="239" customFormat="1" ht="12.75" customHeight="1">
      <c r="A4" s="742"/>
      <c r="B4" s="849" t="s">
        <v>39</v>
      </c>
      <c r="C4" s="850"/>
      <c r="D4" s="850"/>
      <c r="E4" s="850"/>
      <c r="F4" s="850"/>
      <c r="G4" s="850"/>
      <c r="H4" s="850"/>
      <c r="I4" s="850"/>
      <c r="J4" s="850"/>
      <c r="K4" s="850"/>
      <c r="L4" s="850"/>
      <c r="M4" s="851"/>
      <c r="N4" s="844" t="s">
        <v>290</v>
      </c>
      <c r="O4" s="844" t="s">
        <v>43</v>
      </c>
    </row>
    <row r="5" spans="1:15" s="239" customFormat="1" ht="37.5" customHeight="1">
      <c r="A5" s="744" t="s">
        <v>38</v>
      </c>
      <c r="B5" s="576" t="s">
        <v>5</v>
      </c>
      <c r="C5" s="576" t="s">
        <v>6</v>
      </c>
      <c r="D5" s="576" t="s">
        <v>7</v>
      </c>
      <c r="E5" s="576" t="s">
        <v>8</v>
      </c>
      <c r="F5" s="576" t="s">
        <v>9</v>
      </c>
      <c r="G5" s="576" t="s">
        <v>10</v>
      </c>
      <c r="H5" s="576" t="s">
        <v>31</v>
      </c>
      <c r="I5" s="576" t="s">
        <v>40</v>
      </c>
      <c r="J5" s="576" t="s">
        <v>41</v>
      </c>
      <c r="K5" s="576" t="s">
        <v>34</v>
      </c>
      <c r="L5" s="576" t="s">
        <v>42</v>
      </c>
      <c r="M5" s="576" t="s">
        <v>36</v>
      </c>
      <c r="N5" s="852"/>
      <c r="O5" s="845"/>
    </row>
    <row r="6" spans="1:15" s="239" customFormat="1" ht="119.25" customHeight="1">
      <c r="A6" s="577" t="s">
        <v>14</v>
      </c>
      <c r="B6" s="578">
        <v>779.58</v>
      </c>
      <c r="C6" s="581">
        <v>853.08</v>
      </c>
      <c r="D6" s="581">
        <v>866.22</v>
      </c>
      <c r="E6" s="581">
        <v>874.64</v>
      </c>
      <c r="F6" s="581">
        <v>878.77</v>
      </c>
      <c r="G6" s="581">
        <v>909.47</v>
      </c>
      <c r="H6" s="581">
        <v>868.27</v>
      </c>
      <c r="I6" s="581">
        <v>851.46</v>
      </c>
      <c r="J6" s="581">
        <v>774.42</v>
      </c>
      <c r="K6" s="581">
        <v>742.8</v>
      </c>
      <c r="L6" s="581">
        <v>774.42</v>
      </c>
      <c r="M6" s="581">
        <v>742.8</v>
      </c>
      <c r="N6" s="579">
        <v>10935</v>
      </c>
      <c r="O6" s="580" t="s">
        <v>293</v>
      </c>
    </row>
    <row r="7" spans="1:15" s="239" customFormat="1" ht="66.75" customHeight="1">
      <c r="A7" s="577" t="s">
        <v>15</v>
      </c>
      <c r="B7" s="578" t="s">
        <v>16</v>
      </c>
      <c r="C7" s="581" t="s">
        <v>16</v>
      </c>
      <c r="D7" s="581" t="s">
        <v>16</v>
      </c>
      <c r="E7" s="581" t="s">
        <v>16</v>
      </c>
      <c r="F7" s="581" t="s">
        <v>16</v>
      </c>
      <c r="G7" s="581" t="s">
        <v>16</v>
      </c>
      <c r="H7" s="581" t="s">
        <v>16</v>
      </c>
      <c r="I7" s="581" t="s">
        <v>16</v>
      </c>
      <c r="J7" s="581" t="s">
        <v>16</v>
      </c>
      <c r="K7" s="581" t="s">
        <v>16</v>
      </c>
      <c r="L7" s="581" t="s">
        <v>16</v>
      </c>
      <c r="M7" s="581" t="s">
        <v>16</v>
      </c>
      <c r="N7" s="579" t="s">
        <v>28</v>
      </c>
      <c r="O7" s="580" t="s">
        <v>44</v>
      </c>
    </row>
    <row r="8" spans="1:15" s="239" customFormat="1" ht="53.25" customHeight="1">
      <c r="A8" s="577" t="s">
        <v>17</v>
      </c>
      <c r="B8" s="578" t="s">
        <v>16</v>
      </c>
      <c r="C8" s="581" t="s">
        <v>16</v>
      </c>
      <c r="D8" s="581" t="s">
        <v>16</v>
      </c>
      <c r="E8" s="581" t="s">
        <v>16</v>
      </c>
      <c r="F8" s="581" t="s">
        <v>16</v>
      </c>
      <c r="G8" s="581" t="s">
        <v>16</v>
      </c>
      <c r="H8" s="581" t="s">
        <v>16</v>
      </c>
      <c r="I8" s="581" t="s">
        <v>16</v>
      </c>
      <c r="J8" s="581" t="s">
        <v>16</v>
      </c>
      <c r="K8" s="581" t="s">
        <v>16</v>
      </c>
      <c r="L8" s="581" t="s">
        <v>16</v>
      </c>
      <c r="M8" s="581" t="s">
        <v>16</v>
      </c>
      <c r="N8" s="579" t="s">
        <v>28</v>
      </c>
      <c r="O8" s="580" t="s">
        <v>294</v>
      </c>
    </row>
    <row r="9" spans="1:15" s="239" customFormat="1" ht="39.75" customHeight="1">
      <c r="A9" s="582" t="s">
        <v>18</v>
      </c>
      <c r="B9" s="581" t="s">
        <v>16</v>
      </c>
      <c r="C9" s="581" t="s">
        <v>16</v>
      </c>
      <c r="D9" s="581" t="s">
        <v>16</v>
      </c>
      <c r="E9" s="581" t="s">
        <v>16</v>
      </c>
      <c r="F9" s="581" t="s">
        <v>16</v>
      </c>
      <c r="G9" s="581" t="s">
        <v>16</v>
      </c>
      <c r="H9" s="581" t="s">
        <v>16</v>
      </c>
      <c r="I9" s="581" t="s">
        <v>16</v>
      </c>
      <c r="J9" s="581" t="s">
        <v>16</v>
      </c>
      <c r="K9" s="581" t="s">
        <v>16</v>
      </c>
      <c r="L9" s="581" t="s">
        <v>16</v>
      </c>
      <c r="M9" s="581" t="s">
        <v>16</v>
      </c>
      <c r="N9" s="743" t="s">
        <v>28</v>
      </c>
      <c r="O9" s="580" t="s">
        <v>45</v>
      </c>
    </row>
    <row r="10" spans="1:15" s="239" customFormat="1" ht="32.25" customHeight="1">
      <c r="A10" s="253" t="s">
        <v>19</v>
      </c>
      <c r="B10" s="581" t="s">
        <v>16</v>
      </c>
      <c r="C10" s="581" t="s">
        <v>16</v>
      </c>
      <c r="D10" s="581">
        <v>0.35</v>
      </c>
      <c r="E10" s="581">
        <v>0.56000000000000005</v>
      </c>
      <c r="F10" s="581">
        <v>0.57999999999999996</v>
      </c>
      <c r="G10" s="581">
        <v>0.55000000000000004</v>
      </c>
      <c r="H10" s="581">
        <v>0.52</v>
      </c>
      <c r="I10" s="581">
        <v>0.25</v>
      </c>
      <c r="J10" s="581" t="s">
        <v>16</v>
      </c>
      <c r="K10" s="581" t="s">
        <v>16</v>
      </c>
      <c r="L10" s="581" t="s">
        <v>16</v>
      </c>
      <c r="M10" s="581" t="s">
        <v>16</v>
      </c>
      <c r="N10" s="579" t="s">
        <v>28</v>
      </c>
      <c r="O10" s="580" t="s">
        <v>46</v>
      </c>
    </row>
    <row r="11" spans="1:15" s="239" customFormat="1" ht="15.75" customHeight="1">
      <c r="A11" s="778" t="s">
        <v>255</v>
      </c>
      <c r="B11" s="779" t="s">
        <v>16</v>
      </c>
      <c r="C11" s="779" t="s">
        <v>16</v>
      </c>
      <c r="D11" s="779" t="s">
        <v>16</v>
      </c>
      <c r="E11" s="779" t="s">
        <v>16</v>
      </c>
      <c r="F11" s="779" t="s">
        <v>16</v>
      </c>
      <c r="G11" s="779" t="s">
        <v>16</v>
      </c>
      <c r="H11" s="779" t="s">
        <v>16</v>
      </c>
      <c r="I11" s="779" t="s">
        <v>16</v>
      </c>
      <c r="J11" s="779" t="s">
        <v>16</v>
      </c>
      <c r="K11" s="779" t="s">
        <v>16</v>
      </c>
      <c r="L11" s="779" t="s">
        <v>16</v>
      </c>
      <c r="M11" s="779" t="s">
        <v>16</v>
      </c>
      <c r="N11" s="780" t="s">
        <v>28</v>
      </c>
      <c r="O11" s="781" t="s">
        <v>264</v>
      </c>
    </row>
    <row r="12" spans="1:15" s="239" customFormat="1" ht="132.75" customHeight="1">
      <c r="A12" s="577" t="s">
        <v>22</v>
      </c>
      <c r="B12" s="578" t="s">
        <v>16</v>
      </c>
      <c r="C12" s="581" t="s">
        <v>16</v>
      </c>
      <c r="D12" s="581" t="s">
        <v>16</v>
      </c>
      <c r="E12" s="581" t="s">
        <v>16</v>
      </c>
      <c r="F12" s="581">
        <v>138.07</v>
      </c>
      <c r="G12" s="581">
        <v>138.07</v>
      </c>
      <c r="H12" s="581">
        <v>138.07</v>
      </c>
      <c r="I12" s="581">
        <v>138.07</v>
      </c>
      <c r="J12" s="581">
        <v>138.07</v>
      </c>
      <c r="K12" s="581">
        <v>138.07</v>
      </c>
      <c r="L12" s="581" t="s">
        <v>16</v>
      </c>
      <c r="M12" s="581" t="s">
        <v>16</v>
      </c>
      <c r="N12" s="853">
        <v>596440</v>
      </c>
      <c r="O12" s="580" t="s">
        <v>295</v>
      </c>
    </row>
    <row r="13" spans="1:15" s="239" customFormat="1" ht="130.5" customHeight="1">
      <c r="A13" s="577" t="s">
        <v>23</v>
      </c>
      <c r="B13" s="578" t="s">
        <v>16</v>
      </c>
      <c r="C13" s="581" t="s">
        <v>16</v>
      </c>
      <c r="D13" s="581" t="s">
        <v>16</v>
      </c>
      <c r="E13" s="581" t="s">
        <v>16</v>
      </c>
      <c r="F13" s="581">
        <v>22.21</v>
      </c>
      <c r="G13" s="581">
        <v>22.21</v>
      </c>
      <c r="H13" s="581">
        <v>22.21</v>
      </c>
      <c r="I13" s="581">
        <v>22.21</v>
      </c>
      <c r="J13" s="581">
        <v>22.21</v>
      </c>
      <c r="K13" s="581">
        <v>22.21</v>
      </c>
      <c r="L13" s="581" t="s">
        <v>16</v>
      </c>
      <c r="M13" s="581" t="s">
        <v>16</v>
      </c>
      <c r="N13" s="854"/>
      <c r="O13" s="580" t="s">
        <v>296</v>
      </c>
    </row>
    <row r="14" spans="1:15" s="239" customFormat="1" ht="14.5">
      <c r="A14" s="782" t="s">
        <v>262</v>
      </c>
      <c r="B14" s="783" t="s">
        <v>16</v>
      </c>
      <c r="C14" s="779" t="s">
        <v>16</v>
      </c>
      <c r="D14" s="779" t="s">
        <v>16</v>
      </c>
      <c r="E14" s="779" t="s">
        <v>16</v>
      </c>
      <c r="F14" s="779" t="s">
        <v>16</v>
      </c>
      <c r="G14" s="779" t="s">
        <v>16</v>
      </c>
      <c r="H14" s="779" t="s">
        <v>16</v>
      </c>
      <c r="I14" s="779" t="s">
        <v>16</v>
      </c>
      <c r="J14" s="779" t="s">
        <v>16</v>
      </c>
      <c r="K14" s="779" t="s">
        <v>16</v>
      </c>
      <c r="L14" s="779" t="s">
        <v>16</v>
      </c>
      <c r="M14" s="779" t="s">
        <v>16</v>
      </c>
      <c r="N14" s="784" t="s">
        <v>28</v>
      </c>
      <c r="O14" s="785" t="s">
        <v>264</v>
      </c>
    </row>
    <row r="15" spans="1:15" s="239" customFormat="1" ht="56.25" customHeight="1">
      <c r="A15" s="577" t="s">
        <v>24</v>
      </c>
      <c r="B15" s="578">
        <v>4.67</v>
      </c>
      <c r="C15" s="581">
        <v>5.03</v>
      </c>
      <c r="D15" s="581">
        <v>5.74</v>
      </c>
      <c r="E15" s="581">
        <v>12.33</v>
      </c>
      <c r="F15" s="581">
        <v>13.12</v>
      </c>
      <c r="G15" s="581">
        <v>14.37</v>
      </c>
      <c r="H15" s="581">
        <v>14.35</v>
      </c>
      <c r="I15" s="581">
        <v>14.78</v>
      </c>
      <c r="J15" s="581">
        <v>14.47</v>
      </c>
      <c r="K15" s="581">
        <v>12.74</v>
      </c>
      <c r="L15" s="581">
        <v>5.79</v>
      </c>
      <c r="M15" s="581">
        <v>5.21</v>
      </c>
      <c r="N15" s="579">
        <v>5571</v>
      </c>
      <c r="O15" s="855" t="s">
        <v>292</v>
      </c>
    </row>
    <row r="16" spans="1:15" s="239" customFormat="1">
      <c r="A16" s="582" t="s">
        <v>25</v>
      </c>
      <c r="B16" s="578">
        <v>0.13</v>
      </c>
      <c r="C16" s="581">
        <v>0.12</v>
      </c>
      <c r="D16" s="581">
        <v>0.12</v>
      </c>
      <c r="E16" s="581">
        <v>0.31</v>
      </c>
      <c r="F16" s="581">
        <v>0.35</v>
      </c>
      <c r="G16" s="581">
        <v>0.4</v>
      </c>
      <c r="H16" s="581">
        <v>0.4</v>
      </c>
      <c r="I16" s="581">
        <v>0.41</v>
      </c>
      <c r="J16" s="581">
        <v>0.4</v>
      </c>
      <c r="K16" s="581">
        <v>0.33</v>
      </c>
      <c r="L16" s="581">
        <v>0.13</v>
      </c>
      <c r="M16" s="581">
        <v>0.13</v>
      </c>
      <c r="N16" s="242">
        <v>91737</v>
      </c>
      <c r="O16" s="856"/>
    </row>
    <row r="17" spans="1:20" s="239" customFormat="1">
      <c r="A17" s="582" t="s">
        <v>26</v>
      </c>
      <c r="B17" s="578">
        <v>0.04</v>
      </c>
      <c r="C17" s="581">
        <v>0.04</v>
      </c>
      <c r="D17" s="581">
        <v>0.03</v>
      </c>
      <c r="E17" s="581">
        <v>0.05</v>
      </c>
      <c r="F17" s="581">
        <v>0.06</v>
      </c>
      <c r="G17" s="581">
        <v>7.0000000000000007E-2</v>
      </c>
      <c r="H17" s="581">
        <v>7.0000000000000007E-2</v>
      </c>
      <c r="I17" s="581">
        <v>7.0000000000000007E-2</v>
      </c>
      <c r="J17" s="581">
        <v>7.0000000000000007E-2</v>
      </c>
      <c r="K17" s="581">
        <v>0.05</v>
      </c>
      <c r="L17" s="581">
        <v>0.03</v>
      </c>
      <c r="M17" s="581">
        <v>0.04</v>
      </c>
      <c r="N17" s="579">
        <v>316835</v>
      </c>
      <c r="O17" s="857"/>
    </row>
    <row r="18" spans="1:20" s="239" customFormat="1" ht="42.75" customHeight="1">
      <c r="A18" s="253" t="s">
        <v>27</v>
      </c>
      <c r="B18" s="578">
        <v>0.06</v>
      </c>
      <c r="C18" s="581">
        <v>0.06</v>
      </c>
      <c r="D18" s="581">
        <v>0.06</v>
      </c>
      <c r="E18" s="581">
        <v>0.05</v>
      </c>
      <c r="F18" s="581">
        <v>0.1</v>
      </c>
      <c r="G18" s="581">
        <v>0.18</v>
      </c>
      <c r="H18" s="581">
        <v>0.18</v>
      </c>
      <c r="I18" s="581">
        <v>0.18</v>
      </c>
      <c r="J18" s="581">
        <v>0.16</v>
      </c>
      <c r="K18" s="581">
        <v>7.0000000000000007E-2</v>
      </c>
      <c r="L18" s="581">
        <v>0.06</v>
      </c>
      <c r="M18" s="581">
        <v>0.06</v>
      </c>
      <c r="N18" s="579" t="s">
        <v>28</v>
      </c>
      <c r="O18" s="580" t="s">
        <v>48</v>
      </c>
    </row>
    <row r="19" spans="1:20" s="246" customFormat="1" ht="12.65" customHeight="1">
      <c r="A19" s="745"/>
      <c r="B19" s="745"/>
      <c r="C19" s="745"/>
      <c r="D19" s="745"/>
      <c r="E19" s="745"/>
      <c r="F19" s="745"/>
      <c r="G19" s="745"/>
      <c r="H19" s="745"/>
      <c r="I19" s="745"/>
      <c r="J19" s="745"/>
      <c r="K19" s="745"/>
      <c r="L19" s="745"/>
      <c r="M19" s="745"/>
      <c r="N19" s="745"/>
      <c r="O19" s="745"/>
      <c r="P19" s="745"/>
      <c r="Q19" s="745"/>
      <c r="R19" s="745"/>
      <c r="S19" s="745"/>
      <c r="T19" s="745"/>
    </row>
    <row r="20" spans="1:20" s="745" customFormat="1" ht="42.75" customHeight="1">
      <c r="A20" s="846" t="s">
        <v>323</v>
      </c>
      <c r="B20" s="841"/>
      <c r="C20" s="841"/>
      <c r="D20" s="841"/>
      <c r="E20" s="841"/>
      <c r="F20" s="841"/>
      <c r="G20" s="841"/>
      <c r="H20" s="841"/>
      <c r="I20" s="841"/>
      <c r="J20" s="841"/>
      <c r="K20" s="841"/>
      <c r="L20" s="841"/>
      <c r="M20" s="841"/>
      <c r="N20" s="841"/>
      <c r="O20" s="841"/>
    </row>
    <row r="21" spans="1:20" ht="18" customHeight="1">
      <c r="A21" s="832" t="s">
        <v>299</v>
      </c>
      <c r="B21" s="839"/>
      <c r="C21" s="839"/>
      <c r="D21" s="839"/>
      <c r="E21" s="839"/>
      <c r="F21" s="839"/>
      <c r="G21" s="839"/>
      <c r="H21" s="839"/>
      <c r="I21" s="839"/>
      <c r="J21" s="839"/>
      <c r="K21" s="839"/>
      <c r="L21" s="839"/>
      <c r="M21" s="839"/>
      <c r="N21" s="839"/>
      <c r="O21" s="839"/>
      <c r="P21" s="800"/>
      <c r="Q21" s="800"/>
      <c r="R21" s="800"/>
      <c r="S21" s="800"/>
      <c r="T21" s="800"/>
    </row>
    <row r="22" spans="1:20" ht="18" customHeight="1">
      <c r="A22" s="847" t="s">
        <v>298</v>
      </c>
      <c r="B22" s="848"/>
      <c r="C22" s="848"/>
      <c r="D22" s="848"/>
      <c r="E22" s="848"/>
      <c r="F22" s="848"/>
      <c r="G22" s="848"/>
      <c r="H22" s="848"/>
      <c r="I22" s="848"/>
      <c r="J22" s="848"/>
      <c r="K22" s="848"/>
      <c r="L22" s="848"/>
      <c r="M22" s="848"/>
      <c r="N22" s="848"/>
      <c r="O22" s="848"/>
      <c r="P22" s="842"/>
      <c r="Q22" s="843"/>
      <c r="R22" s="843"/>
      <c r="S22" s="843"/>
      <c r="T22" s="843"/>
    </row>
    <row r="23" spans="1:20">
      <c r="A23" s="807"/>
      <c r="B23" s="807"/>
      <c r="C23" s="807"/>
      <c r="D23" s="807"/>
      <c r="E23" s="807"/>
      <c r="F23" s="807"/>
      <c r="G23" s="807"/>
      <c r="H23" s="807"/>
      <c r="I23" s="807"/>
      <c r="J23" s="807"/>
      <c r="K23" s="807"/>
      <c r="L23" s="807"/>
      <c r="M23" s="807"/>
      <c r="N23" s="807"/>
      <c r="O23" s="807"/>
    </row>
    <row r="24" spans="1:20">
      <c r="A24" s="164"/>
      <c r="B24" s="164"/>
      <c r="C24" s="164"/>
      <c r="D24" s="164"/>
      <c r="E24" s="164"/>
      <c r="F24" s="164"/>
      <c r="G24" s="164"/>
      <c r="H24" s="164"/>
      <c r="I24" s="164"/>
      <c r="J24" s="164"/>
      <c r="K24" s="164"/>
      <c r="L24" s="164"/>
      <c r="M24" s="164"/>
      <c r="N24" s="164"/>
      <c r="O24" s="164"/>
    </row>
    <row r="25" spans="1:20">
      <c r="A25" s="164"/>
      <c r="B25" s="164"/>
      <c r="C25" s="164"/>
      <c r="D25" s="164"/>
      <c r="E25" s="164"/>
      <c r="F25" s="164"/>
      <c r="G25" s="164"/>
      <c r="H25" s="164"/>
      <c r="I25" s="164"/>
      <c r="J25" s="164"/>
      <c r="K25" s="164"/>
      <c r="L25" s="164"/>
      <c r="M25" s="164"/>
      <c r="N25" s="164"/>
      <c r="O25" s="164"/>
    </row>
    <row r="26" spans="1:20">
      <c r="A26" s="164"/>
      <c r="B26" s="164"/>
      <c r="C26" s="164"/>
      <c r="D26" s="164"/>
      <c r="E26" s="164"/>
      <c r="F26" s="164"/>
      <c r="G26" s="164"/>
      <c r="H26" s="164"/>
      <c r="I26" s="164"/>
      <c r="J26" s="164"/>
      <c r="K26" s="164"/>
      <c r="L26" s="164"/>
      <c r="M26" s="164"/>
      <c r="N26" s="164"/>
      <c r="O26" s="164"/>
    </row>
  </sheetData>
  <mergeCells count="9">
    <mergeCell ref="P22:T22"/>
    <mergeCell ref="O4:O5"/>
    <mergeCell ref="A21:O21"/>
    <mergeCell ref="A20:O20"/>
    <mergeCell ref="A22:O22"/>
    <mergeCell ref="B4:M4"/>
    <mergeCell ref="N4:N5"/>
    <mergeCell ref="N12:N13"/>
    <mergeCell ref="O15:O17"/>
  </mergeCells>
  <printOptions horizontalCentered="1" verticalCentered="1"/>
  <pageMargins left="0" right="0" top="0.68946078431372504" bottom="0.25" header="0.13" footer="0.1"/>
  <pageSetup scale="56" orientation="landscape" r:id="rId1"/>
  <headerFooter>
    <oddHeader>&amp;C&amp;"Arial,Bold"&amp;K000000
Pacific Gas and Electric Company 
Average Ex Ante Load Impact kW / Customer
March 2017</oddHeader>
    <oddFooter>&amp;L&amp;F&amp;CPage 4 of 11&amp;R&amp;A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view="pageLayout" zoomScaleNormal="100" workbookViewId="0"/>
  </sheetViews>
  <sheetFormatPr defaultColWidth="9.453125" defaultRowHeight="12.5"/>
  <cols>
    <col min="1" max="1" width="30.54296875" style="31" customWidth="1"/>
    <col min="2" max="9" width="9.1796875" style="31" customWidth="1"/>
    <col min="10" max="13" width="10.1796875" style="31" customWidth="1"/>
    <col min="14" max="14" width="19" style="31" customWidth="1"/>
    <col min="15" max="15" width="64.453125" style="90" customWidth="1"/>
    <col min="16" max="17" width="26.54296875" style="31" hidden="1" customWidth="1"/>
    <col min="18" max="18" width="46.453125" style="31" customWidth="1"/>
    <col min="19" max="19" width="10.54296875" style="31" customWidth="1"/>
    <col min="20" max="20" width="12.453125" style="31" bestFit="1" customWidth="1"/>
    <col min="21" max="21" width="12.453125" style="31" customWidth="1"/>
    <col min="22" max="22" width="9.54296875" style="31" bestFit="1" customWidth="1"/>
    <col min="23" max="23" width="11.453125" style="31" customWidth="1"/>
    <col min="24" max="24" width="11.54296875" style="31" bestFit="1" customWidth="1"/>
    <col min="25" max="25" width="11.54296875" style="31" customWidth="1"/>
    <col min="26" max="16384" width="9.453125" style="31"/>
  </cols>
  <sheetData>
    <row r="1" spans="1:15" s="92" customFormat="1" ht="16.5" customHeight="1">
      <c r="A1" s="112" t="s">
        <v>276</v>
      </c>
      <c r="B1" s="606"/>
    </row>
    <row r="2" spans="1:15" ht="12.75" hidden="1" customHeight="1">
      <c r="A2" s="143"/>
      <c r="B2" s="144"/>
      <c r="C2" s="144"/>
      <c r="D2" s="144"/>
      <c r="E2" s="144"/>
      <c r="F2" s="144"/>
      <c r="G2" s="144"/>
      <c r="H2" s="144"/>
      <c r="I2" s="144"/>
      <c r="J2" s="144"/>
      <c r="K2" s="144"/>
      <c r="L2" s="144"/>
      <c r="M2" s="144"/>
      <c r="N2" s="144"/>
      <c r="O2" s="144"/>
    </row>
    <row r="3" spans="1:15" ht="12.75" hidden="1" customHeight="1">
      <c r="A3" s="144"/>
      <c r="B3" s="144"/>
      <c r="C3" s="144"/>
      <c r="D3" s="144"/>
      <c r="E3" s="144"/>
      <c r="F3" s="144"/>
      <c r="G3" s="144"/>
      <c r="H3" s="144"/>
      <c r="I3" s="144"/>
      <c r="J3" s="144"/>
      <c r="K3" s="144"/>
      <c r="L3" s="144"/>
      <c r="M3" s="144"/>
      <c r="N3" s="144"/>
      <c r="O3" s="144"/>
    </row>
    <row r="4" spans="1:15" s="239" customFormat="1" ht="12.75" customHeight="1">
      <c r="A4" s="863" t="s">
        <v>38</v>
      </c>
      <c r="B4" s="849" t="s">
        <v>49</v>
      </c>
      <c r="C4" s="850"/>
      <c r="D4" s="850"/>
      <c r="E4" s="850"/>
      <c r="F4" s="850"/>
      <c r="G4" s="850"/>
      <c r="H4" s="850"/>
      <c r="I4" s="850"/>
      <c r="J4" s="850"/>
      <c r="K4" s="850"/>
      <c r="L4" s="850"/>
      <c r="M4" s="851"/>
      <c r="N4" s="844" t="s">
        <v>290</v>
      </c>
      <c r="O4" s="861" t="s">
        <v>43</v>
      </c>
    </row>
    <row r="5" spans="1:15" s="238" customFormat="1" ht="42.75" customHeight="1">
      <c r="A5" s="864"/>
      <c r="B5" s="236" t="s">
        <v>5</v>
      </c>
      <c r="C5" s="236" t="s">
        <v>6</v>
      </c>
      <c r="D5" s="236" t="s">
        <v>7</v>
      </c>
      <c r="E5" s="236" t="s">
        <v>8</v>
      </c>
      <c r="F5" s="236" t="s">
        <v>9</v>
      </c>
      <c r="G5" s="236" t="s">
        <v>10</v>
      </c>
      <c r="H5" s="236" t="s">
        <v>31</v>
      </c>
      <c r="I5" s="236" t="s">
        <v>40</v>
      </c>
      <c r="J5" s="236" t="s">
        <v>41</v>
      </c>
      <c r="K5" s="236" t="s">
        <v>34</v>
      </c>
      <c r="L5" s="236" t="s">
        <v>42</v>
      </c>
      <c r="M5" s="236" t="s">
        <v>36</v>
      </c>
      <c r="N5" s="852"/>
      <c r="O5" s="862"/>
    </row>
    <row r="6" spans="1:15" s="245" customFormat="1" ht="33" customHeight="1">
      <c r="A6" s="240" t="s">
        <v>14</v>
      </c>
      <c r="B6" s="759">
        <v>1003.14</v>
      </c>
      <c r="C6" s="759">
        <v>1003.14</v>
      </c>
      <c r="D6" s="759">
        <v>1003.14</v>
      </c>
      <c r="E6" s="759">
        <v>1003.14</v>
      </c>
      <c r="F6" s="759">
        <v>1003.14</v>
      </c>
      <c r="G6" s="759">
        <v>1003.14</v>
      </c>
      <c r="H6" s="759">
        <v>1003.14</v>
      </c>
      <c r="I6" s="759">
        <v>1003.14</v>
      </c>
      <c r="J6" s="759">
        <v>1003.14</v>
      </c>
      <c r="K6" s="759">
        <v>1003.14</v>
      </c>
      <c r="L6" s="759">
        <v>1003.14</v>
      </c>
      <c r="M6" s="759">
        <v>1003.14</v>
      </c>
      <c r="N6" s="241">
        <v>10935</v>
      </c>
      <c r="O6" s="244" t="s">
        <v>50</v>
      </c>
    </row>
    <row r="7" spans="1:15" s="246" customFormat="1" ht="72" customHeight="1">
      <c r="A7" s="240" t="s">
        <v>15</v>
      </c>
      <c r="B7" s="760" t="s">
        <v>16</v>
      </c>
      <c r="C7" s="760" t="s">
        <v>16</v>
      </c>
      <c r="D7" s="760" t="s">
        <v>16</v>
      </c>
      <c r="E7" s="760" t="s">
        <v>16</v>
      </c>
      <c r="F7" s="760" t="s">
        <v>16</v>
      </c>
      <c r="G7" s="760" t="s">
        <v>16</v>
      </c>
      <c r="H7" s="760" t="s">
        <v>16</v>
      </c>
      <c r="I7" s="760" t="s">
        <v>16</v>
      </c>
      <c r="J7" s="760" t="s">
        <v>16</v>
      </c>
      <c r="K7" s="760" t="s">
        <v>16</v>
      </c>
      <c r="L7" s="760" t="s">
        <v>16</v>
      </c>
      <c r="M7" s="760" t="s">
        <v>16</v>
      </c>
      <c r="N7" s="241" t="s">
        <v>28</v>
      </c>
      <c r="O7" s="237" t="s">
        <v>44</v>
      </c>
    </row>
    <row r="8" spans="1:15" s="246" customFormat="1" ht="56.25" customHeight="1">
      <c r="A8" s="240" t="s">
        <v>17</v>
      </c>
      <c r="B8" s="759" t="s">
        <v>16</v>
      </c>
      <c r="C8" s="759" t="s">
        <v>16</v>
      </c>
      <c r="D8" s="759" t="s">
        <v>16</v>
      </c>
      <c r="E8" s="759" t="s">
        <v>16</v>
      </c>
      <c r="F8" s="759" t="s">
        <v>16</v>
      </c>
      <c r="G8" s="759" t="s">
        <v>16</v>
      </c>
      <c r="H8" s="759" t="s">
        <v>16</v>
      </c>
      <c r="I8" s="759" t="s">
        <v>16</v>
      </c>
      <c r="J8" s="759" t="s">
        <v>16</v>
      </c>
      <c r="K8" s="759" t="s">
        <v>16</v>
      </c>
      <c r="L8" s="759" t="s">
        <v>16</v>
      </c>
      <c r="M8" s="759" t="s">
        <v>16</v>
      </c>
      <c r="N8" s="241" t="s">
        <v>28</v>
      </c>
      <c r="O8" s="237" t="s">
        <v>291</v>
      </c>
    </row>
    <row r="9" spans="1:15" s="246" customFormat="1" ht="41.25" customHeight="1">
      <c r="A9" s="582" t="s">
        <v>18</v>
      </c>
      <c r="B9" s="759">
        <v>0.28999999999999998</v>
      </c>
      <c r="C9" s="759">
        <v>0.28999999999999998</v>
      </c>
      <c r="D9" s="759">
        <v>0.28999999999999998</v>
      </c>
      <c r="E9" s="759">
        <v>0.28999999999999998</v>
      </c>
      <c r="F9" s="759">
        <v>0.28999999999999998</v>
      </c>
      <c r="G9" s="759">
        <v>0.28999999999999998</v>
      </c>
      <c r="H9" s="759">
        <v>0.28999999999999998</v>
      </c>
      <c r="I9" s="759">
        <v>0.28999999999999998</v>
      </c>
      <c r="J9" s="759">
        <v>0.28999999999999998</v>
      </c>
      <c r="K9" s="759">
        <v>0.28999999999999998</v>
      </c>
      <c r="L9" s="759">
        <v>0.28999999999999998</v>
      </c>
      <c r="M9" s="759">
        <v>0.28999999999999998</v>
      </c>
      <c r="N9" s="746" t="s">
        <v>28</v>
      </c>
      <c r="O9" s="237" t="s">
        <v>45</v>
      </c>
    </row>
    <row r="10" spans="1:15" s="246" customFormat="1" ht="30" customHeight="1">
      <c r="A10" s="253" t="s">
        <v>19</v>
      </c>
      <c r="B10" s="759">
        <v>0.39</v>
      </c>
      <c r="C10" s="759">
        <v>0.39</v>
      </c>
      <c r="D10" s="759">
        <v>0.39</v>
      </c>
      <c r="E10" s="759">
        <v>0.39</v>
      </c>
      <c r="F10" s="759">
        <v>0.39</v>
      </c>
      <c r="G10" s="759">
        <v>0.39</v>
      </c>
      <c r="H10" s="759">
        <v>0.39</v>
      </c>
      <c r="I10" s="759">
        <v>0.39</v>
      </c>
      <c r="J10" s="759">
        <v>0.39</v>
      </c>
      <c r="K10" s="759">
        <v>0.39</v>
      </c>
      <c r="L10" s="759">
        <v>0.39</v>
      </c>
      <c r="M10" s="759">
        <v>0.39</v>
      </c>
      <c r="N10" s="241" t="s">
        <v>28</v>
      </c>
      <c r="O10" s="237" t="s">
        <v>46</v>
      </c>
    </row>
    <row r="11" spans="1:15" s="246" customFormat="1" ht="17.25" customHeight="1">
      <c r="A11" s="786" t="s">
        <v>255</v>
      </c>
      <c r="B11" s="787" t="s">
        <v>16</v>
      </c>
      <c r="C11" s="787" t="s">
        <v>16</v>
      </c>
      <c r="D11" s="787" t="s">
        <v>16</v>
      </c>
      <c r="E11" s="787" t="s">
        <v>16</v>
      </c>
      <c r="F11" s="787" t="s">
        <v>16</v>
      </c>
      <c r="G11" s="787" t="s">
        <v>16</v>
      </c>
      <c r="H11" s="787" t="s">
        <v>16</v>
      </c>
      <c r="I11" s="787" t="s">
        <v>16</v>
      </c>
      <c r="J11" s="787" t="s">
        <v>16</v>
      </c>
      <c r="K11" s="787" t="s">
        <v>16</v>
      </c>
      <c r="L11" s="787" t="s">
        <v>16</v>
      </c>
      <c r="M11" s="787" t="s">
        <v>16</v>
      </c>
      <c r="N11" s="788" t="s">
        <v>28</v>
      </c>
      <c r="O11" s="789" t="s">
        <v>264</v>
      </c>
    </row>
    <row r="12" spans="1:15" s="246" customFormat="1" ht="43.5" customHeight="1">
      <c r="A12" s="240" t="s">
        <v>22</v>
      </c>
      <c r="B12" s="759">
        <v>149.47</v>
      </c>
      <c r="C12" s="759">
        <v>149.47</v>
      </c>
      <c r="D12" s="759">
        <v>149.47</v>
      </c>
      <c r="E12" s="759">
        <v>149.47</v>
      </c>
      <c r="F12" s="759">
        <v>149.47</v>
      </c>
      <c r="G12" s="759">
        <v>149.47</v>
      </c>
      <c r="H12" s="759">
        <v>149.47</v>
      </c>
      <c r="I12" s="759">
        <v>149.47</v>
      </c>
      <c r="J12" s="759">
        <v>149.47</v>
      </c>
      <c r="K12" s="759">
        <v>149.47</v>
      </c>
      <c r="L12" s="759">
        <v>149.47</v>
      </c>
      <c r="M12" s="759">
        <v>149.47</v>
      </c>
      <c r="N12" s="853">
        <v>596440</v>
      </c>
      <c r="O12" s="580" t="s">
        <v>47</v>
      </c>
    </row>
    <row r="13" spans="1:15" s="246" customFormat="1" ht="37.5">
      <c r="A13" s="240" t="s">
        <v>23</v>
      </c>
      <c r="B13" s="759">
        <v>27.27</v>
      </c>
      <c r="C13" s="759">
        <v>27.27</v>
      </c>
      <c r="D13" s="759">
        <v>27.27</v>
      </c>
      <c r="E13" s="759">
        <v>27.27</v>
      </c>
      <c r="F13" s="759">
        <v>27.27</v>
      </c>
      <c r="G13" s="759">
        <v>27.27</v>
      </c>
      <c r="H13" s="759">
        <v>27.27</v>
      </c>
      <c r="I13" s="759">
        <v>27.27</v>
      </c>
      <c r="J13" s="759">
        <v>27.27</v>
      </c>
      <c r="K13" s="759">
        <v>27.27</v>
      </c>
      <c r="L13" s="759">
        <v>27.27</v>
      </c>
      <c r="M13" s="759">
        <v>27.27</v>
      </c>
      <c r="N13" s="854"/>
      <c r="O13" s="777" t="s">
        <v>47</v>
      </c>
    </row>
    <row r="14" spans="1:15" s="246" customFormat="1" ht="18.75" customHeight="1">
      <c r="A14" s="786" t="s">
        <v>262</v>
      </c>
      <c r="B14" s="787" t="s">
        <v>16</v>
      </c>
      <c r="C14" s="787" t="s">
        <v>16</v>
      </c>
      <c r="D14" s="787" t="s">
        <v>16</v>
      </c>
      <c r="E14" s="787" t="s">
        <v>16</v>
      </c>
      <c r="F14" s="787" t="s">
        <v>16</v>
      </c>
      <c r="G14" s="787" t="s">
        <v>16</v>
      </c>
      <c r="H14" s="787" t="s">
        <v>16</v>
      </c>
      <c r="I14" s="787" t="s">
        <v>16</v>
      </c>
      <c r="J14" s="787" t="s">
        <v>16</v>
      </c>
      <c r="K14" s="787" t="s">
        <v>16</v>
      </c>
      <c r="L14" s="787" t="s">
        <v>16</v>
      </c>
      <c r="M14" s="787" t="s">
        <v>16</v>
      </c>
      <c r="N14" s="788" t="s">
        <v>28</v>
      </c>
      <c r="O14" s="789" t="s">
        <v>263</v>
      </c>
    </row>
    <row r="15" spans="1:15" s="245" customFormat="1" ht="54.75" customHeight="1">
      <c r="A15" s="240" t="s">
        <v>24</v>
      </c>
      <c r="B15" s="759">
        <v>14.37</v>
      </c>
      <c r="C15" s="759">
        <v>14.37</v>
      </c>
      <c r="D15" s="759">
        <v>14.37</v>
      </c>
      <c r="E15" s="759">
        <v>14.37</v>
      </c>
      <c r="F15" s="759">
        <v>14.37</v>
      </c>
      <c r="G15" s="759">
        <v>14.37</v>
      </c>
      <c r="H15" s="759">
        <v>14.37</v>
      </c>
      <c r="I15" s="759">
        <v>14.37</v>
      </c>
      <c r="J15" s="759">
        <v>14.37</v>
      </c>
      <c r="K15" s="759">
        <v>14.37</v>
      </c>
      <c r="L15" s="759">
        <v>14.37</v>
      </c>
      <c r="M15" s="759">
        <v>14.37</v>
      </c>
      <c r="N15" s="247">
        <v>5571</v>
      </c>
      <c r="O15" s="855" t="s">
        <v>292</v>
      </c>
    </row>
    <row r="16" spans="1:15" s="245" customFormat="1" ht="23.25" customHeight="1">
      <c r="A16" s="243" t="s">
        <v>25</v>
      </c>
      <c r="B16" s="759">
        <v>0.72</v>
      </c>
      <c r="C16" s="759">
        <v>0.72</v>
      </c>
      <c r="D16" s="759">
        <v>0.72</v>
      </c>
      <c r="E16" s="759">
        <v>0.72</v>
      </c>
      <c r="F16" s="759">
        <v>0.72</v>
      </c>
      <c r="G16" s="759">
        <v>0.72</v>
      </c>
      <c r="H16" s="759">
        <v>0.72</v>
      </c>
      <c r="I16" s="759">
        <v>0.72</v>
      </c>
      <c r="J16" s="759">
        <v>0.72</v>
      </c>
      <c r="K16" s="759">
        <v>0.72</v>
      </c>
      <c r="L16" s="759">
        <v>0.72</v>
      </c>
      <c r="M16" s="759">
        <v>0.72</v>
      </c>
      <c r="N16" s="248">
        <v>91737</v>
      </c>
      <c r="O16" s="856"/>
    </row>
    <row r="17" spans="1:20" s="245" customFormat="1" ht="42.75" customHeight="1">
      <c r="A17" s="243" t="s">
        <v>26</v>
      </c>
      <c r="B17" s="759">
        <v>7.0000000000000007E-2</v>
      </c>
      <c r="C17" s="759">
        <v>7.0000000000000007E-2</v>
      </c>
      <c r="D17" s="759">
        <v>7.0000000000000007E-2</v>
      </c>
      <c r="E17" s="759">
        <v>7.0000000000000007E-2</v>
      </c>
      <c r="F17" s="759">
        <v>7.0000000000000007E-2</v>
      </c>
      <c r="G17" s="759">
        <v>7.0000000000000007E-2</v>
      </c>
      <c r="H17" s="759">
        <v>7.0000000000000007E-2</v>
      </c>
      <c r="I17" s="759">
        <v>7.0000000000000007E-2</v>
      </c>
      <c r="J17" s="759">
        <v>7.0000000000000007E-2</v>
      </c>
      <c r="K17" s="759">
        <v>7.0000000000000007E-2</v>
      </c>
      <c r="L17" s="759">
        <v>7.0000000000000007E-2</v>
      </c>
      <c r="M17" s="759">
        <v>7.0000000000000007E-2</v>
      </c>
      <c r="N17" s="248">
        <v>316835</v>
      </c>
      <c r="O17" s="857"/>
    </row>
    <row r="18" spans="1:20" s="246" customFormat="1" ht="40.5" customHeight="1">
      <c r="A18" s="253" t="s">
        <v>289</v>
      </c>
      <c r="B18" s="759">
        <v>0.2</v>
      </c>
      <c r="C18" s="759">
        <v>0.2</v>
      </c>
      <c r="D18" s="759">
        <v>0.2</v>
      </c>
      <c r="E18" s="759">
        <v>0.2</v>
      </c>
      <c r="F18" s="759">
        <v>0.2</v>
      </c>
      <c r="G18" s="759">
        <v>0.2</v>
      </c>
      <c r="H18" s="759">
        <v>0.2</v>
      </c>
      <c r="I18" s="759">
        <v>0.2</v>
      </c>
      <c r="J18" s="759">
        <v>0.2</v>
      </c>
      <c r="K18" s="759">
        <v>0.2</v>
      </c>
      <c r="L18" s="759">
        <v>0.2</v>
      </c>
      <c r="M18" s="759">
        <v>0.2</v>
      </c>
      <c r="N18" s="241" t="s">
        <v>28</v>
      </c>
      <c r="O18" s="237" t="s">
        <v>48</v>
      </c>
    </row>
    <row r="19" spans="1:20" s="246" customFormat="1"/>
    <row r="20" spans="1:20" ht="29.25" customHeight="1">
      <c r="A20" s="858" t="s">
        <v>322</v>
      </c>
      <c r="B20" s="859"/>
      <c r="C20" s="859"/>
      <c r="D20" s="859"/>
      <c r="E20" s="859"/>
      <c r="F20" s="859"/>
      <c r="G20" s="859"/>
      <c r="H20" s="859"/>
      <c r="I20" s="859"/>
      <c r="J20" s="859"/>
      <c r="K20" s="859"/>
      <c r="L20" s="859"/>
      <c r="M20" s="859"/>
      <c r="N20" s="859"/>
      <c r="O20" s="859"/>
      <c r="P20" s="164"/>
      <c r="Q20" s="164"/>
      <c r="R20" s="164"/>
      <c r="S20" s="164"/>
      <c r="T20" s="164"/>
    </row>
    <row r="21" spans="1:20">
      <c r="A21" s="848" t="s">
        <v>301</v>
      </c>
      <c r="B21" s="848"/>
      <c r="C21" s="848"/>
      <c r="D21" s="848"/>
      <c r="E21" s="848"/>
      <c r="F21" s="848"/>
      <c r="G21" s="848"/>
      <c r="H21" s="848"/>
      <c r="I21" s="848"/>
      <c r="J21" s="848"/>
      <c r="K21" s="848"/>
      <c r="L21" s="848"/>
      <c r="M21" s="848"/>
      <c r="N21" s="848"/>
      <c r="O21" s="808"/>
      <c r="P21" s="164"/>
      <c r="Q21" s="164"/>
      <c r="R21" s="164"/>
    </row>
    <row r="22" spans="1:20" ht="17.25" customHeight="1">
      <c r="A22" s="848" t="s">
        <v>300</v>
      </c>
      <c r="B22" s="860"/>
      <c r="C22" s="860"/>
      <c r="D22" s="860"/>
      <c r="E22" s="860"/>
      <c r="F22" s="860"/>
      <c r="G22" s="860"/>
      <c r="H22" s="860"/>
      <c r="I22" s="860"/>
      <c r="J22" s="860"/>
      <c r="K22" s="860"/>
      <c r="L22" s="860"/>
      <c r="M22" s="860"/>
      <c r="N22" s="860"/>
      <c r="O22" s="860"/>
      <c r="P22" s="164"/>
      <c r="Q22" s="164"/>
      <c r="R22" s="164"/>
    </row>
  </sheetData>
  <mergeCells count="9">
    <mergeCell ref="A20:O20"/>
    <mergeCell ref="A21:N21"/>
    <mergeCell ref="A22:O22"/>
    <mergeCell ref="O4:O5"/>
    <mergeCell ref="N4:N5"/>
    <mergeCell ref="O15:O17"/>
    <mergeCell ref="B4:M4"/>
    <mergeCell ref="A4:A5"/>
    <mergeCell ref="N12:N13"/>
  </mergeCells>
  <printOptions horizontalCentered="1"/>
  <pageMargins left="0" right="0" top="0.6875" bottom="0.25" header="0.13" footer="0.1"/>
  <pageSetup scale="58" fitToHeight="0" orientation="landscape" r:id="rId1"/>
  <headerFooter>
    <oddHeader>&amp;C&amp;"Arial,Bold"&amp;K000000
Pacific Gas and Electric Company 
Average ExPost Load Impact kW / Customer
March 2017</oddHeader>
    <oddFooter>&amp;L&amp;F&amp;CPage 5 of 11&amp;R&amp;A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5"/>
  <sheetViews>
    <sheetView view="pageLayout" zoomScaleNormal="70" workbookViewId="0"/>
  </sheetViews>
  <sheetFormatPr defaultColWidth="9.453125" defaultRowHeight="11.5"/>
  <cols>
    <col min="1" max="1" width="35.54296875" style="4" customWidth="1"/>
    <col min="2" max="4" width="10" style="4" customWidth="1"/>
    <col min="5" max="5" width="12.54296875" style="4" customWidth="1"/>
    <col min="6" max="8" width="10" style="4" customWidth="1"/>
    <col min="9" max="9" width="12.54296875" style="4" customWidth="1"/>
    <col min="10" max="12" width="10" style="4" customWidth="1"/>
    <col min="13" max="13" width="11.54296875" style="4" customWidth="1"/>
    <col min="14" max="16" width="10" style="4" customWidth="1"/>
    <col min="17" max="17" width="12.453125" style="4" customWidth="1"/>
    <col min="18" max="20" width="10" style="4" customWidth="1"/>
    <col min="21" max="21" width="12.453125" style="4" customWidth="1"/>
    <col min="22" max="24" width="10" style="4" customWidth="1"/>
    <col min="25" max="25" width="12.453125" style="4" customWidth="1"/>
    <col min="26" max="16384" width="9.453125" style="4"/>
  </cols>
  <sheetData>
    <row r="1" spans="1:25">
      <c r="A1" s="213" t="s">
        <v>51</v>
      </c>
      <c r="B1" s="259"/>
      <c r="C1" s="259"/>
      <c r="D1" s="259"/>
      <c r="E1" s="259"/>
      <c r="F1" s="259"/>
      <c r="G1" s="259"/>
      <c r="H1" s="259"/>
      <c r="I1" s="259"/>
      <c r="J1" s="259"/>
      <c r="K1" s="259"/>
      <c r="L1" s="259"/>
      <c r="M1" s="259"/>
      <c r="N1" s="259"/>
      <c r="O1" s="259"/>
      <c r="P1" s="259"/>
      <c r="Q1" s="259"/>
      <c r="R1" s="259"/>
      <c r="S1" s="259"/>
      <c r="T1" s="259"/>
      <c r="U1" s="259"/>
      <c r="V1" s="259"/>
      <c r="W1" s="259"/>
      <c r="X1" s="259"/>
      <c r="Y1" s="260"/>
    </row>
    <row r="2" spans="1:25">
      <c r="A2" s="261"/>
      <c r="B2" s="6"/>
      <c r="C2" s="6"/>
      <c r="D2" s="6"/>
      <c r="E2" s="6"/>
      <c r="F2" s="6"/>
      <c r="G2" s="6"/>
      <c r="H2" s="6"/>
      <c r="I2" s="6"/>
      <c r="J2" s="6"/>
      <c r="K2" s="6"/>
      <c r="L2" s="6"/>
      <c r="M2" s="6"/>
      <c r="N2" s="6"/>
      <c r="O2" s="6"/>
      <c r="P2" s="6"/>
      <c r="Q2" s="6"/>
      <c r="R2" s="6"/>
      <c r="S2" s="6"/>
      <c r="T2" s="6"/>
      <c r="U2" s="6"/>
      <c r="V2" s="6"/>
      <c r="W2" s="6"/>
      <c r="X2" s="6"/>
      <c r="Y2" s="9"/>
    </row>
    <row r="3" spans="1:25">
      <c r="A3" s="513">
        <v>2017</v>
      </c>
      <c r="B3" s="865" t="s">
        <v>5</v>
      </c>
      <c r="C3" s="865"/>
      <c r="D3" s="865"/>
      <c r="E3" s="865"/>
      <c r="F3" s="865" t="s">
        <v>6</v>
      </c>
      <c r="G3" s="865"/>
      <c r="H3" s="865"/>
      <c r="I3" s="865"/>
      <c r="J3" s="865" t="s">
        <v>7</v>
      </c>
      <c r="K3" s="865"/>
      <c r="L3" s="865"/>
      <c r="M3" s="865"/>
      <c r="N3" s="865" t="s">
        <v>8</v>
      </c>
      <c r="O3" s="865"/>
      <c r="P3" s="865"/>
      <c r="Q3" s="865"/>
      <c r="R3" s="865" t="s">
        <v>9</v>
      </c>
      <c r="S3" s="865"/>
      <c r="T3" s="865"/>
      <c r="U3" s="865"/>
      <c r="V3" s="865" t="s">
        <v>10</v>
      </c>
      <c r="W3" s="865"/>
      <c r="X3" s="865"/>
      <c r="Y3" s="865"/>
    </row>
    <row r="4" spans="1:25" ht="44.25" customHeight="1">
      <c r="A4" s="513" t="s">
        <v>52</v>
      </c>
      <c r="B4" s="192" t="s">
        <v>53</v>
      </c>
      <c r="C4" s="192" t="s">
        <v>54</v>
      </c>
      <c r="D4" s="192" t="s">
        <v>55</v>
      </c>
      <c r="E4" s="192" t="s">
        <v>56</v>
      </c>
      <c r="F4" s="192" t="s">
        <v>53</v>
      </c>
      <c r="G4" s="192" t="s">
        <v>54</v>
      </c>
      <c r="H4" s="192" t="s">
        <v>55</v>
      </c>
      <c r="I4" s="192" t="s">
        <v>56</v>
      </c>
      <c r="J4" s="192" t="s">
        <v>53</v>
      </c>
      <c r="K4" s="192" t="s">
        <v>54</v>
      </c>
      <c r="L4" s="192" t="s">
        <v>55</v>
      </c>
      <c r="M4" s="192" t="s">
        <v>56</v>
      </c>
      <c r="N4" s="192" t="s">
        <v>53</v>
      </c>
      <c r="O4" s="192" t="s">
        <v>54</v>
      </c>
      <c r="P4" s="192" t="s">
        <v>55</v>
      </c>
      <c r="Q4" s="192" t="s">
        <v>56</v>
      </c>
      <c r="R4" s="192" t="s">
        <v>53</v>
      </c>
      <c r="S4" s="192" t="s">
        <v>54</v>
      </c>
      <c r="T4" s="192" t="s">
        <v>55</v>
      </c>
      <c r="U4" s="192" t="s">
        <v>56</v>
      </c>
      <c r="V4" s="192" t="s">
        <v>53</v>
      </c>
      <c r="W4" s="192" t="s">
        <v>54</v>
      </c>
      <c r="X4" s="192" t="s">
        <v>55</v>
      </c>
      <c r="Y4" s="192" t="s">
        <v>56</v>
      </c>
    </row>
    <row r="5" spans="1:25" ht="12" customHeight="1">
      <c r="A5" s="504" t="s">
        <v>272</v>
      </c>
      <c r="B5" s="505" t="s">
        <v>16</v>
      </c>
      <c r="C5" s="583">
        <f>1203/1000</f>
        <v>1.2030000000000001</v>
      </c>
      <c r="D5" s="505" t="s">
        <v>16</v>
      </c>
      <c r="E5" s="607">
        <f>SUM(C5:D5)</f>
        <v>1.2030000000000001</v>
      </c>
      <c r="F5" s="505" t="s">
        <v>16</v>
      </c>
      <c r="G5" s="505">
        <f>SUM(C5+0)</f>
        <v>1.2030000000000001</v>
      </c>
      <c r="H5" s="505" t="s">
        <v>16</v>
      </c>
      <c r="I5" s="583">
        <f>SUM(E5)</f>
        <v>1.2030000000000001</v>
      </c>
      <c r="J5" s="505" t="s">
        <v>16</v>
      </c>
      <c r="K5" s="505">
        <f>(G5+0)</f>
        <v>1.2030000000000001</v>
      </c>
      <c r="L5" s="505" t="s">
        <v>16</v>
      </c>
      <c r="M5" s="583">
        <f>K5</f>
        <v>1.2030000000000001</v>
      </c>
      <c r="N5" s="505" t="s">
        <v>16</v>
      </c>
      <c r="O5" s="505" t="s">
        <v>16</v>
      </c>
      <c r="P5" s="505" t="s">
        <v>16</v>
      </c>
      <c r="Q5" s="583" t="s">
        <v>16</v>
      </c>
      <c r="R5" s="505" t="s">
        <v>16</v>
      </c>
      <c r="S5" s="505" t="s">
        <v>16</v>
      </c>
      <c r="T5" s="505" t="s">
        <v>16</v>
      </c>
      <c r="U5" s="583" t="s">
        <v>16</v>
      </c>
      <c r="V5" s="505" t="s">
        <v>16</v>
      </c>
      <c r="W5" s="505" t="s">
        <v>16</v>
      </c>
      <c r="X5" s="505" t="s">
        <v>16</v>
      </c>
      <c r="Y5" s="583" t="s">
        <v>16</v>
      </c>
    </row>
    <row r="6" spans="1:25" ht="12" customHeight="1">
      <c r="A6" s="193" t="s">
        <v>22</v>
      </c>
      <c r="B6" s="539"/>
      <c r="C6" s="194">
        <v>0</v>
      </c>
      <c r="D6" s="194">
        <v>0</v>
      </c>
      <c r="E6" s="546">
        <f t="shared" ref="E6:E11" si="0">SUM(C6:D6)</f>
        <v>0</v>
      </c>
      <c r="F6" s="585"/>
      <c r="G6" s="194">
        <f>SUM(C6+0)</f>
        <v>0</v>
      </c>
      <c r="H6" s="194">
        <f>SUM(D6+0)</f>
        <v>0</v>
      </c>
      <c r="I6" s="195">
        <f t="shared" ref="I6:I12" si="1">SUM(G6:H6)</f>
        <v>0</v>
      </c>
      <c r="J6" s="585"/>
      <c r="K6" s="202">
        <v>0</v>
      </c>
      <c r="L6" s="202">
        <v>0</v>
      </c>
      <c r="M6" s="195">
        <f t="shared" ref="M6:M7" si="2">SUM(K6:L6)</f>
        <v>0</v>
      </c>
      <c r="N6" s="402"/>
      <c r="O6" s="198"/>
      <c r="P6" s="198"/>
      <c r="Q6" s="196">
        <f t="shared" ref="Q6" si="3">SUM(O6:P6)</f>
        <v>0</v>
      </c>
      <c r="R6" s="403"/>
      <c r="S6" s="198"/>
      <c r="T6" s="198"/>
      <c r="U6" s="196">
        <f t="shared" ref="U6:U12" si="4">SUM(S6:T6)</f>
        <v>0</v>
      </c>
      <c r="V6" s="197"/>
      <c r="W6" s="198"/>
      <c r="X6" s="198"/>
      <c r="Y6" s="196">
        <f t="shared" ref="Y6:Y12" si="5">SUM(W6:X6)</f>
        <v>0</v>
      </c>
    </row>
    <row r="7" spans="1:25" ht="12" customHeight="1">
      <c r="A7" s="193" t="s">
        <v>23</v>
      </c>
      <c r="B7" s="539"/>
      <c r="C7" s="194">
        <v>0</v>
      </c>
      <c r="D7" s="194">
        <v>0</v>
      </c>
      <c r="E7" s="546">
        <f t="shared" si="0"/>
        <v>0</v>
      </c>
      <c r="F7" s="585"/>
      <c r="G7" s="194">
        <f>SUM(C7+0)</f>
        <v>0</v>
      </c>
      <c r="H7" s="194">
        <f>SUM(D7+0)</f>
        <v>0</v>
      </c>
      <c r="I7" s="195">
        <f t="shared" si="1"/>
        <v>0</v>
      </c>
      <c r="J7" s="585"/>
      <c r="K7" s="202">
        <v>0</v>
      </c>
      <c r="L7" s="220">
        <v>0</v>
      </c>
      <c r="M7" s="195">
        <f t="shared" si="2"/>
        <v>0</v>
      </c>
      <c r="N7" s="197"/>
      <c r="O7" s="198"/>
      <c r="P7" s="198"/>
      <c r="Q7" s="196">
        <f t="shared" ref="Q7:Q12" si="6">SUM(O7:P7)</f>
        <v>0</v>
      </c>
      <c r="R7" s="197"/>
      <c r="S7" s="198"/>
      <c r="T7" s="198"/>
      <c r="U7" s="196">
        <f t="shared" si="4"/>
        <v>0</v>
      </c>
      <c r="V7" s="197"/>
      <c r="W7" s="198"/>
      <c r="X7" s="198"/>
      <c r="Y7" s="196">
        <f t="shared" si="5"/>
        <v>0</v>
      </c>
    </row>
    <row r="8" spans="1:25" ht="12" customHeight="1">
      <c r="A8" s="507" t="s">
        <v>258</v>
      </c>
      <c r="B8" s="505" t="s">
        <v>16</v>
      </c>
      <c r="C8" s="505" t="s">
        <v>16</v>
      </c>
      <c r="D8" s="505" t="s">
        <v>16</v>
      </c>
      <c r="E8" s="583" t="s">
        <v>16</v>
      </c>
      <c r="F8" s="505" t="s">
        <v>16</v>
      </c>
      <c r="G8" s="505" t="s">
        <v>16</v>
      </c>
      <c r="H8" s="505" t="s">
        <v>16</v>
      </c>
      <c r="I8" s="583" t="s">
        <v>16</v>
      </c>
      <c r="J8" s="505" t="s">
        <v>16</v>
      </c>
      <c r="K8" s="505" t="s">
        <v>16</v>
      </c>
      <c r="L8" s="505" t="s">
        <v>16</v>
      </c>
      <c r="M8" s="583" t="s">
        <v>16</v>
      </c>
      <c r="N8" s="505" t="s">
        <v>16</v>
      </c>
      <c r="O8" s="505" t="s">
        <v>16</v>
      </c>
      <c r="P8" s="505" t="s">
        <v>16</v>
      </c>
      <c r="Q8" s="583" t="s">
        <v>16</v>
      </c>
      <c r="R8" s="505" t="s">
        <v>16</v>
      </c>
      <c r="S8" s="505" t="s">
        <v>16</v>
      </c>
      <c r="T8" s="505" t="s">
        <v>16</v>
      </c>
      <c r="U8" s="583" t="s">
        <v>16</v>
      </c>
      <c r="V8" s="505" t="s">
        <v>16</v>
      </c>
      <c r="W8" s="505" t="s">
        <v>16</v>
      </c>
      <c r="X8" s="505" t="s">
        <v>16</v>
      </c>
      <c r="Y8" s="583" t="s">
        <v>16</v>
      </c>
    </row>
    <row r="9" spans="1:25" ht="12" customHeight="1">
      <c r="A9" s="193" t="s">
        <v>57</v>
      </c>
      <c r="B9" s="539"/>
      <c r="C9" s="540">
        <f>1565/1000</f>
        <v>1.5649999999999999</v>
      </c>
      <c r="D9" s="194">
        <v>0</v>
      </c>
      <c r="E9" s="546">
        <f t="shared" si="0"/>
        <v>1.5649999999999999</v>
      </c>
      <c r="F9" s="585"/>
      <c r="G9" s="540">
        <f t="shared" ref="G9:G12" si="7">SUM(C9+0)</f>
        <v>1.5649999999999999</v>
      </c>
      <c r="H9" s="194">
        <f t="shared" ref="H9:H12" si="8">SUM(D9+0)</f>
        <v>0</v>
      </c>
      <c r="I9" s="195">
        <f t="shared" si="1"/>
        <v>1.5649999999999999</v>
      </c>
      <c r="J9" s="585"/>
      <c r="K9" s="195">
        <f>SUM(G9+89/1000)</f>
        <v>1.6539999999999999</v>
      </c>
      <c r="L9" s="220">
        <f t="shared" ref="L9:L12" si="9">SUM(H9+0)</f>
        <v>0</v>
      </c>
      <c r="M9" s="195">
        <f t="shared" ref="M9:M12" si="10">SUM(K9:L9)</f>
        <v>1.6539999999999999</v>
      </c>
      <c r="N9" s="197"/>
      <c r="O9" s="198"/>
      <c r="P9" s="198"/>
      <c r="Q9" s="196">
        <f t="shared" si="6"/>
        <v>0</v>
      </c>
      <c r="R9" s="197"/>
      <c r="S9" s="198"/>
      <c r="T9" s="198"/>
      <c r="U9" s="196">
        <f t="shared" si="4"/>
        <v>0</v>
      </c>
      <c r="V9" s="197"/>
      <c r="W9" s="198"/>
      <c r="X9" s="198"/>
      <c r="Y9" s="196">
        <f t="shared" si="5"/>
        <v>0</v>
      </c>
    </row>
    <row r="10" spans="1:25" s="6" customFormat="1">
      <c r="A10" s="193" t="s">
        <v>58</v>
      </c>
      <c r="B10" s="539"/>
      <c r="C10" s="194">
        <v>0</v>
      </c>
      <c r="D10" s="194">
        <v>0</v>
      </c>
      <c r="E10" s="546">
        <f t="shared" si="0"/>
        <v>0</v>
      </c>
      <c r="F10" s="585"/>
      <c r="G10" s="194">
        <f t="shared" si="7"/>
        <v>0</v>
      </c>
      <c r="H10" s="194">
        <f t="shared" si="8"/>
        <v>0</v>
      </c>
      <c r="I10" s="195">
        <f t="shared" si="1"/>
        <v>0</v>
      </c>
      <c r="J10" s="585"/>
      <c r="K10" s="202">
        <f t="shared" ref="K10:K12" si="11">SUM(G10+0)</f>
        <v>0</v>
      </c>
      <c r="L10" s="220">
        <f t="shared" si="9"/>
        <v>0</v>
      </c>
      <c r="M10" s="195">
        <f t="shared" si="10"/>
        <v>0</v>
      </c>
      <c r="N10" s="197"/>
      <c r="O10" s="198"/>
      <c r="P10" s="198"/>
      <c r="Q10" s="196">
        <f t="shared" si="6"/>
        <v>0</v>
      </c>
      <c r="R10" s="197"/>
      <c r="S10" s="198"/>
      <c r="T10" s="198"/>
      <c r="U10" s="196">
        <f t="shared" si="4"/>
        <v>0</v>
      </c>
      <c r="V10" s="197"/>
      <c r="W10" s="198"/>
      <c r="X10" s="198"/>
      <c r="Y10" s="196">
        <f t="shared" si="5"/>
        <v>0</v>
      </c>
    </row>
    <row r="11" spans="1:25" s="6" customFormat="1">
      <c r="A11" s="193" t="s">
        <v>59</v>
      </c>
      <c r="B11" s="539"/>
      <c r="C11" s="194">
        <v>0</v>
      </c>
      <c r="D11" s="194">
        <v>0</v>
      </c>
      <c r="E11" s="546">
        <f t="shared" si="0"/>
        <v>0</v>
      </c>
      <c r="F11" s="202"/>
      <c r="G11" s="194">
        <f t="shared" si="7"/>
        <v>0</v>
      </c>
      <c r="H11" s="194">
        <f t="shared" si="8"/>
        <v>0</v>
      </c>
      <c r="I11" s="195">
        <f t="shared" si="1"/>
        <v>0</v>
      </c>
      <c r="J11" s="585"/>
      <c r="K11" s="202">
        <f t="shared" si="11"/>
        <v>0</v>
      </c>
      <c r="L11" s="220">
        <f t="shared" si="9"/>
        <v>0</v>
      </c>
      <c r="M11" s="195">
        <f t="shared" si="10"/>
        <v>0</v>
      </c>
      <c r="N11" s="197"/>
      <c r="O11" s="198"/>
      <c r="P11" s="198"/>
      <c r="Q11" s="196">
        <f t="shared" si="6"/>
        <v>0</v>
      </c>
      <c r="R11" s="197"/>
      <c r="S11" s="198"/>
      <c r="T11" s="198"/>
      <c r="U11" s="196">
        <f t="shared" si="4"/>
        <v>0</v>
      </c>
      <c r="V11" s="197"/>
      <c r="W11" s="198"/>
      <c r="X11" s="198"/>
      <c r="Y11" s="199">
        <f t="shared" si="5"/>
        <v>0</v>
      </c>
    </row>
    <row r="12" spans="1:25" s="6" customFormat="1" ht="12" thickBot="1">
      <c r="A12" s="658" t="s">
        <v>60</v>
      </c>
      <c r="B12" s="659"/>
      <c r="C12" s="660">
        <v>0</v>
      </c>
      <c r="D12" s="660">
        <v>0</v>
      </c>
      <c r="E12" s="661">
        <f>SUM(C12:D12)</f>
        <v>0</v>
      </c>
      <c r="F12" s="662"/>
      <c r="G12" s="660">
        <f t="shared" si="7"/>
        <v>0</v>
      </c>
      <c r="H12" s="660">
        <f t="shared" si="8"/>
        <v>0</v>
      </c>
      <c r="I12" s="663">
        <f t="shared" si="1"/>
        <v>0</v>
      </c>
      <c r="J12" s="664"/>
      <c r="K12" s="662">
        <f t="shared" si="11"/>
        <v>0</v>
      </c>
      <c r="L12" s="665">
        <f t="shared" si="9"/>
        <v>0</v>
      </c>
      <c r="M12" s="663">
        <f t="shared" si="10"/>
        <v>0</v>
      </c>
      <c r="N12" s="666"/>
      <c r="O12" s="667"/>
      <c r="P12" s="667"/>
      <c r="Q12" s="668">
        <f t="shared" si="6"/>
        <v>0</v>
      </c>
      <c r="R12" s="666"/>
      <c r="S12" s="667"/>
      <c r="T12" s="667"/>
      <c r="U12" s="668">
        <f t="shared" si="4"/>
        <v>0</v>
      </c>
      <c r="V12" s="666"/>
      <c r="W12" s="667"/>
      <c r="X12" s="667"/>
      <c r="Y12" s="669">
        <f t="shared" si="5"/>
        <v>0</v>
      </c>
    </row>
    <row r="13" spans="1:25" s="41" customFormat="1" ht="16.399999999999999" customHeight="1">
      <c r="A13" s="108" t="s">
        <v>61</v>
      </c>
      <c r="B13" s="541" t="s">
        <v>2</v>
      </c>
      <c r="C13" s="542">
        <f>SUM(C5:C12)</f>
        <v>2.7679999999999998</v>
      </c>
      <c r="D13" s="541">
        <f>SUM(D5:D12)</f>
        <v>0</v>
      </c>
      <c r="E13" s="541">
        <f>SUM(E5:E12)</f>
        <v>2.7679999999999998</v>
      </c>
      <c r="F13" s="586" t="s">
        <v>2</v>
      </c>
      <c r="G13" s="541">
        <f>SUM(G5:G12)</f>
        <v>2.7679999999999998</v>
      </c>
      <c r="H13" s="541">
        <f>SUM(H5:H12)</f>
        <v>0</v>
      </c>
      <c r="I13" s="541">
        <f>SUM(I5:I12)</f>
        <v>2.7679999999999998</v>
      </c>
      <c r="J13" s="586" t="s">
        <v>2</v>
      </c>
      <c r="K13" s="541">
        <f>SUM(K5:K12)</f>
        <v>2.8570000000000002</v>
      </c>
      <c r="L13" s="541">
        <f>SUM(L5:L12)</f>
        <v>0</v>
      </c>
      <c r="M13" s="541">
        <f>SUM(M5:M12)</f>
        <v>2.8570000000000002</v>
      </c>
      <c r="N13" s="151" t="s">
        <v>2</v>
      </c>
      <c r="O13" s="404">
        <f>SUM(O5:O12)</f>
        <v>0</v>
      </c>
      <c r="P13" s="404">
        <f>SUM(P5:P12)</f>
        <v>0</v>
      </c>
      <c r="Q13" s="404">
        <f>SUM(Q5:Q12)</f>
        <v>0</v>
      </c>
      <c r="R13" s="151" t="s">
        <v>2</v>
      </c>
      <c r="S13" s="151">
        <f>SUM(S5:S12)</f>
        <v>0</v>
      </c>
      <c r="T13" s="151">
        <f>SUM(T5:T12)</f>
        <v>0</v>
      </c>
      <c r="U13" s="151">
        <f>SUM(U5:U12)</f>
        <v>0</v>
      </c>
      <c r="V13" s="151" t="s">
        <v>2</v>
      </c>
      <c r="W13" s="151">
        <f>SUM(W5:W12)</f>
        <v>0</v>
      </c>
      <c r="X13" s="151">
        <f>SUM(X5:X12)</f>
        <v>0</v>
      </c>
      <c r="Y13" s="151">
        <f>SUM(Y5:Y12)</f>
        <v>0</v>
      </c>
    </row>
    <row r="14" spans="1:25" s="6" customFormat="1" ht="2.15" customHeight="1">
      <c r="A14" s="200"/>
      <c r="B14" s="201"/>
      <c r="C14" s="543"/>
      <c r="D14" s="543"/>
      <c r="E14" s="544"/>
      <c r="F14" s="201"/>
      <c r="G14" s="202"/>
      <c r="H14" s="202"/>
      <c r="I14" s="195"/>
      <c r="J14" s="249"/>
      <c r="K14" s="202"/>
      <c r="L14" s="212"/>
      <c r="M14" s="195"/>
      <c r="N14" s="249"/>
      <c r="O14" s="202"/>
      <c r="P14" s="212"/>
      <c r="Q14" s="195"/>
      <c r="R14" s="203"/>
      <c r="S14" s="197"/>
      <c r="T14" s="204"/>
      <c r="U14" s="196"/>
      <c r="V14" s="249"/>
      <c r="W14" s="202"/>
      <c r="X14" s="212"/>
      <c r="Y14" s="195"/>
    </row>
    <row r="15" spans="1:25" s="6" customFormat="1">
      <c r="A15" s="277" t="s">
        <v>13</v>
      </c>
      <c r="B15" s="205"/>
      <c r="C15" s="192"/>
      <c r="D15" s="192"/>
      <c r="E15" s="584"/>
      <c r="F15" s="205"/>
      <c r="G15" s="206"/>
      <c r="H15" s="207"/>
      <c r="I15" s="207"/>
      <c r="J15" s="250"/>
      <c r="K15" s="206"/>
      <c r="L15" s="207"/>
      <c r="M15" s="195"/>
      <c r="N15" s="250"/>
      <c r="O15" s="206"/>
      <c r="P15" s="207"/>
      <c r="Q15" s="195"/>
      <c r="R15" s="208"/>
      <c r="S15" s="206"/>
      <c r="T15" s="207"/>
      <c r="U15" s="195"/>
      <c r="V15" s="250"/>
      <c r="W15" s="206"/>
      <c r="X15" s="207"/>
      <c r="Y15" s="195"/>
    </row>
    <row r="16" spans="1:25">
      <c r="A16" s="193" t="s">
        <v>37</v>
      </c>
      <c r="B16" s="545"/>
      <c r="C16" s="194">
        <v>0</v>
      </c>
      <c r="D16" s="194">
        <v>0</v>
      </c>
      <c r="E16" s="546">
        <f>SUM(B16:D16)</f>
        <v>0</v>
      </c>
      <c r="F16" s="205"/>
      <c r="G16" s="194">
        <f t="shared" ref="G16:G18" si="12">SUM(C16+0)</f>
        <v>0</v>
      </c>
      <c r="H16" s="194">
        <f t="shared" ref="H16:H18" si="13">SUM(D16+0)</f>
        <v>0</v>
      </c>
      <c r="I16" s="546">
        <f>SUM(F16:H16)</f>
        <v>0</v>
      </c>
      <c r="J16" s="250"/>
      <c r="K16" s="202">
        <f t="shared" ref="K16:K18" si="14">SUM(G16+0)</f>
        <v>0</v>
      </c>
      <c r="L16" s="220">
        <f t="shared" ref="L16:L19" si="15">SUM(H16+0)</f>
        <v>0</v>
      </c>
      <c r="M16" s="195">
        <f>SUM(K16:L16)</f>
        <v>0</v>
      </c>
      <c r="N16" s="250"/>
      <c r="O16" s="220"/>
      <c r="P16" s="220"/>
      <c r="Q16" s="196">
        <f>SUM(O16:P16)</f>
        <v>0</v>
      </c>
      <c r="R16" s="208"/>
      <c r="S16" s="220"/>
      <c r="T16" s="276"/>
      <c r="U16" s="196">
        <f>SUM(S16:T16)</f>
        <v>0</v>
      </c>
      <c r="V16" s="280"/>
      <c r="W16" s="220"/>
      <c r="X16" s="220"/>
      <c r="Y16" s="199">
        <f>SUM(W16:X16)</f>
        <v>0</v>
      </c>
    </row>
    <row r="17" spans="1:25">
      <c r="A17" s="193" t="s">
        <v>15</v>
      </c>
      <c r="B17" s="545"/>
      <c r="C17" s="194">
        <v>0</v>
      </c>
      <c r="D17" s="194">
        <v>0</v>
      </c>
      <c r="E17" s="546">
        <f>SUM(B17:D17)</f>
        <v>0</v>
      </c>
      <c r="F17" s="205"/>
      <c r="G17" s="194">
        <f t="shared" si="12"/>
        <v>0</v>
      </c>
      <c r="H17" s="194">
        <f t="shared" si="13"/>
        <v>0</v>
      </c>
      <c r="I17" s="546">
        <f>SUM(F17:H17)</f>
        <v>0</v>
      </c>
      <c r="J17" s="250"/>
      <c r="K17" s="202">
        <f t="shared" si="14"/>
        <v>0</v>
      </c>
      <c r="L17" s="220">
        <f t="shared" si="15"/>
        <v>0</v>
      </c>
      <c r="M17" s="195">
        <f>SUM(K17:L17)</f>
        <v>0</v>
      </c>
      <c r="N17" s="250"/>
      <c r="O17" s="220"/>
      <c r="P17" s="220"/>
      <c r="Q17" s="196">
        <f>SUM(O17:P17)</f>
        <v>0</v>
      </c>
      <c r="R17" s="208"/>
      <c r="S17" s="220"/>
      <c r="T17" s="276"/>
      <c r="U17" s="196">
        <f>SUM(S17:T17)</f>
        <v>0</v>
      </c>
      <c r="V17" s="280"/>
      <c r="W17" s="220"/>
      <c r="X17" s="220"/>
      <c r="Y17" s="199">
        <f>SUM(W17:X17)</f>
        <v>0</v>
      </c>
    </row>
    <row r="18" spans="1:25" ht="12" thickBot="1">
      <c r="A18" s="658" t="s">
        <v>17</v>
      </c>
      <c r="B18" s="681"/>
      <c r="C18" s="660">
        <v>0</v>
      </c>
      <c r="D18" s="660">
        <v>0</v>
      </c>
      <c r="E18" s="661">
        <f>SUM(B18:D18)</f>
        <v>0</v>
      </c>
      <c r="F18" s="664"/>
      <c r="G18" s="660">
        <f t="shared" si="12"/>
        <v>0</v>
      </c>
      <c r="H18" s="660">
        <f t="shared" si="13"/>
        <v>0</v>
      </c>
      <c r="I18" s="661">
        <f>SUM(F18:H18)</f>
        <v>0</v>
      </c>
      <c r="J18" s="662"/>
      <c r="K18" s="662">
        <f t="shared" si="14"/>
        <v>0</v>
      </c>
      <c r="L18" s="665">
        <f t="shared" si="15"/>
        <v>0</v>
      </c>
      <c r="M18" s="663">
        <f>SUM(K18:L18)</f>
        <v>0</v>
      </c>
      <c r="N18" s="662"/>
      <c r="O18" s="665"/>
      <c r="P18" s="665"/>
      <c r="Q18" s="668">
        <f>SUM(O18:P18)</f>
        <v>0</v>
      </c>
      <c r="R18" s="666"/>
      <c r="S18" s="665"/>
      <c r="T18" s="682"/>
      <c r="U18" s="668">
        <f>SUM(S18:T18)</f>
        <v>0</v>
      </c>
      <c r="V18" s="683"/>
      <c r="W18" s="665"/>
      <c r="X18" s="665"/>
      <c r="Y18" s="669">
        <f>SUM(W18:X18)</f>
        <v>0</v>
      </c>
    </row>
    <row r="19" spans="1:25" s="40" customFormat="1" ht="16.399999999999999" customHeight="1">
      <c r="A19" s="108" t="s">
        <v>61</v>
      </c>
      <c r="B19" s="541" t="s">
        <v>2</v>
      </c>
      <c r="C19" s="542">
        <f t="shared" ref="C19:C20" si="16">SUM(C16:C18)</f>
        <v>0</v>
      </c>
      <c r="D19" s="541">
        <f>SUM(D16:D18)</f>
        <v>0</v>
      </c>
      <c r="E19" s="541">
        <f>SUM(E16:E18)</f>
        <v>0</v>
      </c>
      <c r="F19" s="670" t="s">
        <v>2</v>
      </c>
      <c r="G19" s="671">
        <f t="shared" ref="G19" si="17">SUM(G16:G18)</f>
        <v>0</v>
      </c>
      <c r="H19" s="672">
        <f>SUM(H16:H18)</f>
        <v>0</v>
      </c>
      <c r="I19" s="673">
        <f>SUM(I16:I18)</f>
        <v>0</v>
      </c>
      <c r="J19" s="674" t="s">
        <v>2</v>
      </c>
      <c r="K19" s="675">
        <f>SUM(K16:K18)</f>
        <v>0</v>
      </c>
      <c r="L19" s="671">
        <f t="shared" si="15"/>
        <v>0</v>
      </c>
      <c r="M19" s="541">
        <f>SUM(M16:M18)</f>
        <v>0</v>
      </c>
      <c r="N19" s="674" t="s">
        <v>2</v>
      </c>
      <c r="O19" s="676">
        <f>SUM(O16:O18)</f>
        <v>0</v>
      </c>
      <c r="P19" s="676">
        <f>SUM(P16:P18)</f>
        <v>0</v>
      </c>
      <c r="Q19" s="404">
        <f>SUM(Q16:Q18)</f>
        <v>0</v>
      </c>
      <c r="R19" s="674" t="s">
        <v>2</v>
      </c>
      <c r="S19" s="677">
        <f>SUM(S16:S18)</f>
        <v>0</v>
      </c>
      <c r="T19" s="678">
        <f>SUM(T16:T18)</f>
        <v>0</v>
      </c>
      <c r="U19" s="404">
        <f>SUM(U16:U18)</f>
        <v>0</v>
      </c>
      <c r="V19" s="679" t="s">
        <v>2</v>
      </c>
      <c r="W19" s="678">
        <f>SUM(W16:W18)</f>
        <v>0</v>
      </c>
      <c r="X19" s="678">
        <f>SUM(X16:X18)</f>
        <v>0</v>
      </c>
      <c r="Y19" s="680">
        <f>SUM(Y16:Y18)</f>
        <v>0</v>
      </c>
    </row>
    <row r="20" spans="1:25" ht="1.5" customHeight="1">
      <c r="A20" s="200"/>
      <c r="B20" s="201"/>
      <c r="C20" s="543">
        <f t="shared" si="16"/>
        <v>0</v>
      </c>
      <c r="D20" s="543"/>
      <c r="E20" s="544"/>
      <c r="F20" s="201"/>
      <c r="G20" s="202"/>
      <c r="H20" s="212"/>
      <c r="I20" s="211"/>
      <c r="J20" s="409"/>
      <c r="K20" s="810"/>
      <c r="L20" s="212"/>
      <c r="M20" s="195"/>
      <c r="N20" s="409"/>
      <c r="O20" s="197"/>
      <c r="P20" s="204"/>
      <c r="Q20" s="196"/>
      <c r="R20" s="409"/>
      <c r="S20" s="197"/>
      <c r="T20" s="204"/>
      <c r="U20" s="196"/>
      <c r="V20" s="409"/>
      <c r="W20" s="197"/>
      <c r="X20" s="204"/>
      <c r="Y20" s="196"/>
    </row>
    <row r="21" spans="1:25" s="40" customFormat="1" ht="18" customHeight="1">
      <c r="A21" s="200" t="s">
        <v>56</v>
      </c>
      <c r="B21" s="201" t="s">
        <v>2</v>
      </c>
      <c r="C21" s="547">
        <f>SUM(C13:C19)</f>
        <v>2.7679999999999998</v>
      </c>
      <c r="D21" s="547">
        <f>SUM(D13+D19)</f>
        <v>0</v>
      </c>
      <c r="E21" s="547">
        <f>E13+E19</f>
        <v>2.7679999999999998</v>
      </c>
      <c r="F21" s="201" t="s">
        <v>2</v>
      </c>
      <c r="G21" s="195">
        <f>SUM(G13+G19)</f>
        <v>2.7679999999999998</v>
      </c>
      <c r="H21" s="211">
        <f>SUM(H13+H19)</f>
        <v>0</v>
      </c>
      <c r="I21" s="195">
        <f>I13+I19</f>
        <v>2.7679999999999998</v>
      </c>
      <c r="J21" s="203" t="s">
        <v>2</v>
      </c>
      <c r="K21" s="195">
        <f>SUM(K13+K19)</f>
        <v>2.8570000000000002</v>
      </c>
      <c r="L21" s="211">
        <f>SUM(L13+L19)</f>
        <v>0</v>
      </c>
      <c r="M21" s="195">
        <f>M13+M19</f>
        <v>2.8570000000000002</v>
      </c>
      <c r="N21" s="203" t="s">
        <v>2</v>
      </c>
      <c r="O21" s="196">
        <f>SUM(O13+O19)</f>
        <v>0</v>
      </c>
      <c r="P21" s="199">
        <f>SUM(P13+P19)</f>
        <v>0</v>
      </c>
      <c r="Q21" s="196">
        <f>Q13+Q19</f>
        <v>0</v>
      </c>
      <c r="R21" s="203" t="s">
        <v>2</v>
      </c>
      <c r="S21" s="196">
        <f>SUM(S13+S19)</f>
        <v>0</v>
      </c>
      <c r="T21" s="199">
        <f>SUM(T13+T19)</f>
        <v>0</v>
      </c>
      <c r="U21" s="196">
        <f>U13+U19</f>
        <v>0</v>
      </c>
      <c r="V21" s="203" t="s">
        <v>2</v>
      </c>
      <c r="W21" s="196">
        <f>SUM(W13+W19)</f>
        <v>0</v>
      </c>
      <c r="X21" s="199">
        <f>SUM(X13+X19)</f>
        <v>0</v>
      </c>
      <c r="Y21" s="196">
        <f>Y13+Y19</f>
        <v>0</v>
      </c>
    </row>
    <row r="22" spans="1:25" ht="3" customHeight="1">
      <c r="A22" s="213"/>
      <c r="B22" s="262"/>
      <c r="C22" s="548"/>
      <c r="D22" s="548"/>
      <c r="E22" s="549"/>
      <c r="F22" s="262"/>
      <c r="G22" s="263"/>
      <c r="H22" s="264"/>
      <c r="I22" s="265"/>
      <c r="J22" s="265"/>
      <c r="K22" s="263"/>
      <c r="L22" s="264"/>
      <c r="M22" s="265"/>
      <c r="N22" s="265"/>
      <c r="O22" s="263"/>
      <c r="P22" s="264"/>
      <c r="Q22" s="265"/>
      <c r="R22" s="258"/>
      <c r="S22" s="266"/>
      <c r="T22" s="267"/>
      <c r="U22" s="258"/>
      <c r="V22" s="265"/>
      <c r="W22" s="263"/>
      <c r="X22" s="264"/>
      <c r="Y22" s="295"/>
    </row>
    <row r="23" spans="1:25">
      <c r="A23" s="277" t="s">
        <v>62</v>
      </c>
      <c r="B23" s="550"/>
      <c r="C23" s="551"/>
      <c r="D23" s="551"/>
      <c r="E23" s="552"/>
      <c r="F23" s="587"/>
      <c r="G23" s="214"/>
      <c r="H23" s="214"/>
      <c r="I23" s="588"/>
      <c r="J23" s="215"/>
      <c r="K23" s="214"/>
      <c r="L23" s="214"/>
      <c r="M23" s="588"/>
      <c r="N23" s="215"/>
      <c r="O23" s="214"/>
      <c r="P23" s="214"/>
      <c r="Q23" s="588"/>
      <c r="R23" s="216"/>
      <c r="S23" s="217"/>
      <c r="T23" s="217"/>
      <c r="U23" s="592"/>
      <c r="V23" s="215"/>
      <c r="W23" s="214"/>
      <c r="X23" s="214"/>
      <c r="Y23" s="591"/>
    </row>
    <row r="24" spans="1:25" ht="12" thickBot="1">
      <c r="A24" s="701" t="s">
        <v>63</v>
      </c>
      <c r="B24" s="660">
        <v>0</v>
      </c>
      <c r="C24" s="702"/>
      <c r="D24" s="702"/>
      <c r="E24" s="703"/>
      <c r="F24" s="704">
        <f>SUM(B24+0)</f>
        <v>0</v>
      </c>
      <c r="G24" s="665"/>
      <c r="H24" s="665"/>
      <c r="I24" s="663"/>
      <c r="J24" s="704">
        <v>0</v>
      </c>
      <c r="K24" s="667"/>
      <c r="L24" s="667"/>
      <c r="M24" s="668"/>
      <c r="N24" s="667">
        <f>SUM(J24+0)</f>
        <v>0</v>
      </c>
      <c r="O24" s="705"/>
      <c r="P24" s="667"/>
      <c r="Q24" s="668"/>
      <c r="R24" s="666">
        <v>0</v>
      </c>
      <c r="S24" s="667"/>
      <c r="T24" s="667"/>
      <c r="U24" s="668"/>
      <c r="V24" s="666">
        <v>0</v>
      </c>
      <c r="W24" s="667"/>
      <c r="X24" s="667"/>
      <c r="Y24" s="668"/>
    </row>
    <row r="25" spans="1:25" s="40" customFormat="1" ht="15.65" customHeight="1">
      <c r="A25" s="108" t="s">
        <v>61</v>
      </c>
      <c r="B25" s="541">
        <f>SUM(B24:B24)</f>
        <v>0</v>
      </c>
      <c r="C25" s="675" t="s">
        <v>2</v>
      </c>
      <c r="D25" s="675" t="s">
        <v>2</v>
      </c>
      <c r="E25" s="675" t="s">
        <v>2</v>
      </c>
      <c r="F25" s="699">
        <f>SUM(F24:F24)</f>
        <v>0</v>
      </c>
      <c r="G25" s="675"/>
      <c r="H25" s="675"/>
      <c r="I25" s="541"/>
      <c r="J25" s="586">
        <f>SUM(F25+0)</f>
        <v>0</v>
      </c>
      <c r="K25" s="404"/>
      <c r="L25" s="404"/>
      <c r="M25" s="404"/>
      <c r="N25" s="151">
        <f>SUM(N24:N24)</f>
        <v>0</v>
      </c>
      <c r="O25" s="404"/>
      <c r="P25" s="404"/>
      <c r="Q25" s="404"/>
      <c r="R25" s="151">
        <f>SUM(R24:R24)</f>
        <v>0</v>
      </c>
      <c r="S25" s="404"/>
      <c r="T25" s="404"/>
      <c r="U25" s="404"/>
      <c r="V25" s="151">
        <f>SUM(V24:V24)</f>
        <v>0</v>
      </c>
      <c r="W25" s="404"/>
      <c r="X25" s="404"/>
      <c r="Y25" s="680"/>
    </row>
    <row r="26" spans="1:25" ht="2.15" customHeight="1">
      <c r="A26" s="201"/>
      <c r="B26" s="543"/>
      <c r="C26" s="543"/>
      <c r="D26" s="543"/>
      <c r="E26" s="553"/>
      <c r="F26" s="201"/>
      <c r="G26" s="202"/>
      <c r="H26" s="212"/>
      <c r="I26" s="195"/>
      <c r="J26" s="249"/>
      <c r="K26" s="197"/>
      <c r="L26" s="204"/>
      <c r="M26" s="196"/>
      <c r="N26" s="203"/>
      <c r="O26" s="197"/>
      <c r="P26" s="204"/>
      <c r="Q26" s="196"/>
      <c r="R26" s="203"/>
      <c r="S26" s="197"/>
      <c r="T26" s="204"/>
      <c r="U26" s="196"/>
      <c r="V26" s="203"/>
      <c r="W26" s="197"/>
      <c r="X26" s="204"/>
      <c r="Y26" s="196"/>
    </row>
    <row r="27" spans="1:25" s="40" customFormat="1" ht="16.5" customHeight="1" thickBot="1">
      <c r="A27" s="706" t="s">
        <v>64</v>
      </c>
      <c r="B27" s="707">
        <f>SUM( B25)</f>
        <v>0</v>
      </c>
      <c r="C27" s="708" t="s">
        <v>16</v>
      </c>
      <c r="D27" s="708" t="s">
        <v>16</v>
      </c>
      <c r="E27" s="708" t="s">
        <v>16</v>
      </c>
      <c r="F27" s="709">
        <f>SUM( F25)</f>
        <v>0</v>
      </c>
      <c r="G27" s="708" t="s">
        <v>16</v>
      </c>
      <c r="H27" s="708" t="s">
        <v>16</v>
      </c>
      <c r="I27" s="708" t="s">
        <v>16</v>
      </c>
      <c r="J27" s="811">
        <f>SUM(F27+0)</f>
        <v>0</v>
      </c>
      <c r="K27" s="708" t="s">
        <v>16</v>
      </c>
      <c r="L27" s="708" t="s">
        <v>16</v>
      </c>
      <c r="M27" s="708" t="s">
        <v>16</v>
      </c>
      <c r="N27" s="710">
        <f>SUM( N25)</f>
        <v>0</v>
      </c>
      <c r="O27" s="711" t="s">
        <v>16</v>
      </c>
      <c r="P27" s="711" t="s">
        <v>16</v>
      </c>
      <c r="Q27" s="711" t="s">
        <v>16</v>
      </c>
      <c r="R27" s="710">
        <f>SUM( R25)</f>
        <v>0</v>
      </c>
      <c r="S27" s="711" t="s">
        <v>16</v>
      </c>
      <c r="T27" s="711" t="s">
        <v>16</v>
      </c>
      <c r="U27" s="711" t="s">
        <v>16</v>
      </c>
      <c r="V27" s="700">
        <f>SUM( V25)</f>
        <v>0</v>
      </c>
      <c r="W27" s="711" t="s">
        <v>16</v>
      </c>
      <c r="X27" s="711" t="s">
        <v>16</v>
      </c>
      <c r="Y27" s="712" t="s">
        <v>16</v>
      </c>
    </row>
    <row r="28" spans="1:25" ht="12" thickTop="1">
      <c r="A28" s="269"/>
      <c r="B28" s="41"/>
      <c r="C28" s="42"/>
      <c r="D28" s="42"/>
      <c r="E28" s="43"/>
      <c r="F28" s="41"/>
      <c r="G28" s="42"/>
      <c r="H28" s="43"/>
      <c r="I28" s="41"/>
      <c r="J28" s="41"/>
      <c r="K28" s="42"/>
      <c r="L28" s="43"/>
      <c r="M28" s="41"/>
      <c r="N28" s="41"/>
      <c r="O28" s="42"/>
      <c r="P28" s="43"/>
      <c r="Q28" s="41"/>
      <c r="R28" s="41"/>
      <c r="S28" s="42"/>
      <c r="T28" s="43"/>
      <c r="U28" s="41"/>
      <c r="V28" s="41"/>
      <c r="W28" s="42"/>
      <c r="X28" s="43"/>
      <c r="Y28" s="270"/>
    </row>
    <row r="29" spans="1:25">
      <c r="A29" s="261"/>
      <c r="B29" s="6"/>
      <c r="C29" s="6"/>
      <c r="D29" s="6"/>
      <c r="E29" s="6"/>
      <c r="F29" s="6"/>
      <c r="G29" s="6"/>
      <c r="H29" s="6"/>
      <c r="I29" s="6"/>
      <c r="J29" s="6"/>
      <c r="K29" s="6"/>
      <c r="L29" s="6"/>
      <c r="M29" s="6"/>
      <c r="N29" s="6"/>
      <c r="O29" s="6"/>
      <c r="P29" s="6"/>
      <c r="Q29" s="6"/>
      <c r="R29" s="6"/>
      <c r="S29" s="6"/>
      <c r="T29" s="6"/>
      <c r="U29" s="6"/>
      <c r="V29" s="6"/>
      <c r="W29" s="6"/>
      <c r="X29" s="6"/>
      <c r="Y29" s="9"/>
    </row>
    <row r="30" spans="1:25" ht="12" customHeight="1">
      <c r="A30" s="513">
        <v>2017</v>
      </c>
      <c r="B30" s="865" t="s">
        <v>31</v>
      </c>
      <c r="C30" s="865"/>
      <c r="D30" s="865"/>
      <c r="E30" s="865"/>
      <c r="F30" s="865" t="s">
        <v>32</v>
      </c>
      <c r="G30" s="865"/>
      <c r="H30" s="865"/>
      <c r="I30" s="865"/>
      <c r="J30" s="865" t="s">
        <v>33</v>
      </c>
      <c r="K30" s="865"/>
      <c r="L30" s="865"/>
      <c r="M30" s="865"/>
      <c r="N30" s="865" t="s">
        <v>34</v>
      </c>
      <c r="O30" s="865"/>
      <c r="P30" s="865"/>
      <c r="Q30" s="865"/>
      <c r="R30" s="865" t="s">
        <v>35</v>
      </c>
      <c r="S30" s="865"/>
      <c r="T30" s="865"/>
      <c r="U30" s="865"/>
      <c r="V30" s="865" t="s">
        <v>36</v>
      </c>
      <c r="W30" s="865"/>
      <c r="X30" s="865"/>
      <c r="Y30" s="865"/>
    </row>
    <row r="31" spans="1:25" s="6" customFormat="1" ht="34.5">
      <c r="A31" s="277" t="s">
        <v>52</v>
      </c>
      <c r="B31" s="192" t="s">
        <v>53</v>
      </c>
      <c r="C31" s="192" t="s">
        <v>54</v>
      </c>
      <c r="D31" s="192" t="s">
        <v>55</v>
      </c>
      <c r="E31" s="192" t="s">
        <v>56</v>
      </c>
      <c r="F31" s="192" t="s">
        <v>53</v>
      </c>
      <c r="G31" s="192" t="s">
        <v>54</v>
      </c>
      <c r="H31" s="192" t="s">
        <v>55</v>
      </c>
      <c r="I31" s="192" t="s">
        <v>56</v>
      </c>
      <c r="J31" s="192" t="s">
        <v>53</v>
      </c>
      <c r="K31" s="192" t="s">
        <v>54</v>
      </c>
      <c r="L31" s="192" t="s">
        <v>55</v>
      </c>
      <c r="M31" s="192" t="s">
        <v>56</v>
      </c>
      <c r="N31" s="192" t="s">
        <v>53</v>
      </c>
      <c r="O31" s="192" t="s">
        <v>54</v>
      </c>
      <c r="P31" s="192" t="s">
        <v>55</v>
      </c>
      <c r="Q31" s="192" t="s">
        <v>56</v>
      </c>
      <c r="R31" s="192" t="s">
        <v>53</v>
      </c>
      <c r="S31" s="192" t="s">
        <v>54</v>
      </c>
      <c r="T31" s="192" t="s">
        <v>55</v>
      </c>
      <c r="U31" s="192" t="s">
        <v>56</v>
      </c>
      <c r="V31" s="192" t="s">
        <v>53</v>
      </c>
      <c r="W31" s="192" t="s">
        <v>54</v>
      </c>
      <c r="X31" s="192" t="s">
        <v>55</v>
      </c>
      <c r="Y31" s="192" t="s">
        <v>56</v>
      </c>
    </row>
    <row r="32" spans="1:25" s="6" customFormat="1" ht="14.5">
      <c r="A32" s="504" t="s">
        <v>267</v>
      </c>
      <c r="B32" s="506" t="s">
        <v>16</v>
      </c>
      <c r="C32" s="505" t="s">
        <v>16</v>
      </c>
      <c r="D32" s="505" t="s">
        <v>16</v>
      </c>
      <c r="E32" s="583" t="s">
        <v>16</v>
      </c>
      <c r="F32" s="505" t="s">
        <v>16</v>
      </c>
      <c r="G32" s="505" t="s">
        <v>16</v>
      </c>
      <c r="H32" s="505" t="s">
        <v>16</v>
      </c>
      <c r="I32" s="583" t="s">
        <v>16</v>
      </c>
      <c r="J32" s="505" t="s">
        <v>16</v>
      </c>
      <c r="K32" s="505" t="s">
        <v>16</v>
      </c>
      <c r="L32" s="505" t="s">
        <v>16</v>
      </c>
      <c r="M32" s="583" t="s">
        <v>16</v>
      </c>
      <c r="N32" s="505" t="s">
        <v>16</v>
      </c>
      <c r="O32" s="505" t="s">
        <v>16</v>
      </c>
      <c r="P32" s="583" t="s">
        <v>16</v>
      </c>
      <c r="Q32" s="505" t="s">
        <v>16</v>
      </c>
      <c r="R32" s="505" t="s">
        <v>16</v>
      </c>
      <c r="S32" s="505" t="s">
        <v>16</v>
      </c>
      <c r="T32" s="583" t="s">
        <v>16</v>
      </c>
      <c r="U32" s="505" t="s">
        <v>16</v>
      </c>
      <c r="V32" s="505" t="s">
        <v>16</v>
      </c>
      <c r="W32" s="505" t="s">
        <v>16</v>
      </c>
      <c r="X32" s="505" t="s">
        <v>16</v>
      </c>
      <c r="Y32" s="583" t="s">
        <v>16</v>
      </c>
    </row>
    <row r="33" spans="1:25" s="6" customFormat="1">
      <c r="A33" s="193" t="s">
        <v>22</v>
      </c>
      <c r="B33" s="192"/>
      <c r="C33" s="299"/>
      <c r="D33" s="299"/>
      <c r="E33" s="407">
        <f t="shared" ref="E33:E39" si="18">SUM(C33:D33)</f>
        <v>0</v>
      </c>
      <c r="F33" s="221"/>
      <c r="G33" s="299"/>
      <c r="H33" s="299"/>
      <c r="I33" s="407">
        <f t="shared" ref="I33:I39" si="19">SUM(G33:H33)</f>
        <v>0</v>
      </c>
      <c r="J33" s="192"/>
      <c r="K33" s="299"/>
      <c r="L33" s="299"/>
      <c r="M33" s="407">
        <f t="shared" ref="M33:M39" si="20">SUM(K33:L33)</f>
        <v>0</v>
      </c>
      <c r="N33" s="202"/>
      <c r="O33" s="202"/>
      <c r="P33" s="298"/>
      <c r="Q33" s="405">
        <f t="shared" ref="Q33:Q39" si="21">SUM(O33:P33)</f>
        <v>0</v>
      </c>
      <c r="R33" s="370"/>
      <c r="S33" s="298"/>
      <c r="T33" s="298"/>
      <c r="U33" s="405">
        <f t="shared" ref="U33:U39" si="22">SUM(S33:T33)</f>
        <v>0</v>
      </c>
      <c r="V33" s="299"/>
      <c r="W33" s="220"/>
      <c r="X33" s="400"/>
      <c r="Y33" s="407">
        <f t="shared" ref="Y33:Y39" si="23">SUM(W33:X33)</f>
        <v>0</v>
      </c>
    </row>
    <row r="34" spans="1:25" s="6" customFormat="1">
      <c r="A34" s="193" t="s">
        <v>23</v>
      </c>
      <c r="B34" s="192"/>
      <c r="C34" s="299"/>
      <c r="D34" s="299"/>
      <c r="E34" s="407">
        <f t="shared" si="18"/>
        <v>0</v>
      </c>
      <c r="F34" s="221"/>
      <c r="G34" s="298"/>
      <c r="H34" s="299"/>
      <c r="I34" s="407">
        <f t="shared" si="19"/>
        <v>0</v>
      </c>
      <c r="J34" s="192"/>
      <c r="K34" s="298"/>
      <c r="L34" s="299"/>
      <c r="M34" s="408">
        <f t="shared" si="20"/>
        <v>0</v>
      </c>
      <c r="N34" s="202"/>
      <c r="O34" s="202"/>
      <c r="P34" s="298"/>
      <c r="Q34" s="406">
        <f t="shared" si="21"/>
        <v>0</v>
      </c>
      <c r="R34" s="370"/>
      <c r="S34" s="298"/>
      <c r="T34" s="298"/>
      <c r="U34" s="405">
        <f t="shared" si="22"/>
        <v>0</v>
      </c>
      <c r="V34" s="299"/>
      <c r="W34" s="220"/>
      <c r="X34" s="400"/>
      <c r="Y34" s="407">
        <f t="shared" si="23"/>
        <v>0</v>
      </c>
    </row>
    <row r="35" spans="1:25" s="6" customFormat="1" ht="14.5">
      <c r="A35" s="507" t="s">
        <v>258</v>
      </c>
      <c r="B35" s="506" t="s">
        <v>16</v>
      </c>
      <c r="C35" s="505" t="s">
        <v>16</v>
      </c>
      <c r="D35" s="505" t="s">
        <v>16</v>
      </c>
      <c r="E35" s="583" t="s">
        <v>16</v>
      </c>
      <c r="F35" s="505" t="s">
        <v>16</v>
      </c>
      <c r="G35" s="505" t="s">
        <v>16</v>
      </c>
      <c r="H35" s="505" t="s">
        <v>16</v>
      </c>
      <c r="I35" s="583" t="s">
        <v>16</v>
      </c>
      <c r="J35" s="505" t="s">
        <v>16</v>
      </c>
      <c r="K35" s="505" t="s">
        <v>16</v>
      </c>
      <c r="L35" s="505" t="s">
        <v>16</v>
      </c>
      <c r="M35" s="583" t="s">
        <v>16</v>
      </c>
      <c r="N35" s="505" t="s">
        <v>16</v>
      </c>
      <c r="O35" s="505" t="s">
        <v>16</v>
      </c>
      <c r="P35" s="583" t="s">
        <v>16</v>
      </c>
      <c r="Q35" s="505" t="s">
        <v>16</v>
      </c>
      <c r="R35" s="505" t="s">
        <v>16</v>
      </c>
      <c r="S35" s="505" t="s">
        <v>16</v>
      </c>
      <c r="T35" s="583" t="s">
        <v>16</v>
      </c>
      <c r="U35" s="505" t="s">
        <v>16</v>
      </c>
      <c r="V35" s="505" t="s">
        <v>16</v>
      </c>
      <c r="W35" s="505" t="s">
        <v>16</v>
      </c>
      <c r="X35" s="505" t="s">
        <v>16</v>
      </c>
      <c r="Y35" s="583" t="s">
        <v>16</v>
      </c>
    </row>
    <row r="36" spans="1:25" s="6" customFormat="1">
      <c r="A36" s="193" t="s">
        <v>57</v>
      </c>
      <c r="B36" s="192"/>
      <c r="C36" s="299"/>
      <c r="D36" s="299"/>
      <c r="E36" s="407">
        <f t="shared" si="18"/>
        <v>0</v>
      </c>
      <c r="F36" s="221"/>
      <c r="G36" s="298"/>
      <c r="H36" s="299"/>
      <c r="I36" s="407">
        <f t="shared" si="19"/>
        <v>0</v>
      </c>
      <c r="J36" s="192"/>
      <c r="K36" s="298"/>
      <c r="L36" s="299"/>
      <c r="M36" s="407">
        <f t="shared" si="20"/>
        <v>0</v>
      </c>
      <c r="N36" s="202"/>
      <c r="O36" s="202"/>
      <c r="P36" s="298"/>
      <c r="Q36" s="405">
        <f t="shared" si="21"/>
        <v>0</v>
      </c>
      <c r="R36" s="370"/>
      <c r="S36" s="298"/>
      <c r="T36" s="298"/>
      <c r="U36" s="405">
        <f t="shared" si="22"/>
        <v>0</v>
      </c>
      <c r="V36" s="299"/>
      <c r="W36" s="220"/>
      <c r="X36" s="400"/>
      <c r="Y36" s="407">
        <f t="shared" si="23"/>
        <v>0</v>
      </c>
    </row>
    <row r="37" spans="1:25" s="6" customFormat="1">
      <c r="A37" s="193" t="s">
        <v>58</v>
      </c>
      <c r="B37" s="300"/>
      <c r="C37" s="299"/>
      <c r="D37" s="299"/>
      <c r="E37" s="407">
        <f t="shared" si="18"/>
        <v>0</v>
      </c>
      <c r="F37" s="197"/>
      <c r="G37" s="299"/>
      <c r="H37" s="299"/>
      <c r="I37" s="407">
        <f t="shared" si="19"/>
        <v>0</v>
      </c>
      <c r="J37" s="202"/>
      <c r="K37" s="299"/>
      <c r="L37" s="299"/>
      <c r="M37" s="407">
        <f t="shared" si="20"/>
        <v>0</v>
      </c>
      <c r="N37" s="202"/>
      <c r="O37" s="202"/>
      <c r="P37" s="298"/>
      <c r="Q37" s="405">
        <f t="shared" si="21"/>
        <v>0</v>
      </c>
      <c r="R37" s="219"/>
      <c r="S37" s="298"/>
      <c r="T37" s="298"/>
      <c r="U37" s="405">
        <f t="shared" si="22"/>
        <v>0</v>
      </c>
      <c r="V37" s="299"/>
      <c r="W37" s="220"/>
      <c r="X37" s="400"/>
      <c r="Y37" s="407">
        <f t="shared" si="23"/>
        <v>0</v>
      </c>
    </row>
    <row r="38" spans="1:25">
      <c r="A38" s="193" t="s">
        <v>59</v>
      </c>
      <c r="B38" s="300"/>
      <c r="C38" s="299"/>
      <c r="D38" s="299"/>
      <c r="E38" s="407">
        <f t="shared" si="18"/>
        <v>0</v>
      </c>
      <c r="F38" s="197"/>
      <c r="G38" s="299"/>
      <c r="H38" s="299"/>
      <c r="I38" s="407">
        <f t="shared" si="19"/>
        <v>0</v>
      </c>
      <c r="J38" s="202"/>
      <c r="K38" s="299"/>
      <c r="L38" s="299"/>
      <c r="M38" s="407">
        <f t="shared" si="20"/>
        <v>0</v>
      </c>
      <c r="N38" s="202"/>
      <c r="O38" s="202"/>
      <c r="P38" s="298"/>
      <c r="Q38" s="405">
        <f t="shared" si="21"/>
        <v>0</v>
      </c>
      <c r="R38" s="202"/>
      <c r="S38" s="298"/>
      <c r="T38" s="298"/>
      <c r="U38" s="405">
        <f t="shared" si="22"/>
        <v>0</v>
      </c>
      <c r="V38" s="299"/>
      <c r="W38" s="220"/>
      <c r="X38" s="400"/>
      <c r="Y38" s="407">
        <f t="shared" si="23"/>
        <v>0</v>
      </c>
    </row>
    <row r="39" spans="1:25" ht="12" thickBot="1">
      <c r="A39" s="658" t="s">
        <v>60</v>
      </c>
      <c r="B39" s="691"/>
      <c r="C39" s="692"/>
      <c r="D39" s="692"/>
      <c r="E39" s="693">
        <f t="shared" si="18"/>
        <v>0</v>
      </c>
      <c r="F39" s="666"/>
      <c r="G39" s="692"/>
      <c r="H39" s="692"/>
      <c r="I39" s="693">
        <f t="shared" si="19"/>
        <v>0</v>
      </c>
      <c r="J39" s="662"/>
      <c r="K39" s="692"/>
      <c r="L39" s="692"/>
      <c r="M39" s="693">
        <f t="shared" si="20"/>
        <v>0</v>
      </c>
      <c r="N39" s="662"/>
      <c r="O39" s="662"/>
      <c r="P39" s="694"/>
      <c r="Q39" s="695">
        <f t="shared" si="21"/>
        <v>0</v>
      </c>
      <c r="R39" s="662"/>
      <c r="S39" s="694"/>
      <c r="T39" s="694"/>
      <c r="U39" s="695">
        <f t="shared" si="22"/>
        <v>0</v>
      </c>
      <c r="V39" s="692"/>
      <c r="W39" s="665"/>
      <c r="X39" s="696"/>
      <c r="Y39" s="693">
        <f t="shared" si="23"/>
        <v>0</v>
      </c>
    </row>
    <row r="40" spans="1:25" s="40" customFormat="1" ht="16.399999999999999" customHeight="1">
      <c r="A40" s="684" t="s">
        <v>61</v>
      </c>
      <c r="B40" s="685" t="s">
        <v>2</v>
      </c>
      <c r="C40" s="686">
        <f>SUM(C32:C39)</f>
        <v>0</v>
      </c>
      <c r="D40" s="687">
        <f>SUM(D32:D39)</f>
        <v>0</v>
      </c>
      <c r="E40" s="686">
        <f>SUM(E32:E39)</f>
        <v>0</v>
      </c>
      <c r="F40" s="151"/>
      <c r="G40" s="688">
        <f>SUM(G32:G39)</f>
        <v>0</v>
      </c>
      <c r="H40" s="688">
        <f>SUM(H32:H39)</f>
        <v>0</v>
      </c>
      <c r="I40" s="689">
        <f>SUM(I32:I39)</f>
        <v>0</v>
      </c>
      <c r="J40" s="586"/>
      <c r="K40" s="686">
        <f>SUM(K32:K39)</f>
        <v>0</v>
      </c>
      <c r="L40" s="686">
        <f>SUM(L32:L39)</f>
        <v>0</v>
      </c>
      <c r="M40" s="689">
        <f>SUM(M32:M39)</f>
        <v>0</v>
      </c>
      <c r="N40" s="690"/>
      <c r="O40" s="686">
        <f>SUM(O32:O39)</f>
        <v>0</v>
      </c>
      <c r="P40" s="686">
        <f>SUM(P32:P39)</f>
        <v>0</v>
      </c>
      <c r="Q40" s="689">
        <f>SUM(Q32:Q39)</f>
        <v>0</v>
      </c>
      <c r="R40" s="586"/>
      <c r="S40" s="686">
        <f>SUM(S32:S39)</f>
        <v>0</v>
      </c>
      <c r="T40" s="686">
        <f>SUM(T32:T39)</f>
        <v>0</v>
      </c>
      <c r="U40" s="686">
        <f>SUM(U32:U39)</f>
        <v>0</v>
      </c>
      <c r="V40" s="151"/>
      <c r="W40" s="686">
        <f>SUM(W32:W39)</f>
        <v>0</v>
      </c>
      <c r="X40" s="686">
        <f>SUM(X32:X39)</f>
        <v>0</v>
      </c>
      <c r="Y40" s="151">
        <f>SUM(Y32:Y39)</f>
        <v>0</v>
      </c>
    </row>
    <row r="41" spans="1:25" ht="2.15" customHeight="1">
      <c r="A41" s="201"/>
      <c r="B41" s="249"/>
      <c r="C41" s="202"/>
      <c r="D41" s="202"/>
      <c r="E41" s="211"/>
      <c r="F41" s="203"/>
      <c r="G41" s="202"/>
      <c r="H41" s="249"/>
      <c r="I41" s="195"/>
      <c r="J41" s="249"/>
      <c r="K41" s="202"/>
      <c r="L41" s="212"/>
      <c r="M41" s="195"/>
      <c r="N41" s="249"/>
      <c r="O41" s="249"/>
      <c r="P41" s="249"/>
      <c r="Q41" s="249"/>
      <c r="R41" s="249"/>
      <c r="S41" s="202"/>
      <c r="T41" s="211"/>
      <c r="U41" s="195"/>
      <c r="V41" s="203"/>
      <c r="W41" s="197"/>
      <c r="X41" s="204"/>
      <c r="Y41" s="196"/>
    </row>
    <row r="42" spans="1:25">
      <c r="A42" s="205" t="s">
        <v>13</v>
      </c>
      <c r="B42" s="250"/>
      <c r="C42" s="206"/>
      <c r="D42" s="206"/>
      <c r="E42" s="207"/>
      <c r="F42" s="208"/>
      <c r="G42" s="206"/>
      <c r="H42" s="207"/>
      <c r="I42" s="195"/>
      <c r="J42" s="250"/>
      <c r="K42" s="206"/>
      <c r="L42" s="207"/>
      <c r="M42" s="196"/>
      <c r="N42" s="250"/>
      <c r="O42" s="206"/>
      <c r="P42" s="207"/>
      <c r="Q42" s="195"/>
      <c r="R42" s="250"/>
      <c r="S42" s="206"/>
      <c r="T42" s="207"/>
      <c r="U42" s="195"/>
      <c r="V42" s="208"/>
      <c r="W42" s="209"/>
      <c r="X42" s="210"/>
      <c r="Y42" s="196"/>
    </row>
    <row r="43" spans="1:25">
      <c r="A43" s="193" t="s">
        <v>37</v>
      </c>
      <c r="B43" s="250"/>
      <c r="C43" s="299"/>
      <c r="D43" s="299"/>
      <c r="E43" s="407">
        <f>SUM(C43:D43)</f>
        <v>0</v>
      </c>
      <c r="F43" s="208"/>
      <c r="G43" s="299"/>
      <c r="H43" s="299"/>
      <c r="I43" s="407">
        <f>SUM(G43:H43)</f>
        <v>0</v>
      </c>
      <c r="J43" s="250"/>
      <c r="K43" s="299"/>
      <c r="L43" s="299"/>
      <c r="M43" s="407">
        <f t="shared" ref="M43:M46" si="24">SUM(K43:L43)</f>
        <v>0</v>
      </c>
      <c r="N43" s="250"/>
      <c r="O43" s="299"/>
      <c r="P43" s="298"/>
      <c r="Q43" s="405">
        <f t="shared" ref="Q43:Q46" si="25">SUM(O43:P43)</f>
        <v>0</v>
      </c>
      <c r="R43" s="250"/>
      <c r="S43" s="299"/>
      <c r="T43" s="298"/>
      <c r="U43" s="405">
        <f t="shared" ref="U43:U46" si="26">SUM(S43:T43)</f>
        <v>0</v>
      </c>
      <c r="V43" s="208"/>
      <c r="W43" s="220"/>
      <c r="X43" s="220"/>
      <c r="Y43" s="407">
        <f t="shared" ref="Y43" si="27">SUM(W43:X43)</f>
        <v>0</v>
      </c>
    </row>
    <row r="44" spans="1:25">
      <c r="A44" s="193" t="s">
        <v>15</v>
      </c>
      <c r="B44" s="250"/>
      <c r="C44" s="299"/>
      <c r="D44" s="299"/>
      <c r="E44" s="407">
        <f>SUM(C44:D44)</f>
        <v>0</v>
      </c>
      <c r="F44" s="208"/>
      <c r="G44" s="299"/>
      <c r="H44" s="299"/>
      <c r="I44" s="407">
        <f>SUM(G44:H44)</f>
        <v>0</v>
      </c>
      <c r="J44" s="250"/>
      <c r="K44" s="299"/>
      <c r="L44" s="299"/>
      <c r="M44" s="407">
        <f t="shared" si="24"/>
        <v>0</v>
      </c>
      <c r="N44" s="250"/>
      <c r="O44" s="299"/>
      <c r="P44" s="298"/>
      <c r="Q44" s="405">
        <f t="shared" si="25"/>
        <v>0</v>
      </c>
      <c r="R44" s="250"/>
      <c r="S44" s="299"/>
      <c r="T44" s="298"/>
      <c r="U44" s="405">
        <f t="shared" si="26"/>
        <v>0</v>
      </c>
      <c r="V44" s="250"/>
      <c r="W44" s="220"/>
      <c r="X44" s="220"/>
      <c r="Y44" s="407">
        <f>SUM(W44:X44)</f>
        <v>0</v>
      </c>
    </row>
    <row r="45" spans="1:25">
      <c r="A45" s="713" t="s">
        <v>17</v>
      </c>
      <c r="B45" s="714"/>
      <c r="C45" s="715"/>
      <c r="D45" s="715"/>
      <c r="E45" s="716">
        <f>SUM(C45:D45)</f>
        <v>0</v>
      </c>
      <c r="F45" s="717"/>
      <c r="G45" s="715"/>
      <c r="H45" s="715"/>
      <c r="I45" s="716">
        <f>SUM(G45:H45)</f>
        <v>0</v>
      </c>
      <c r="J45" s="714"/>
      <c r="K45" s="715"/>
      <c r="L45" s="715"/>
      <c r="M45" s="716">
        <f t="shared" si="24"/>
        <v>0</v>
      </c>
      <c r="N45" s="714"/>
      <c r="O45" s="715"/>
      <c r="P45" s="718"/>
      <c r="Q45" s="719">
        <f t="shared" si="25"/>
        <v>0</v>
      </c>
      <c r="R45" s="714"/>
      <c r="S45" s="715"/>
      <c r="T45" s="718"/>
      <c r="U45" s="719">
        <f t="shared" si="26"/>
        <v>0</v>
      </c>
      <c r="V45" s="714"/>
      <c r="W45" s="720"/>
      <c r="X45" s="720"/>
      <c r="Y45" s="716">
        <f>SUM(W45:X45)</f>
        <v>0</v>
      </c>
    </row>
    <row r="46" spans="1:25" s="40" customFormat="1" ht="16.399999999999999" customHeight="1">
      <c r="A46" s="724" t="s">
        <v>61</v>
      </c>
      <c r="B46" s="725" t="s">
        <v>2</v>
      </c>
      <c r="C46" s="726">
        <f>SUM(C43:C45)</f>
        <v>0</v>
      </c>
      <c r="D46" s="726">
        <f>SUM(D43:D45)</f>
        <v>0</v>
      </c>
      <c r="E46" s="726">
        <f>SUM(E43:E45)</f>
        <v>0</v>
      </c>
      <c r="F46" s="727"/>
      <c r="G46" s="728">
        <f>SUM(G43:G45)</f>
        <v>0</v>
      </c>
      <c r="H46" s="728">
        <f>SUM(H43:H45)</f>
        <v>0</v>
      </c>
      <c r="I46" s="726">
        <f>SUM(I43:I45)</f>
        <v>0</v>
      </c>
      <c r="J46" s="727"/>
      <c r="K46" s="728">
        <f>SUM(K43:K45)</f>
        <v>0</v>
      </c>
      <c r="L46" s="729">
        <f>SUM(L43:L45)</f>
        <v>0</v>
      </c>
      <c r="M46" s="730">
        <f t="shared" si="24"/>
        <v>0</v>
      </c>
      <c r="N46" s="727"/>
      <c r="O46" s="726">
        <f>SUM(O43:O45)</f>
        <v>0</v>
      </c>
      <c r="P46" s="726">
        <f>SUM(P43:P45)</f>
        <v>0</v>
      </c>
      <c r="Q46" s="726">
        <f t="shared" si="25"/>
        <v>0</v>
      </c>
      <c r="R46" s="727"/>
      <c r="S46" s="731">
        <f>SUM(S43:S45)</f>
        <v>0</v>
      </c>
      <c r="T46" s="732">
        <f>SUM(T43:T45)</f>
        <v>0</v>
      </c>
      <c r="U46" s="726">
        <f t="shared" si="26"/>
        <v>0</v>
      </c>
      <c r="V46" s="733" t="s">
        <v>2</v>
      </c>
      <c r="W46" s="734"/>
      <c r="X46" s="734"/>
      <c r="Y46" s="735">
        <f>SUM(W46:X46)</f>
        <v>0</v>
      </c>
    </row>
    <row r="47" spans="1:25" ht="2.15" customHeight="1">
      <c r="A47" s="684"/>
      <c r="B47" s="685"/>
      <c r="C47" s="721"/>
      <c r="D47" s="721"/>
      <c r="E47" s="697"/>
      <c r="F47" s="686"/>
      <c r="G47" s="721"/>
      <c r="H47" s="674"/>
      <c r="I47" s="151"/>
      <c r="J47" s="686"/>
      <c r="K47" s="678"/>
      <c r="L47" s="678"/>
      <c r="M47" s="698"/>
      <c r="N47" s="686"/>
      <c r="O47" s="721"/>
      <c r="P47" s="697"/>
      <c r="Q47" s="151"/>
      <c r="R47" s="686"/>
      <c r="S47" s="721"/>
      <c r="T47" s="697"/>
      <c r="U47" s="151"/>
      <c r="V47" s="685"/>
      <c r="W47" s="722"/>
      <c r="X47" s="723"/>
      <c r="Y47" s="586"/>
    </row>
    <row r="48" spans="1:25" ht="19.5" customHeight="1">
      <c r="A48" s="201" t="s">
        <v>56</v>
      </c>
      <c r="B48" s="249"/>
      <c r="C48" s="203">
        <f>SUM(C40+C46)</f>
        <v>0</v>
      </c>
      <c r="D48" s="203">
        <f>SUM(D40+D46)</f>
        <v>0</v>
      </c>
      <c r="E48" s="203">
        <f>E40+E46</f>
        <v>0</v>
      </c>
      <c r="F48" s="203"/>
      <c r="G48" s="196">
        <f>SUM(G40+G46)</f>
        <v>0</v>
      </c>
      <c r="H48" s="199">
        <f>SUM(H40+H46)</f>
        <v>0</v>
      </c>
      <c r="I48" s="196">
        <f>I40+I46</f>
        <v>0</v>
      </c>
      <c r="J48" s="203"/>
      <c r="K48" s="411">
        <f>SUM(K40+K46)</f>
        <v>0</v>
      </c>
      <c r="L48" s="411">
        <f>SUM(L40+L46)</f>
        <v>0</v>
      </c>
      <c r="M48" s="411">
        <f>M40+M46</f>
        <v>0</v>
      </c>
      <c r="N48" s="203"/>
      <c r="O48" s="196">
        <f>SUM(O40+O46)</f>
        <v>0</v>
      </c>
      <c r="P48" s="199">
        <f>SUM(P40+P46)</f>
        <v>0</v>
      </c>
      <c r="Q48" s="196">
        <f>SUM(Q40+Q46)</f>
        <v>0</v>
      </c>
      <c r="R48" s="203"/>
      <c r="S48" s="196">
        <f>SUM(S40+S46)</f>
        <v>0</v>
      </c>
      <c r="T48" s="199">
        <f>SUM(T40+T46)</f>
        <v>0</v>
      </c>
      <c r="U48" s="196">
        <f>SUM(U40+U46)</f>
        <v>0</v>
      </c>
      <c r="V48" s="249" t="s">
        <v>2</v>
      </c>
      <c r="W48" s="196">
        <f>SUM(W40+W46)</f>
        <v>0</v>
      </c>
      <c r="X48" s="199">
        <f>SUM(X40+X46)</f>
        <v>0</v>
      </c>
      <c r="Y48" s="196">
        <f>Y40+Y46</f>
        <v>0</v>
      </c>
    </row>
    <row r="49" spans="1:25" ht="2.25" customHeight="1">
      <c r="A49" s="213"/>
      <c r="B49" s="265"/>
      <c r="C49" s="263"/>
      <c r="D49" s="263"/>
      <c r="E49" s="301"/>
      <c r="F49" s="258"/>
      <c r="G49" s="263"/>
      <c r="H49" s="264"/>
      <c r="I49" s="265"/>
      <c r="J49" s="265"/>
      <c r="K49" s="263"/>
      <c r="L49" s="264"/>
      <c r="M49" s="265"/>
      <c r="N49" s="265"/>
      <c r="O49" s="263"/>
      <c r="P49" s="301"/>
      <c r="Q49" s="265"/>
      <c r="R49" s="265"/>
      <c r="S49" s="263"/>
      <c r="T49" s="301"/>
      <c r="U49" s="265"/>
      <c r="V49" s="258"/>
      <c r="W49" s="266"/>
      <c r="X49" s="267"/>
      <c r="Y49" s="268"/>
    </row>
    <row r="50" spans="1:25">
      <c r="A50" s="277" t="s">
        <v>62</v>
      </c>
      <c r="B50" s="302"/>
      <c r="C50" s="214"/>
      <c r="D50" s="214"/>
      <c r="E50" s="303"/>
      <c r="F50" s="216"/>
      <c r="G50" s="214"/>
      <c r="H50" s="214"/>
      <c r="I50" s="588"/>
      <c r="J50" s="215"/>
      <c r="K50" s="214"/>
      <c r="L50" s="214"/>
      <c r="M50" s="588"/>
      <c r="N50" s="215"/>
      <c r="O50" s="214"/>
      <c r="P50" s="303"/>
      <c r="Q50" s="215"/>
      <c r="R50" s="215"/>
      <c r="S50" s="214"/>
      <c r="T50" s="303"/>
      <c r="U50" s="215"/>
      <c r="V50" s="216"/>
      <c r="W50" s="217"/>
      <c r="X50" s="217"/>
      <c r="Y50" s="590"/>
    </row>
    <row r="51" spans="1:25">
      <c r="A51" s="218" t="s">
        <v>63</v>
      </c>
      <c r="B51" s="197" t="s">
        <v>2</v>
      </c>
      <c r="C51" s="412"/>
      <c r="D51" s="412"/>
      <c r="E51" s="413"/>
      <c r="F51" s="216">
        <v>0</v>
      </c>
      <c r="G51" s="412"/>
      <c r="H51" s="412"/>
      <c r="I51" s="413"/>
      <c r="J51" s="216">
        <f>SUM(F51,0)</f>
        <v>0</v>
      </c>
      <c r="K51" s="412"/>
      <c r="L51" s="412"/>
      <c r="M51" s="413"/>
      <c r="N51" s="216">
        <v>0</v>
      </c>
      <c r="O51" s="412"/>
      <c r="P51" s="589"/>
      <c r="Q51" s="216"/>
      <c r="R51" s="414">
        <v>0</v>
      </c>
      <c r="S51" s="412"/>
      <c r="T51" s="589"/>
      <c r="U51" s="413"/>
      <c r="V51" s="216">
        <v>0</v>
      </c>
      <c r="W51" s="410"/>
      <c r="X51" s="415"/>
      <c r="Y51" s="196"/>
    </row>
    <row r="52" spans="1:25" s="40" customFormat="1" ht="16.399999999999999" customHeight="1">
      <c r="A52" s="200" t="s">
        <v>61</v>
      </c>
      <c r="B52" s="203">
        <f>SUM(B51:B51)</f>
        <v>0</v>
      </c>
      <c r="C52" s="203"/>
      <c r="D52" s="203"/>
      <c r="E52" s="203"/>
      <c r="F52" s="203">
        <f>SUM(F51:F51)</f>
        <v>0</v>
      </c>
      <c r="G52" s="203"/>
      <c r="H52" s="203"/>
      <c r="I52" s="203"/>
      <c r="J52" s="203">
        <f>SUM(J51:J51)</f>
        <v>0</v>
      </c>
      <c r="K52" s="203"/>
      <c r="L52" s="203"/>
      <c r="M52" s="203"/>
      <c r="N52" s="203">
        <f>SUM(N51:N51)</f>
        <v>0</v>
      </c>
      <c r="O52" s="203"/>
      <c r="P52" s="203"/>
      <c r="Q52" s="203"/>
      <c r="R52" s="203">
        <f>SUM(R51:R51)</f>
        <v>0</v>
      </c>
      <c r="S52" s="203"/>
      <c r="T52" s="203"/>
      <c r="U52" s="203"/>
      <c r="V52" s="196">
        <f>SUM(V51:V51)</f>
        <v>0</v>
      </c>
      <c r="W52" s="203"/>
      <c r="X52" s="203"/>
      <c r="Y52" s="196"/>
    </row>
    <row r="53" spans="1:25" ht="1.5" customHeight="1">
      <c r="A53" s="201"/>
      <c r="B53" s="197"/>
      <c r="C53" s="196"/>
      <c r="D53" s="196"/>
      <c r="E53" s="199"/>
      <c r="F53" s="197"/>
      <c r="G53" s="197"/>
      <c r="H53" s="197"/>
      <c r="I53" s="199"/>
      <c r="J53" s="197"/>
      <c r="K53" s="197"/>
      <c r="L53" s="197"/>
      <c r="M53" s="199"/>
      <c r="N53" s="197"/>
      <c r="O53" s="197"/>
      <c r="P53" s="196"/>
      <c r="Q53" s="199"/>
      <c r="R53" s="197"/>
      <c r="S53" s="197"/>
      <c r="T53" s="196"/>
      <c r="U53" s="199"/>
      <c r="V53" s="196"/>
      <c r="W53" s="197"/>
      <c r="X53" s="197"/>
      <c r="Y53" s="199"/>
    </row>
    <row r="54" spans="1:25" s="44" customFormat="1" ht="16.5" customHeight="1" thickBot="1">
      <c r="A54" s="736" t="s">
        <v>64</v>
      </c>
      <c r="B54" s="737">
        <f>SUM(B52)</f>
        <v>0</v>
      </c>
      <c r="C54" s="738" t="s">
        <v>16</v>
      </c>
      <c r="D54" s="738" t="s">
        <v>16</v>
      </c>
      <c r="E54" s="738" t="s">
        <v>16</v>
      </c>
      <c r="F54" s="737">
        <f>SUM(F52)</f>
        <v>0</v>
      </c>
      <c r="G54" s="738" t="s">
        <v>16</v>
      </c>
      <c r="H54" s="738" t="s">
        <v>16</v>
      </c>
      <c r="I54" s="738" t="s">
        <v>16</v>
      </c>
      <c r="J54" s="737">
        <f>SUM(J52)</f>
        <v>0</v>
      </c>
      <c r="K54" s="738" t="s">
        <v>16</v>
      </c>
      <c r="L54" s="738" t="s">
        <v>16</v>
      </c>
      <c r="M54" s="738" t="s">
        <v>16</v>
      </c>
      <c r="N54" s="737">
        <f>SUM(N52)</f>
        <v>0</v>
      </c>
      <c r="O54" s="738" t="s">
        <v>16</v>
      </c>
      <c r="P54" s="738" t="s">
        <v>16</v>
      </c>
      <c r="Q54" s="738" t="s">
        <v>16</v>
      </c>
      <c r="R54" s="737">
        <f>SUM(R52)</f>
        <v>0</v>
      </c>
      <c r="S54" s="738" t="s">
        <v>16</v>
      </c>
      <c r="T54" s="738" t="s">
        <v>16</v>
      </c>
      <c r="U54" s="738" t="s">
        <v>16</v>
      </c>
      <c r="V54" s="739">
        <f>SUM(V52)</f>
        <v>0</v>
      </c>
      <c r="W54" s="738" t="s">
        <v>16</v>
      </c>
      <c r="X54" s="738" t="s">
        <v>16</v>
      </c>
      <c r="Y54" s="740" t="s">
        <v>16</v>
      </c>
    </row>
    <row r="55" spans="1:25" ht="15.75" customHeight="1" thickTop="1">
      <c r="A55" s="871" t="s">
        <v>65</v>
      </c>
      <c r="B55" s="870"/>
      <c r="C55" s="870"/>
      <c r="D55" s="870"/>
      <c r="E55" s="870"/>
      <c r="F55" s="870"/>
      <c r="G55" s="870"/>
      <c r="H55" s="870"/>
      <c r="I55" s="870"/>
      <c r="J55" s="870"/>
      <c r="K55" s="870"/>
      <c r="L55" s="870"/>
      <c r="M55" s="870"/>
      <c r="N55" s="870"/>
      <c r="O55" s="870"/>
      <c r="P55" s="870"/>
      <c r="Q55" s="870"/>
      <c r="R55" s="870"/>
      <c r="S55" s="870"/>
      <c r="T55" s="870"/>
      <c r="U55" s="870"/>
      <c r="V55" s="870"/>
      <c r="W55" s="870"/>
      <c r="X55" s="870"/>
      <c r="Y55" s="870"/>
    </row>
    <row r="56" spans="1:25" ht="12.5">
      <c r="A56" s="868" t="s">
        <v>302</v>
      </c>
      <c r="B56" s="869"/>
      <c r="C56" s="869"/>
      <c r="D56" s="869"/>
      <c r="E56" s="869"/>
      <c r="F56" s="869"/>
      <c r="G56" s="869"/>
      <c r="H56" s="869"/>
      <c r="I56" s="869"/>
      <c r="J56" s="869"/>
      <c r="K56" s="869"/>
      <c r="L56" s="869"/>
      <c r="M56" s="869"/>
      <c r="N56" s="869"/>
      <c r="O56" s="869"/>
      <c r="P56" s="869"/>
      <c r="Q56" s="869"/>
      <c r="R56" s="869"/>
      <c r="S56" s="869"/>
      <c r="T56" s="869"/>
      <c r="U56" s="809"/>
      <c r="V56" s="809"/>
      <c r="W56" s="809"/>
      <c r="X56" s="809"/>
      <c r="Y56" s="809"/>
    </row>
    <row r="57" spans="1:25" s="758" customFormat="1" ht="14">
      <c r="A57" s="870" t="s">
        <v>303</v>
      </c>
      <c r="B57" s="870"/>
      <c r="C57" s="870"/>
      <c r="D57" s="870"/>
      <c r="E57" s="870"/>
      <c r="F57" s="870"/>
      <c r="G57" s="870"/>
      <c r="H57" s="870"/>
      <c r="I57" s="870"/>
      <c r="J57" s="870"/>
      <c r="K57" s="870"/>
      <c r="L57" s="870"/>
      <c r="M57" s="870"/>
      <c r="N57" s="870"/>
      <c r="O57" s="870"/>
      <c r="P57" s="870"/>
      <c r="Q57" s="870"/>
      <c r="R57" s="870"/>
      <c r="S57" s="870"/>
      <c r="T57" s="870"/>
      <c r="U57" s="870"/>
      <c r="V57" s="870"/>
      <c r="W57" s="870"/>
      <c r="X57" s="870"/>
      <c r="Y57" s="870"/>
    </row>
    <row r="58" spans="1:25" ht="14">
      <c r="A58" s="870" t="s">
        <v>304</v>
      </c>
      <c r="B58" s="870"/>
      <c r="C58" s="870"/>
      <c r="D58" s="870"/>
      <c r="E58" s="870"/>
      <c r="F58" s="870"/>
      <c r="G58" s="870"/>
      <c r="H58" s="870"/>
      <c r="I58" s="870"/>
      <c r="J58" s="870"/>
      <c r="K58" s="870"/>
      <c r="L58" s="870"/>
      <c r="M58" s="870"/>
      <c r="N58" s="870"/>
      <c r="O58" s="870"/>
      <c r="P58" s="870"/>
      <c r="Q58" s="870"/>
      <c r="R58" s="870"/>
      <c r="S58" s="870"/>
      <c r="T58" s="870"/>
      <c r="U58" s="870"/>
      <c r="V58" s="870"/>
      <c r="W58" s="870"/>
      <c r="X58" s="870"/>
      <c r="Y58" s="870"/>
    </row>
    <row r="59" spans="1:25">
      <c r="A59" s="866" t="s">
        <v>2</v>
      </c>
      <c r="B59" s="867"/>
      <c r="C59" s="867"/>
      <c r="D59" s="867"/>
      <c r="E59" s="867"/>
      <c r="F59" s="867"/>
      <c r="G59" s="867"/>
      <c r="H59" s="867"/>
      <c r="I59" s="867"/>
      <c r="J59" s="867"/>
      <c r="K59" s="867"/>
      <c r="L59" s="867"/>
      <c r="M59" s="867"/>
      <c r="N59" s="867"/>
      <c r="O59" s="867"/>
      <c r="P59" s="867"/>
      <c r="Q59" s="867"/>
      <c r="R59" s="867"/>
      <c r="S59" s="867"/>
      <c r="T59" s="867"/>
    </row>
    <row r="60" spans="1:25">
      <c r="A60" s="41"/>
      <c r="B60" s="41"/>
      <c r="D60" s="43"/>
      <c r="F60" s="45"/>
      <c r="I60" s="45"/>
      <c r="J60" s="45"/>
      <c r="M60" s="45"/>
      <c r="N60" s="45"/>
      <c r="Q60" s="45"/>
      <c r="R60" s="45"/>
      <c r="U60" s="45"/>
      <c r="V60" s="45"/>
      <c r="Y60" s="45"/>
    </row>
    <row r="61" spans="1:25">
      <c r="A61" s="41"/>
      <c r="B61" s="41"/>
      <c r="D61" s="43"/>
      <c r="G61" s="43"/>
      <c r="I61" s="41"/>
      <c r="K61" s="43"/>
      <c r="M61" s="41"/>
      <c r="N61" s="6"/>
      <c r="O61" s="43"/>
      <c r="P61" s="43"/>
      <c r="Q61" s="6"/>
      <c r="R61" s="6"/>
      <c r="S61" s="43"/>
      <c r="T61" s="43"/>
      <c r="U61" s="6"/>
      <c r="V61" s="6"/>
      <c r="W61" s="43"/>
      <c r="X61" s="43"/>
      <c r="Y61" s="6"/>
    </row>
    <row r="62" spans="1:25">
      <c r="A62" s="45"/>
      <c r="B62" s="45"/>
      <c r="F62" s="45"/>
      <c r="I62" s="45"/>
      <c r="J62" s="45"/>
      <c r="M62" s="45"/>
      <c r="N62" s="45"/>
      <c r="Q62" s="45"/>
      <c r="R62" s="45"/>
      <c r="U62" s="45"/>
      <c r="V62" s="45"/>
      <c r="Y62" s="45"/>
    </row>
    <row r="63" spans="1:25">
      <c r="A63" s="45"/>
      <c r="B63" s="45"/>
      <c r="F63" s="45"/>
      <c r="I63" s="45"/>
      <c r="J63" s="45"/>
      <c r="M63" s="45"/>
      <c r="N63" s="45"/>
      <c r="Q63" s="45"/>
      <c r="R63" s="45"/>
      <c r="U63" s="45"/>
      <c r="V63" s="45"/>
      <c r="Y63" s="45"/>
    </row>
    <row r="64" spans="1:25">
      <c r="A64" s="45"/>
      <c r="B64" s="45"/>
      <c r="F64" s="45"/>
      <c r="I64" s="45"/>
      <c r="J64" s="45"/>
      <c r="M64" s="45"/>
      <c r="N64" s="45"/>
      <c r="Q64" s="45"/>
      <c r="R64" s="45"/>
      <c r="U64" s="45"/>
      <c r="V64" s="45"/>
      <c r="Y64" s="45"/>
    </row>
    <row r="65" spans="1:25">
      <c r="A65" s="45"/>
      <c r="B65" s="45"/>
      <c r="F65" s="45"/>
      <c r="I65" s="45"/>
      <c r="J65" s="45"/>
      <c r="M65" s="45"/>
      <c r="N65" s="45"/>
      <c r="Q65" s="45"/>
      <c r="R65" s="45"/>
      <c r="U65" s="45"/>
      <c r="V65" s="45"/>
      <c r="Y65" s="45"/>
    </row>
  </sheetData>
  <mergeCells count="17">
    <mergeCell ref="A59:T59"/>
    <mergeCell ref="A56:T56"/>
    <mergeCell ref="A57:Y57"/>
    <mergeCell ref="A55:Y55"/>
    <mergeCell ref="V30:Y30"/>
    <mergeCell ref="A58:Y58"/>
    <mergeCell ref="V3:Y3"/>
    <mergeCell ref="B30:E30"/>
    <mergeCell ref="F30:I30"/>
    <mergeCell ref="J30:M30"/>
    <mergeCell ref="R30:U30"/>
    <mergeCell ref="N30:Q30"/>
    <mergeCell ref="B3:E3"/>
    <mergeCell ref="F3:I3"/>
    <mergeCell ref="J3:M3"/>
    <mergeCell ref="N3:Q3"/>
    <mergeCell ref="R3:U3"/>
  </mergeCells>
  <pageMargins left="0" right="0" top="0.74836309523809497" bottom="0.25" header="0.13" footer="0.1"/>
  <pageSetup scale="45" fitToHeight="0" orientation="landscape" r:id="rId1"/>
  <headerFooter>
    <oddHeader>&amp;C&amp;"Arial,Bold"&amp;K000000Table I-2
Pacific Gas and Electtric Company
Program Subscription Statistics
March 2017</oddHeader>
    <oddFooter>&amp;L&amp;F&amp;CPage 6 of 11&amp;R&amp;A</oddFooter>
  </headerFooter>
  <customProperties>
    <customPr name="_pios_id" r:id="rId2"/>
  </customProperties>
  <ignoredErrors>
    <ignoredError sqref="B26:E26 B25 J17:J18 E19 C24:E24 B23:C23 B28:D28 B27:E27 S27:U27 B42:B45 B22:E22 D31:F31 I31:J31 F40 J33:J34 B41 J41 M31 T31:V31 E16:E18 E20 D14:E15 F41 F43 F44:F45 J44:J45 D29:E29 P29:Y29 K23:M23 F28:I28 E23 J22:M22 J14:J15 K26:M26 F42 J42 O26:U26 O27:Q27 W27:Y27 F37 G26:I26 G29:N29 K13:L13 M16:M18 K28:Y28 O19:Q19 N25:N27 R25 W26:Y26 C40:D40 E33:E34 C46:C47 E47 D46 E43:E45 F34 Q31 X31:Y31 Y48 E6:E7 I6:I7 U6:U7 C13:D13 F52 G46:H46 G40:H40 I33:I34 I43:I45 K40:L40 K46:L46 M33:M34 M43:M45 Q16:Q18 O40:P40 O46:P46 Q33:Q34 Q43:Q45 S13:T13 S19:T19 S40:T40 S46:T46 R52 U33:U34 U43:U45 U16:U18 W13:X13 W19:X19 W40:X40 W48:X48 V52 Y33:Y34 Y43:Y45 Y16:Y18 Y6:Y7 V25 G13:I13 I16:I18 Q6:Q7 E36:E40 J36 F36 I36:I39 M36:M39 Q36:Q39 U36:U39 Y36:Y39 E9:E12 I9:I12 U9:U12 Y9:Y12 M9:M12 Q9:Q12 O13:P13" emptyCellReference="1"/>
    <ignoredError sqref="D21 G21:I21 K21:M21 L19" formula="1"/>
    <ignoredError sqref="E21" formula="1" emptyCellReference="1"/>
    <ignoredError sqref="Y46" formulaRange="1"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2"/>
  <sheetViews>
    <sheetView view="pageLayout" topLeftCell="B1" zoomScaleNormal="100" workbookViewId="0">
      <selection activeCell="B2" sqref="B2"/>
    </sheetView>
  </sheetViews>
  <sheetFormatPr defaultRowHeight="11.5"/>
  <cols>
    <col min="1" max="1" width="0" style="4" hidden="1" customWidth="1"/>
    <col min="2" max="2" width="55.453125" style="4" customWidth="1"/>
    <col min="3" max="3" width="14.1796875" style="4" customWidth="1"/>
    <col min="4" max="4" width="11.1796875" style="6" customWidth="1"/>
    <col min="5" max="5" width="10.54296875" style="6" customWidth="1"/>
    <col min="6" max="6" width="10.54296875" style="4" customWidth="1"/>
    <col min="7" max="7" width="11.54296875" style="4" customWidth="1"/>
    <col min="8" max="8" width="11.1796875" style="4" customWidth="1"/>
    <col min="9" max="9" width="10.54296875" style="4" customWidth="1"/>
    <col min="10" max="11" width="11.453125" style="4" customWidth="1"/>
    <col min="12" max="15" width="10.54296875" style="4" customWidth="1"/>
    <col min="16" max="17" width="14.453125" style="4" customWidth="1"/>
    <col min="18" max="18" width="13.81640625" style="4" customWidth="1"/>
    <col min="19" max="19" width="14.54296875" style="4" customWidth="1"/>
    <col min="20" max="20" width="9.54296875" style="4" customWidth="1"/>
    <col min="21" max="256" width="9.1796875" style="4"/>
    <col min="257" max="257" width="0" style="4" hidden="1" customWidth="1"/>
    <col min="258" max="258" width="52" style="4" customWidth="1"/>
    <col min="259" max="259" width="0" style="4" hidden="1" customWidth="1"/>
    <col min="260" max="262" width="10.54296875" style="4" customWidth="1"/>
    <col min="263" max="263" width="11.54296875" style="4" customWidth="1"/>
    <col min="264" max="271" width="10.54296875" style="4" customWidth="1"/>
    <col min="272" max="273" width="14.453125" style="4" customWidth="1"/>
    <col min="274" max="274" width="13.453125" style="4" customWidth="1"/>
    <col min="275" max="275" width="14.453125" style="4" customWidth="1"/>
    <col min="276" max="276" width="9.54296875" style="4" customWidth="1"/>
    <col min="277" max="512" width="9.1796875" style="4"/>
    <col min="513" max="513" width="0" style="4" hidden="1" customWidth="1"/>
    <col min="514" max="514" width="52" style="4" customWidth="1"/>
    <col min="515" max="515" width="0" style="4" hidden="1" customWidth="1"/>
    <col min="516" max="518" width="10.54296875" style="4" customWidth="1"/>
    <col min="519" max="519" width="11.54296875" style="4" customWidth="1"/>
    <col min="520" max="527" width="10.54296875" style="4" customWidth="1"/>
    <col min="528" max="529" width="14.453125" style="4" customWidth="1"/>
    <col min="530" max="530" width="13.453125" style="4" customWidth="1"/>
    <col min="531" max="531" width="14.453125" style="4" customWidth="1"/>
    <col min="532" max="532" width="9.54296875" style="4" customWidth="1"/>
    <col min="533" max="768" width="9.1796875" style="4"/>
    <col min="769" max="769" width="0" style="4" hidden="1" customWidth="1"/>
    <col min="770" max="770" width="52" style="4" customWidth="1"/>
    <col min="771" max="771" width="0" style="4" hidden="1" customWidth="1"/>
    <col min="772" max="774" width="10.54296875" style="4" customWidth="1"/>
    <col min="775" max="775" width="11.54296875" style="4" customWidth="1"/>
    <col min="776" max="783" width="10.54296875" style="4" customWidth="1"/>
    <col min="784" max="785" width="14.453125" style="4" customWidth="1"/>
    <col min="786" max="786" width="13.453125" style="4" customWidth="1"/>
    <col min="787" max="787" width="14.453125" style="4" customWidth="1"/>
    <col min="788" max="788" width="9.54296875" style="4" customWidth="1"/>
    <col min="789" max="1024" width="9.1796875" style="4"/>
    <col min="1025" max="1025" width="0" style="4" hidden="1" customWidth="1"/>
    <col min="1026" max="1026" width="52" style="4" customWidth="1"/>
    <col min="1027" max="1027" width="0" style="4" hidden="1" customWidth="1"/>
    <col min="1028" max="1030" width="10.54296875" style="4" customWidth="1"/>
    <col min="1031" max="1031" width="11.54296875" style="4" customWidth="1"/>
    <col min="1032" max="1039" width="10.54296875" style="4" customWidth="1"/>
    <col min="1040" max="1041" width="14.453125" style="4" customWidth="1"/>
    <col min="1042" max="1042" width="13.453125" style="4" customWidth="1"/>
    <col min="1043" max="1043" width="14.453125" style="4" customWidth="1"/>
    <col min="1044" max="1044" width="9.54296875" style="4" customWidth="1"/>
    <col min="1045" max="1280" width="9.1796875" style="4"/>
    <col min="1281" max="1281" width="0" style="4" hidden="1" customWidth="1"/>
    <col min="1282" max="1282" width="52" style="4" customWidth="1"/>
    <col min="1283" max="1283" width="0" style="4" hidden="1" customWidth="1"/>
    <col min="1284" max="1286" width="10.54296875" style="4" customWidth="1"/>
    <col min="1287" max="1287" width="11.54296875" style="4" customWidth="1"/>
    <col min="1288" max="1295" width="10.54296875" style="4" customWidth="1"/>
    <col min="1296" max="1297" width="14.453125" style="4" customWidth="1"/>
    <col min="1298" max="1298" width="13.453125" style="4" customWidth="1"/>
    <col min="1299" max="1299" width="14.453125" style="4" customWidth="1"/>
    <col min="1300" max="1300" width="9.54296875" style="4" customWidth="1"/>
    <col min="1301" max="1536" width="9.1796875" style="4"/>
    <col min="1537" max="1537" width="0" style="4" hidden="1" customWidth="1"/>
    <col min="1538" max="1538" width="52" style="4" customWidth="1"/>
    <col min="1539" max="1539" width="0" style="4" hidden="1" customWidth="1"/>
    <col min="1540" max="1542" width="10.54296875" style="4" customWidth="1"/>
    <col min="1543" max="1543" width="11.54296875" style="4" customWidth="1"/>
    <col min="1544" max="1551" width="10.54296875" style="4" customWidth="1"/>
    <col min="1552" max="1553" width="14.453125" style="4" customWidth="1"/>
    <col min="1554" max="1554" width="13.453125" style="4" customWidth="1"/>
    <col min="1555" max="1555" width="14.453125" style="4" customWidth="1"/>
    <col min="1556" max="1556" width="9.54296875" style="4" customWidth="1"/>
    <col min="1557" max="1792" width="9.1796875" style="4"/>
    <col min="1793" max="1793" width="0" style="4" hidden="1" customWidth="1"/>
    <col min="1794" max="1794" width="52" style="4" customWidth="1"/>
    <col min="1795" max="1795" width="0" style="4" hidden="1" customWidth="1"/>
    <col min="1796" max="1798" width="10.54296875" style="4" customWidth="1"/>
    <col min="1799" max="1799" width="11.54296875" style="4" customWidth="1"/>
    <col min="1800" max="1807" width="10.54296875" style="4" customWidth="1"/>
    <col min="1808" max="1809" width="14.453125" style="4" customWidth="1"/>
    <col min="1810" max="1810" width="13.453125" style="4" customWidth="1"/>
    <col min="1811" max="1811" width="14.453125" style="4" customWidth="1"/>
    <col min="1812" max="1812" width="9.54296875" style="4" customWidth="1"/>
    <col min="1813" max="2048" width="9.1796875" style="4"/>
    <col min="2049" max="2049" width="0" style="4" hidden="1" customWidth="1"/>
    <col min="2050" max="2050" width="52" style="4" customWidth="1"/>
    <col min="2051" max="2051" width="0" style="4" hidden="1" customWidth="1"/>
    <col min="2052" max="2054" width="10.54296875" style="4" customWidth="1"/>
    <col min="2055" max="2055" width="11.54296875" style="4" customWidth="1"/>
    <col min="2056" max="2063" width="10.54296875" style="4" customWidth="1"/>
    <col min="2064" max="2065" width="14.453125" style="4" customWidth="1"/>
    <col min="2066" max="2066" width="13.453125" style="4" customWidth="1"/>
    <col min="2067" max="2067" width="14.453125" style="4" customWidth="1"/>
    <col min="2068" max="2068" width="9.54296875" style="4" customWidth="1"/>
    <col min="2069" max="2304" width="9.1796875" style="4"/>
    <col min="2305" max="2305" width="0" style="4" hidden="1" customWidth="1"/>
    <col min="2306" max="2306" width="52" style="4" customWidth="1"/>
    <col min="2307" max="2307" width="0" style="4" hidden="1" customWidth="1"/>
    <col min="2308" max="2310" width="10.54296875" style="4" customWidth="1"/>
    <col min="2311" max="2311" width="11.54296875" style="4" customWidth="1"/>
    <col min="2312" max="2319" width="10.54296875" style="4" customWidth="1"/>
    <col min="2320" max="2321" width="14.453125" style="4" customWidth="1"/>
    <col min="2322" max="2322" width="13.453125" style="4" customWidth="1"/>
    <col min="2323" max="2323" width="14.453125" style="4" customWidth="1"/>
    <col min="2324" max="2324" width="9.54296875" style="4" customWidth="1"/>
    <col min="2325" max="2560" width="9.1796875" style="4"/>
    <col min="2561" max="2561" width="0" style="4" hidden="1" customWidth="1"/>
    <col min="2562" max="2562" width="52" style="4" customWidth="1"/>
    <col min="2563" max="2563" width="0" style="4" hidden="1" customWidth="1"/>
    <col min="2564" max="2566" width="10.54296875" style="4" customWidth="1"/>
    <col min="2567" max="2567" width="11.54296875" style="4" customWidth="1"/>
    <col min="2568" max="2575" width="10.54296875" style="4" customWidth="1"/>
    <col min="2576" max="2577" width="14.453125" style="4" customWidth="1"/>
    <col min="2578" max="2578" width="13.453125" style="4" customWidth="1"/>
    <col min="2579" max="2579" width="14.453125" style="4" customWidth="1"/>
    <col min="2580" max="2580" width="9.54296875" style="4" customWidth="1"/>
    <col min="2581" max="2816" width="9.1796875" style="4"/>
    <col min="2817" max="2817" width="0" style="4" hidden="1" customWidth="1"/>
    <col min="2818" max="2818" width="52" style="4" customWidth="1"/>
    <col min="2819" max="2819" width="0" style="4" hidden="1" customWidth="1"/>
    <col min="2820" max="2822" width="10.54296875" style="4" customWidth="1"/>
    <col min="2823" max="2823" width="11.54296875" style="4" customWidth="1"/>
    <col min="2824" max="2831" width="10.54296875" style="4" customWidth="1"/>
    <col min="2832" max="2833" width="14.453125" style="4" customWidth="1"/>
    <col min="2834" max="2834" width="13.453125" style="4" customWidth="1"/>
    <col min="2835" max="2835" width="14.453125" style="4" customWidth="1"/>
    <col min="2836" max="2836" width="9.54296875" style="4" customWidth="1"/>
    <col min="2837" max="3072" width="9.1796875" style="4"/>
    <col min="3073" max="3073" width="0" style="4" hidden="1" customWidth="1"/>
    <col min="3074" max="3074" width="52" style="4" customWidth="1"/>
    <col min="3075" max="3075" width="0" style="4" hidden="1" customWidth="1"/>
    <col min="3076" max="3078" width="10.54296875" style="4" customWidth="1"/>
    <col min="3079" max="3079" width="11.54296875" style="4" customWidth="1"/>
    <col min="3080" max="3087" width="10.54296875" style="4" customWidth="1"/>
    <col min="3088" max="3089" width="14.453125" style="4" customWidth="1"/>
    <col min="3090" max="3090" width="13.453125" style="4" customWidth="1"/>
    <col min="3091" max="3091" width="14.453125" style="4" customWidth="1"/>
    <col min="3092" max="3092" width="9.54296875" style="4" customWidth="1"/>
    <col min="3093" max="3328" width="9.1796875" style="4"/>
    <col min="3329" max="3329" width="0" style="4" hidden="1" customWidth="1"/>
    <col min="3330" max="3330" width="52" style="4" customWidth="1"/>
    <col min="3331" max="3331" width="0" style="4" hidden="1" customWidth="1"/>
    <col min="3332" max="3334" width="10.54296875" style="4" customWidth="1"/>
    <col min="3335" max="3335" width="11.54296875" style="4" customWidth="1"/>
    <col min="3336" max="3343" width="10.54296875" style="4" customWidth="1"/>
    <col min="3344" max="3345" width="14.453125" style="4" customWidth="1"/>
    <col min="3346" max="3346" width="13.453125" style="4" customWidth="1"/>
    <col min="3347" max="3347" width="14.453125" style="4" customWidth="1"/>
    <col min="3348" max="3348" width="9.54296875" style="4" customWidth="1"/>
    <col min="3349" max="3584" width="9.1796875" style="4"/>
    <col min="3585" max="3585" width="0" style="4" hidden="1" customWidth="1"/>
    <col min="3586" max="3586" width="52" style="4" customWidth="1"/>
    <col min="3587" max="3587" width="0" style="4" hidden="1" customWidth="1"/>
    <col min="3588" max="3590" width="10.54296875" style="4" customWidth="1"/>
    <col min="3591" max="3591" width="11.54296875" style="4" customWidth="1"/>
    <col min="3592" max="3599" width="10.54296875" style="4" customWidth="1"/>
    <col min="3600" max="3601" width="14.453125" style="4" customWidth="1"/>
    <col min="3602" max="3602" width="13.453125" style="4" customWidth="1"/>
    <col min="3603" max="3603" width="14.453125" style="4" customWidth="1"/>
    <col min="3604" max="3604" width="9.54296875" style="4" customWidth="1"/>
    <col min="3605" max="3840" width="9.1796875" style="4"/>
    <col min="3841" max="3841" width="0" style="4" hidden="1" customWidth="1"/>
    <col min="3842" max="3842" width="52" style="4" customWidth="1"/>
    <col min="3843" max="3843" width="0" style="4" hidden="1" customWidth="1"/>
    <col min="3844" max="3846" width="10.54296875" style="4" customWidth="1"/>
    <col min="3847" max="3847" width="11.54296875" style="4" customWidth="1"/>
    <col min="3848" max="3855" width="10.54296875" style="4" customWidth="1"/>
    <col min="3856" max="3857" width="14.453125" style="4" customWidth="1"/>
    <col min="3858" max="3858" width="13.453125" style="4" customWidth="1"/>
    <col min="3859" max="3859" width="14.453125" style="4" customWidth="1"/>
    <col min="3860" max="3860" width="9.54296875" style="4" customWidth="1"/>
    <col min="3861" max="4096" width="9.1796875" style="4"/>
    <col min="4097" max="4097" width="0" style="4" hidden="1" customWidth="1"/>
    <col min="4098" max="4098" width="52" style="4" customWidth="1"/>
    <col min="4099" max="4099" width="0" style="4" hidden="1" customWidth="1"/>
    <col min="4100" max="4102" width="10.54296875" style="4" customWidth="1"/>
    <col min="4103" max="4103" width="11.54296875" style="4" customWidth="1"/>
    <col min="4104" max="4111" width="10.54296875" style="4" customWidth="1"/>
    <col min="4112" max="4113" width="14.453125" style="4" customWidth="1"/>
    <col min="4114" max="4114" width="13.453125" style="4" customWidth="1"/>
    <col min="4115" max="4115" width="14.453125" style="4" customWidth="1"/>
    <col min="4116" max="4116" width="9.54296875" style="4" customWidth="1"/>
    <col min="4117" max="4352" width="9.1796875" style="4"/>
    <col min="4353" max="4353" width="0" style="4" hidden="1" customWidth="1"/>
    <col min="4354" max="4354" width="52" style="4" customWidth="1"/>
    <col min="4355" max="4355" width="0" style="4" hidden="1" customWidth="1"/>
    <col min="4356" max="4358" width="10.54296875" style="4" customWidth="1"/>
    <col min="4359" max="4359" width="11.54296875" style="4" customWidth="1"/>
    <col min="4360" max="4367" width="10.54296875" style="4" customWidth="1"/>
    <col min="4368" max="4369" width="14.453125" style="4" customWidth="1"/>
    <col min="4370" max="4370" width="13.453125" style="4" customWidth="1"/>
    <col min="4371" max="4371" width="14.453125" style="4" customWidth="1"/>
    <col min="4372" max="4372" width="9.54296875" style="4" customWidth="1"/>
    <col min="4373" max="4608" width="9.1796875" style="4"/>
    <col min="4609" max="4609" width="0" style="4" hidden="1" customWidth="1"/>
    <col min="4610" max="4610" width="52" style="4" customWidth="1"/>
    <col min="4611" max="4611" width="0" style="4" hidden="1" customWidth="1"/>
    <col min="4612" max="4614" width="10.54296875" style="4" customWidth="1"/>
    <col min="4615" max="4615" width="11.54296875" style="4" customWidth="1"/>
    <col min="4616" max="4623" width="10.54296875" style="4" customWidth="1"/>
    <col min="4624" max="4625" width="14.453125" style="4" customWidth="1"/>
    <col min="4626" max="4626" width="13.453125" style="4" customWidth="1"/>
    <col min="4627" max="4627" width="14.453125" style="4" customWidth="1"/>
    <col min="4628" max="4628" width="9.54296875" style="4" customWidth="1"/>
    <col min="4629" max="4864" width="9.1796875" style="4"/>
    <col min="4865" max="4865" width="0" style="4" hidden="1" customWidth="1"/>
    <col min="4866" max="4866" width="52" style="4" customWidth="1"/>
    <col min="4867" max="4867" width="0" style="4" hidden="1" customWidth="1"/>
    <col min="4868" max="4870" width="10.54296875" style="4" customWidth="1"/>
    <col min="4871" max="4871" width="11.54296875" style="4" customWidth="1"/>
    <col min="4872" max="4879" width="10.54296875" style="4" customWidth="1"/>
    <col min="4880" max="4881" width="14.453125" style="4" customWidth="1"/>
    <col min="4882" max="4882" width="13.453125" style="4" customWidth="1"/>
    <col min="4883" max="4883" width="14.453125" style="4" customWidth="1"/>
    <col min="4884" max="4884" width="9.54296875" style="4" customWidth="1"/>
    <col min="4885" max="5120" width="9.1796875" style="4"/>
    <col min="5121" max="5121" width="0" style="4" hidden="1" customWidth="1"/>
    <col min="5122" max="5122" width="52" style="4" customWidth="1"/>
    <col min="5123" max="5123" width="0" style="4" hidden="1" customWidth="1"/>
    <col min="5124" max="5126" width="10.54296875" style="4" customWidth="1"/>
    <col min="5127" max="5127" width="11.54296875" style="4" customWidth="1"/>
    <col min="5128" max="5135" width="10.54296875" style="4" customWidth="1"/>
    <col min="5136" max="5137" width="14.453125" style="4" customWidth="1"/>
    <col min="5138" max="5138" width="13.453125" style="4" customWidth="1"/>
    <col min="5139" max="5139" width="14.453125" style="4" customWidth="1"/>
    <col min="5140" max="5140" width="9.54296875" style="4" customWidth="1"/>
    <col min="5141" max="5376" width="9.1796875" style="4"/>
    <col min="5377" max="5377" width="0" style="4" hidden="1" customWidth="1"/>
    <col min="5378" max="5378" width="52" style="4" customWidth="1"/>
    <col min="5379" max="5379" width="0" style="4" hidden="1" customWidth="1"/>
    <col min="5380" max="5382" width="10.54296875" style="4" customWidth="1"/>
    <col min="5383" max="5383" width="11.54296875" style="4" customWidth="1"/>
    <col min="5384" max="5391" width="10.54296875" style="4" customWidth="1"/>
    <col min="5392" max="5393" width="14.453125" style="4" customWidth="1"/>
    <col min="5394" max="5394" width="13.453125" style="4" customWidth="1"/>
    <col min="5395" max="5395" width="14.453125" style="4" customWidth="1"/>
    <col min="5396" max="5396" width="9.54296875" style="4" customWidth="1"/>
    <col min="5397" max="5632" width="9.1796875" style="4"/>
    <col min="5633" max="5633" width="0" style="4" hidden="1" customWidth="1"/>
    <col min="5634" max="5634" width="52" style="4" customWidth="1"/>
    <col min="5635" max="5635" width="0" style="4" hidden="1" customWidth="1"/>
    <col min="5636" max="5638" width="10.54296875" style="4" customWidth="1"/>
    <col min="5639" max="5639" width="11.54296875" style="4" customWidth="1"/>
    <col min="5640" max="5647" width="10.54296875" style="4" customWidth="1"/>
    <col min="5648" max="5649" width="14.453125" style="4" customWidth="1"/>
    <col min="5650" max="5650" width="13.453125" style="4" customWidth="1"/>
    <col min="5651" max="5651" width="14.453125" style="4" customWidth="1"/>
    <col min="5652" max="5652" width="9.54296875" style="4" customWidth="1"/>
    <col min="5653" max="5888" width="9.1796875" style="4"/>
    <col min="5889" max="5889" width="0" style="4" hidden="1" customWidth="1"/>
    <col min="5890" max="5890" width="52" style="4" customWidth="1"/>
    <col min="5891" max="5891" width="0" style="4" hidden="1" customWidth="1"/>
    <col min="5892" max="5894" width="10.54296875" style="4" customWidth="1"/>
    <col min="5895" max="5895" width="11.54296875" style="4" customWidth="1"/>
    <col min="5896" max="5903" width="10.54296875" style="4" customWidth="1"/>
    <col min="5904" max="5905" width="14.453125" style="4" customWidth="1"/>
    <col min="5906" max="5906" width="13.453125" style="4" customWidth="1"/>
    <col min="5907" max="5907" width="14.453125" style="4" customWidth="1"/>
    <col min="5908" max="5908" width="9.54296875" style="4" customWidth="1"/>
    <col min="5909" max="6144" width="9.1796875" style="4"/>
    <col min="6145" max="6145" width="0" style="4" hidden="1" customWidth="1"/>
    <col min="6146" max="6146" width="52" style="4" customWidth="1"/>
    <col min="6147" max="6147" width="0" style="4" hidden="1" customWidth="1"/>
    <col min="6148" max="6150" width="10.54296875" style="4" customWidth="1"/>
    <col min="6151" max="6151" width="11.54296875" style="4" customWidth="1"/>
    <col min="6152" max="6159" width="10.54296875" style="4" customWidth="1"/>
    <col min="6160" max="6161" width="14.453125" style="4" customWidth="1"/>
    <col min="6162" max="6162" width="13.453125" style="4" customWidth="1"/>
    <col min="6163" max="6163" width="14.453125" style="4" customWidth="1"/>
    <col min="6164" max="6164" width="9.54296875" style="4" customWidth="1"/>
    <col min="6165" max="6400" width="9.1796875" style="4"/>
    <col min="6401" max="6401" width="0" style="4" hidden="1" customWidth="1"/>
    <col min="6402" max="6402" width="52" style="4" customWidth="1"/>
    <col min="6403" max="6403" width="0" style="4" hidden="1" customWidth="1"/>
    <col min="6404" max="6406" width="10.54296875" style="4" customWidth="1"/>
    <col min="6407" max="6407" width="11.54296875" style="4" customWidth="1"/>
    <col min="6408" max="6415" width="10.54296875" style="4" customWidth="1"/>
    <col min="6416" max="6417" width="14.453125" style="4" customWidth="1"/>
    <col min="6418" max="6418" width="13.453125" style="4" customWidth="1"/>
    <col min="6419" max="6419" width="14.453125" style="4" customWidth="1"/>
    <col min="6420" max="6420" width="9.54296875" style="4" customWidth="1"/>
    <col min="6421" max="6656" width="9.1796875" style="4"/>
    <col min="6657" max="6657" width="0" style="4" hidden="1" customWidth="1"/>
    <col min="6658" max="6658" width="52" style="4" customWidth="1"/>
    <col min="6659" max="6659" width="0" style="4" hidden="1" customWidth="1"/>
    <col min="6660" max="6662" width="10.54296875" style="4" customWidth="1"/>
    <col min="6663" max="6663" width="11.54296875" style="4" customWidth="1"/>
    <col min="6664" max="6671" width="10.54296875" style="4" customWidth="1"/>
    <col min="6672" max="6673" width="14.453125" style="4" customWidth="1"/>
    <col min="6674" max="6674" width="13.453125" style="4" customWidth="1"/>
    <col min="6675" max="6675" width="14.453125" style="4" customWidth="1"/>
    <col min="6676" max="6676" width="9.54296875" style="4" customWidth="1"/>
    <col min="6677" max="6912" width="9.1796875" style="4"/>
    <col min="6913" max="6913" width="0" style="4" hidden="1" customWidth="1"/>
    <col min="6914" max="6914" width="52" style="4" customWidth="1"/>
    <col min="6915" max="6915" width="0" style="4" hidden="1" customWidth="1"/>
    <col min="6916" max="6918" width="10.54296875" style="4" customWidth="1"/>
    <col min="6919" max="6919" width="11.54296875" style="4" customWidth="1"/>
    <col min="6920" max="6927" width="10.54296875" style="4" customWidth="1"/>
    <col min="6928" max="6929" width="14.453125" style="4" customWidth="1"/>
    <col min="6930" max="6930" width="13.453125" style="4" customWidth="1"/>
    <col min="6931" max="6931" width="14.453125" style="4" customWidth="1"/>
    <col min="6932" max="6932" width="9.54296875" style="4" customWidth="1"/>
    <col min="6933" max="7168" width="9.1796875" style="4"/>
    <col min="7169" max="7169" width="0" style="4" hidden="1" customWidth="1"/>
    <col min="7170" max="7170" width="52" style="4" customWidth="1"/>
    <col min="7171" max="7171" width="0" style="4" hidden="1" customWidth="1"/>
    <col min="7172" max="7174" width="10.54296875" style="4" customWidth="1"/>
    <col min="7175" max="7175" width="11.54296875" style="4" customWidth="1"/>
    <col min="7176" max="7183" width="10.54296875" style="4" customWidth="1"/>
    <col min="7184" max="7185" width="14.453125" style="4" customWidth="1"/>
    <col min="7186" max="7186" width="13.453125" style="4" customWidth="1"/>
    <col min="7187" max="7187" width="14.453125" style="4" customWidth="1"/>
    <col min="7188" max="7188" width="9.54296875" style="4" customWidth="1"/>
    <col min="7189" max="7424" width="9.1796875" style="4"/>
    <col min="7425" max="7425" width="0" style="4" hidden="1" customWidth="1"/>
    <col min="7426" max="7426" width="52" style="4" customWidth="1"/>
    <col min="7427" max="7427" width="0" style="4" hidden="1" customWidth="1"/>
    <col min="7428" max="7430" width="10.54296875" style="4" customWidth="1"/>
    <col min="7431" max="7431" width="11.54296875" style="4" customWidth="1"/>
    <col min="7432" max="7439" width="10.54296875" style="4" customWidth="1"/>
    <col min="7440" max="7441" width="14.453125" style="4" customWidth="1"/>
    <col min="7442" max="7442" width="13.453125" style="4" customWidth="1"/>
    <col min="7443" max="7443" width="14.453125" style="4" customWidth="1"/>
    <col min="7444" max="7444" width="9.54296875" style="4" customWidth="1"/>
    <col min="7445" max="7680" width="9.1796875" style="4"/>
    <col min="7681" max="7681" width="0" style="4" hidden="1" customWidth="1"/>
    <col min="7682" max="7682" width="52" style="4" customWidth="1"/>
    <col min="7683" max="7683" width="0" style="4" hidden="1" customWidth="1"/>
    <col min="7684" max="7686" width="10.54296875" style="4" customWidth="1"/>
    <col min="7687" max="7687" width="11.54296875" style="4" customWidth="1"/>
    <col min="7688" max="7695" width="10.54296875" style="4" customWidth="1"/>
    <col min="7696" max="7697" width="14.453125" style="4" customWidth="1"/>
    <col min="7698" max="7698" width="13.453125" style="4" customWidth="1"/>
    <col min="7699" max="7699" width="14.453125" style="4" customWidth="1"/>
    <col min="7700" max="7700" width="9.54296875" style="4" customWidth="1"/>
    <col min="7701" max="7936" width="9.1796875" style="4"/>
    <col min="7937" max="7937" width="0" style="4" hidden="1" customWidth="1"/>
    <col min="7938" max="7938" width="52" style="4" customWidth="1"/>
    <col min="7939" max="7939" width="0" style="4" hidden="1" customWidth="1"/>
    <col min="7940" max="7942" width="10.54296875" style="4" customWidth="1"/>
    <col min="7943" max="7943" width="11.54296875" style="4" customWidth="1"/>
    <col min="7944" max="7951" width="10.54296875" style="4" customWidth="1"/>
    <col min="7952" max="7953" width="14.453125" style="4" customWidth="1"/>
    <col min="7954" max="7954" width="13.453125" style="4" customWidth="1"/>
    <col min="7955" max="7955" width="14.453125" style="4" customWidth="1"/>
    <col min="7956" max="7956" width="9.54296875" style="4" customWidth="1"/>
    <col min="7957" max="8192" width="9.1796875" style="4"/>
    <col min="8193" max="8193" width="0" style="4" hidden="1" customWidth="1"/>
    <col min="8194" max="8194" width="52" style="4" customWidth="1"/>
    <col min="8195" max="8195" width="0" style="4" hidden="1" customWidth="1"/>
    <col min="8196" max="8198" width="10.54296875" style="4" customWidth="1"/>
    <col min="8199" max="8199" width="11.54296875" style="4" customWidth="1"/>
    <col min="8200" max="8207" width="10.54296875" style="4" customWidth="1"/>
    <col min="8208" max="8209" width="14.453125" style="4" customWidth="1"/>
    <col min="8210" max="8210" width="13.453125" style="4" customWidth="1"/>
    <col min="8211" max="8211" width="14.453125" style="4" customWidth="1"/>
    <col min="8212" max="8212" width="9.54296875" style="4" customWidth="1"/>
    <col min="8213" max="8448" width="9.1796875" style="4"/>
    <col min="8449" max="8449" width="0" style="4" hidden="1" customWidth="1"/>
    <col min="8450" max="8450" width="52" style="4" customWidth="1"/>
    <col min="8451" max="8451" width="0" style="4" hidden="1" customWidth="1"/>
    <col min="8452" max="8454" width="10.54296875" style="4" customWidth="1"/>
    <col min="8455" max="8455" width="11.54296875" style="4" customWidth="1"/>
    <col min="8456" max="8463" width="10.54296875" style="4" customWidth="1"/>
    <col min="8464" max="8465" width="14.453125" style="4" customWidth="1"/>
    <col min="8466" max="8466" width="13.453125" style="4" customWidth="1"/>
    <col min="8467" max="8467" width="14.453125" style="4" customWidth="1"/>
    <col min="8468" max="8468" width="9.54296875" style="4" customWidth="1"/>
    <col min="8469" max="8704" width="9.1796875" style="4"/>
    <col min="8705" max="8705" width="0" style="4" hidden="1" customWidth="1"/>
    <col min="8706" max="8706" width="52" style="4" customWidth="1"/>
    <col min="8707" max="8707" width="0" style="4" hidden="1" customWidth="1"/>
    <col min="8708" max="8710" width="10.54296875" style="4" customWidth="1"/>
    <col min="8711" max="8711" width="11.54296875" style="4" customWidth="1"/>
    <col min="8712" max="8719" width="10.54296875" style="4" customWidth="1"/>
    <col min="8720" max="8721" width="14.453125" style="4" customWidth="1"/>
    <col min="8722" max="8722" width="13.453125" style="4" customWidth="1"/>
    <col min="8723" max="8723" width="14.453125" style="4" customWidth="1"/>
    <col min="8724" max="8724" width="9.54296875" style="4" customWidth="1"/>
    <col min="8725" max="8960" width="9.1796875" style="4"/>
    <col min="8961" max="8961" width="0" style="4" hidden="1" customWidth="1"/>
    <col min="8962" max="8962" width="52" style="4" customWidth="1"/>
    <col min="8963" max="8963" width="0" style="4" hidden="1" customWidth="1"/>
    <col min="8964" max="8966" width="10.54296875" style="4" customWidth="1"/>
    <col min="8967" max="8967" width="11.54296875" style="4" customWidth="1"/>
    <col min="8968" max="8975" width="10.54296875" style="4" customWidth="1"/>
    <col min="8976" max="8977" width="14.453125" style="4" customWidth="1"/>
    <col min="8978" max="8978" width="13.453125" style="4" customWidth="1"/>
    <col min="8979" max="8979" width="14.453125" style="4" customWidth="1"/>
    <col min="8980" max="8980" width="9.54296875" style="4" customWidth="1"/>
    <col min="8981" max="9216" width="9.1796875" style="4"/>
    <col min="9217" max="9217" width="0" style="4" hidden="1" customWidth="1"/>
    <col min="9218" max="9218" width="52" style="4" customWidth="1"/>
    <col min="9219" max="9219" width="0" style="4" hidden="1" customWidth="1"/>
    <col min="9220" max="9222" width="10.54296875" style="4" customWidth="1"/>
    <col min="9223" max="9223" width="11.54296875" style="4" customWidth="1"/>
    <col min="9224" max="9231" width="10.54296875" style="4" customWidth="1"/>
    <col min="9232" max="9233" width="14.453125" style="4" customWidth="1"/>
    <col min="9234" max="9234" width="13.453125" style="4" customWidth="1"/>
    <col min="9235" max="9235" width="14.453125" style="4" customWidth="1"/>
    <col min="9236" max="9236" width="9.54296875" style="4" customWidth="1"/>
    <col min="9237" max="9472" width="9.1796875" style="4"/>
    <col min="9473" max="9473" width="0" style="4" hidden="1" customWidth="1"/>
    <col min="9474" max="9474" width="52" style="4" customWidth="1"/>
    <col min="9475" max="9475" width="0" style="4" hidden="1" customWidth="1"/>
    <col min="9476" max="9478" width="10.54296875" style="4" customWidth="1"/>
    <col min="9479" max="9479" width="11.54296875" style="4" customWidth="1"/>
    <col min="9480" max="9487" width="10.54296875" style="4" customWidth="1"/>
    <col min="9488" max="9489" width="14.453125" style="4" customWidth="1"/>
    <col min="9490" max="9490" width="13.453125" style="4" customWidth="1"/>
    <col min="9491" max="9491" width="14.453125" style="4" customWidth="1"/>
    <col min="9492" max="9492" width="9.54296875" style="4" customWidth="1"/>
    <col min="9493" max="9728" width="9.1796875" style="4"/>
    <col min="9729" max="9729" width="0" style="4" hidden="1" customWidth="1"/>
    <col min="9730" max="9730" width="52" style="4" customWidth="1"/>
    <col min="9731" max="9731" width="0" style="4" hidden="1" customWidth="1"/>
    <col min="9732" max="9734" width="10.54296875" style="4" customWidth="1"/>
    <col min="9735" max="9735" width="11.54296875" style="4" customWidth="1"/>
    <col min="9736" max="9743" width="10.54296875" style="4" customWidth="1"/>
    <col min="9744" max="9745" width="14.453125" style="4" customWidth="1"/>
    <col min="9746" max="9746" width="13.453125" style="4" customWidth="1"/>
    <col min="9747" max="9747" width="14.453125" style="4" customWidth="1"/>
    <col min="9748" max="9748" width="9.54296875" style="4" customWidth="1"/>
    <col min="9749" max="9984" width="9.1796875" style="4"/>
    <col min="9985" max="9985" width="0" style="4" hidden="1" customWidth="1"/>
    <col min="9986" max="9986" width="52" style="4" customWidth="1"/>
    <col min="9987" max="9987" width="0" style="4" hidden="1" customWidth="1"/>
    <col min="9988" max="9990" width="10.54296875" style="4" customWidth="1"/>
    <col min="9991" max="9991" width="11.54296875" style="4" customWidth="1"/>
    <col min="9992" max="9999" width="10.54296875" style="4" customWidth="1"/>
    <col min="10000" max="10001" width="14.453125" style="4" customWidth="1"/>
    <col min="10002" max="10002" width="13.453125" style="4" customWidth="1"/>
    <col min="10003" max="10003" width="14.453125" style="4" customWidth="1"/>
    <col min="10004" max="10004" width="9.54296875" style="4" customWidth="1"/>
    <col min="10005" max="10240" width="9.1796875" style="4"/>
    <col min="10241" max="10241" width="0" style="4" hidden="1" customWidth="1"/>
    <col min="10242" max="10242" width="52" style="4" customWidth="1"/>
    <col min="10243" max="10243" width="0" style="4" hidden="1" customWidth="1"/>
    <col min="10244" max="10246" width="10.54296875" style="4" customWidth="1"/>
    <col min="10247" max="10247" width="11.54296875" style="4" customWidth="1"/>
    <col min="10248" max="10255" width="10.54296875" style="4" customWidth="1"/>
    <col min="10256" max="10257" width="14.453125" style="4" customWidth="1"/>
    <col min="10258" max="10258" width="13.453125" style="4" customWidth="1"/>
    <col min="10259" max="10259" width="14.453125" style="4" customWidth="1"/>
    <col min="10260" max="10260" width="9.54296875" style="4" customWidth="1"/>
    <col min="10261" max="10496" width="9.1796875" style="4"/>
    <col min="10497" max="10497" width="0" style="4" hidden="1" customWidth="1"/>
    <col min="10498" max="10498" width="52" style="4" customWidth="1"/>
    <col min="10499" max="10499" width="0" style="4" hidden="1" customWidth="1"/>
    <col min="10500" max="10502" width="10.54296875" style="4" customWidth="1"/>
    <col min="10503" max="10503" width="11.54296875" style="4" customWidth="1"/>
    <col min="10504" max="10511" width="10.54296875" style="4" customWidth="1"/>
    <col min="10512" max="10513" width="14.453125" style="4" customWidth="1"/>
    <col min="10514" max="10514" width="13.453125" style="4" customWidth="1"/>
    <col min="10515" max="10515" width="14.453125" style="4" customWidth="1"/>
    <col min="10516" max="10516" width="9.54296875" style="4" customWidth="1"/>
    <col min="10517" max="10752" width="9.1796875" style="4"/>
    <col min="10753" max="10753" width="0" style="4" hidden="1" customWidth="1"/>
    <col min="10754" max="10754" width="52" style="4" customWidth="1"/>
    <col min="10755" max="10755" width="0" style="4" hidden="1" customWidth="1"/>
    <col min="10756" max="10758" width="10.54296875" style="4" customWidth="1"/>
    <col min="10759" max="10759" width="11.54296875" style="4" customWidth="1"/>
    <col min="10760" max="10767" width="10.54296875" style="4" customWidth="1"/>
    <col min="10768" max="10769" width="14.453125" style="4" customWidth="1"/>
    <col min="10770" max="10770" width="13.453125" style="4" customWidth="1"/>
    <col min="10771" max="10771" width="14.453125" style="4" customWidth="1"/>
    <col min="10772" max="10772" width="9.54296875" style="4" customWidth="1"/>
    <col min="10773" max="11008" width="9.1796875" style="4"/>
    <col min="11009" max="11009" width="0" style="4" hidden="1" customWidth="1"/>
    <col min="11010" max="11010" width="52" style="4" customWidth="1"/>
    <col min="11011" max="11011" width="0" style="4" hidden="1" customWidth="1"/>
    <col min="11012" max="11014" width="10.54296875" style="4" customWidth="1"/>
    <col min="11015" max="11015" width="11.54296875" style="4" customWidth="1"/>
    <col min="11016" max="11023" width="10.54296875" style="4" customWidth="1"/>
    <col min="11024" max="11025" width="14.453125" style="4" customWidth="1"/>
    <col min="11026" max="11026" width="13.453125" style="4" customWidth="1"/>
    <col min="11027" max="11027" width="14.453125" style="4" customWidth="1"/>
    <col min="11028" max="11028" width="9.54296875" style="4" customWidth="1"/>
    <col min="11029" max="11264" width="9.1796875" style="4"/>
    <col min="11265" max="11265" width="0" style="4" hidden="1" customWidth="1"/>
    <col min="11266" max="11266" width="52" style="4" customWidth="1"/>
    <col min="11267" max="11267" width="0" style="4" hidden="1" customWidth="1"/>
    <col min="11268" max="11270" width="10.54296875" style="4" customWidth="1"/>
    <col min="11271" max="11271" width="11.54296875" style="4" customWidth="1"/>
    <col min="11272" max="11279" width="10.54296875" style="4" customWidth="1"/>
    <col min="11280" max="11281" width="14.453125" style="4" customWidth="1"/>
    <col min="11282" max="11282" width="13.453125" style="4" customWidth="1"/>
    <col min="11283" max="11283" width="14.453125" style="4" customWidth="1"/>
    <col min="11284" max="11284" width="9.54296875" style="4" customWidth="1"/>
    <col min="11285" max="11520" width="9.1796875" style="4"/>
    <col min="11521" max="11521" width="0" style="4" hidden="1" customWidth="1"/>
    <col min="11522" max="11522" width="52" style="4" customWidth="1"/>
    <col min="11523" max="11523" width="0" style="4" hidden="1" customWidth="1"/>
    <col min="11524" max="11526" width="10.54296875" style="4" customWidth="1"/>
    <col min="11527" max="11527" width="11.54296875" style="4" customWidth="1"/>
    <col min="11528" max="11535" width="10.54296875" style="4" customWidth="1"/>
    <col min="11536" max="11537" width="14.453125" style="4" customWidth="1"/>
    <col min="11538" max="11538" width="13.453125" style="4" customWidth="1"/>
    <col min="11539" max="11539" width="14.453125" style="4" customWidth="1"/>
    <col min="11540" max="11540" width="9.54296875" style="4" customWidth="1"/>
    <col min="11541" max="11776" width="9.1796875" style="4"/>
    <col min="11777" max="11777" width="0" style="4" hidden="1" customWidth="1"/>
    <col min="11778" max="11778" width="52" style="4" customWidth="1"/>
    <col min="11779" max="11779" width="0" style="4" hidden="1" customWidth="1"/>
    <col min="11780" max="11782" width="10.54296875" style="4" customWidth="1"/>
    <col min="11783" max="11783" width="11.54296875" style="4" customWidth="1"/>
    <col min="11784" max="11791" width="10.54296875" style="4" customWidth="1"/>
    <col min="11792" max="11793" width="14.453125" style="4" customWidth="1"/>
    <col min="11794" max="11794" width="13.453125" style="4" customWidth="1"/>
    <col min="11795" max="11795" width="14.453125" style="4" customWidth="1"/>
    <col min="11796" max="11796" width="9.54296875" style="4" customWidth="1"/>
    <col min="11797" max="12032" width="9.1796875" style="4"/>
    <col min="12033" max="12033" width="0" style="4" hidden="1" customWidth="1"/>
    <col min="12034" max="12034" width="52" style="4" customWidth="1"/>
    <col min="12035" max="12035" width="0" style="4" hidden="1" customWidth="1"/>
    <col min="12036" max="12038" width="10.54296875" style="4" customWidth="1"/>
    <col min="12039" max="12039" width="11.54296875" style="4" customWidth="1"/>
    <col min="12040" max="12047" width="10.54296875" style="4" customWidth="1"/>
    <col min="12048" max="12049" width="14.453125" style="4" customWidth="1"/>
    <col min="12050" max="12050" width="13.453125" style="4" customWidth="1"/>
    <col min="12051" max="12051" width="14.453125" style="4" customWidth="1"/>
    <col min="12052" max="12052" width="9.54296875" style="4" customWidth="1"/>
    <col min="12053" max="12288" width="9.1796875" style="4"/>
    <col min="12289" max="12289" width="0" style="4" hidden="1" customWidth="1"/>
    <col min="12290" max="12290" width="52" style="4" customWidth="1"/>
    <col min="12291" max="12291" width="0" style="4" hidden="1" customWidth="1"/>
    <col min="12292" max="12294" width="10.54296875" style="4" customWidth="1"/>
    <col min="12295" max="12295" width="11.54296875" style="4" customWidth="1"/>
    <col min="12296" max="12303" width="10.54296875" style="4" customWidth="1"/>
    <col min="12304" max="12305" width="14.453125" style="4" customWidth="1"/>
    <col min="12306" max="12306" width="13.453125" style="4" customWidth="1"/>
    <col min="12307" max="12307" width="14.453125" style="4" customWidth="1"/>
    <col min="12308" max="12308" width="9.54296875" style="4" customWidth="1"/>
    <col min="12309" max="12544" width="9.1796875" style="4"/>
    <col min="12545" max="12545" width="0" style="4" hidden="1" customWidth="1"/>
    <col min="12546" max="12546" width="52" style="4" customWidth="1"/>
    <col min="12547" max="12547" width="0" style="4" hidden="1" customWidth="1"/>
    <col min="12548" max="12550" width="10.54296875" style="4" customWidth="1"/>
    <col min="12551" max="12551" width="11.54296875" style="4" customWidth="1"/>
    <col min="12552" max="12559" width="10.54296875" style="4" customWidth="1"/>
    <col min="12560" max="12561" width="14.453125" style="4" customWidth="1"/>
    <col min="12562" max="12562" width="13.453125" style="4" customWidth="1"/>
    <col min="12563" max="12563" width="14.453125" style="4" customWidth="1"/>
    <col min="12564" max="12564" width="9.54296875" style="4" customWidth="1"/>
    <col min="12565" max="12800" width="9.1796875" style="4"/>
    <col min="12801" max="12801" width="0" style="4" hidden="1" customWidth="1"/>
    <col min="12802" max="12802" width="52" style="4" customWidth="1"/>
    <col min="12803" max="12803" width="0" style="4" hidden="1" customWidth="1"/>
    <col min="12804" max="12806" width="10.54296875" style="4" customWidth="1"/>
    <col min="12807" max="12807" width="11.54296875" style="4" customWidth="1"/>
    <col min="12808" max="12815" width="10.54296875" style="4" customWidth="1"/>
    <col min="12816" max="12817" width="14.453125" style="4" customWidth="1"/>
    <col min="12818" max="12818" width="13.453125" style="4" customWidth="1"/>
    <col min="12819" max="12819" width="14.453125" style="4" customWidth="1"/>
    <col min="12820" max="12820" width="9.54296875" style="4" customWidth="1"/>
    <col min="12821" max="13056" width="9.1796875" style="4"/>
    <col min="13057" max="13057" width="0" style="4" hidden="1" customWidth="1"/>
    <col min="13058" max="13058" width="52" style="4" customWidth="1"/>
    <col min="13059" max="13059" width="0" style="4" hidden="1" customWidth="1"/>
    <col min="13060" max="13062" width="10.54296875" style="4" customWidth="1"/>
    <col min="13063" max="13063" width="11.54296875" style="4" customWidth="1"/>
    <col min="13064" max="13071" width="10.54296875" style="4" customWidth="1"/>
    <col min="13072" max="13073" width="14.453125" style="4" customWidth="1"/>
    <col min="13074" max="13074" width="13.453125" style="4" customWidth="1"/>
    <col min="13075" max="13075" width="14.453125" style="4" customWidth="1"/>
    <col min="13076" max="13076" width="9.54296875" style="4" customWidth="1"/>
    <col min="13077" max="13312" width="9.1796875" style="4"/>
    <col min="13313" max="13313" width="0" style="4" hidden="1" customWidth="1"/>
    <col min="13314" max="13314" width="52" style="4" customWidth="1"/>
    <col min="13315" max="13315" width="0" style="4" hidden="1" customWidth="1"/>
    <col min="13316" max="13318" width="10.54296875" style="4" customWidth="1"/>
    <col min="13319" max="13319" width="11.54296875" style="4" customWidth="1"/>
    <col min="13320" max="13327" width="10.54296875" style="4" customWidth="1"/>
    <col min="13328" max="13329" width="14.453125" style="4" customWidth="1"/>
    <col min="13330" max="13330" width="13.453125" style="4" customWidth="1"/>
    <col min="13331" max="13331" width="14.453125" style="4" customWidth="1"/>
    <col min="13332" max="13332" width="9.54296875" style="4" customWidth="1"/>
    <col min="13333" max="13568" width="9.1796875" style="4"/>
    <col min="13569" max="13569" width="0" style="4" hidden="1" customWidth="1"/>
    <col min="13570" max="13570" width="52" style="4" customWidth="1"/>
    <col min="13571" max="13571" width="0" style="4" hidden="1" customWidth="1"/>
    <col min="13572" max="13574" width="10.54296875" style="4" customWidth="1"/>
    <col min="13575" max="13575" width="11.54296875" style="4" customWidth="1"/>
    <col min="13576" max="13583" width="10.54296875" style="4" customWidth="1"/>
    <col min="13584" max="13585" width="14.453125" style="4" customWidth="1"/>
    <col min="13586" max="13586" width="13.453125" style="4" customWidth="1"/>
    <col min="13587" max="13587" width="14.453125" style="4" customWidth="1"/>
    <col min="13588" max="13588" width="9.54296875" style="4" customWidth="1"/>
    <col min="13589" max="13824" width="9.1796875" style="4"/>
    <col min="13825" max="13825" width="0" style="4" hidden="1" customWidth="1"/>
    <col min="13826" max="13826" width="52" style="4" customWidth="1"/>
    <col min="13827" max="13827" width="0" style="4" hidden="1" customWidth="1"/>
    <col min="13828" max="13830" width="10.54296875" style="4" customWidth="1"/>
    <col min="13831" max="13831" width="11.54296875" style="4" customWidth="1"/>
    <col min="13832" max="13839" width="10.54296875" style="4" customWidth="1"/>
    <col min="13840" max="13841" width="14.453125" style="4" customWidth="1"/>
    <col min="13842" max="13842" width="13.453125" style="4" customWidth="1"/>
    <col min="13843" max="13843" width="14.453125" style="4" customWidth="1"/>
    <col min="13844" max="13844" width="9.54296875" style="4" customWidth="1"/>
    <col min="13845" max="14080" width="9.1796875" style="4"/>
    <col min="14081" max="14081" width="0" style="4" hidden="1" customWidth="1"/>
    <col min="14082" max="14082" width="52" style="4" customWidth="1"/>
    <col min="14083" max="14083" width="0" style="4" hidden="1" customWidth="1"/>
    <col min="14084" max="14086" width="10.54296875" style="4" customWidth="1"/>
    <col min="14087" max="14087" width="11.54296875" style="4" customWidth="1"/>
    <col min="14088" max="14095" width="10.54296875" style="4" customWidth="1"/>
    <col min="14096" max="14097" width="14.453125" style="4" customWidth="1"/>
    <col min="14098" max="14098" width="13.453125" style="4" customWidth="1"/>
    <col min="14099" max="14099" width="14.453125" style="4" customWidth="1"/>
    <col min="14100" max="14100" width="9.54296875" style="4" customWidth="1"/>
    <col min="14101" max="14336" width="9.1796875" style="4"/>
    <col min="14337" max="14337" width="0" style="4" hidden="1" customWidth="1"/>
    <col min="14338" max="14338" width="52" style="4" customWidth="1"/>
    <col min="14339" max="14339" width="0" style="4" hidden="1" customWidth="1"/>
    <col min="14340" max="14342" width="10.54296875" style="4" customWidth="1"/>
    <col min="14343" max="14343" width="11.54296875" style="4" customWidth="1"/>
    <col min="14344" max="14351" width="10.54296875" style="4" customWidth="1"/>
    <col min="14352" max="14353" width="14.453125" style="4" customWidth="1"/>
    <col min="14354" max="14354" width="13.453125" style="4" customWidth="1"/>
    <col min="14355" max="14355" width="14.453125" style="4" customWidth="1"/>
    <col min="14356" max="14356" width="9.54296875" style="4" customWidth="1"/>
    <col min="14357" max="14592" width="9.1796875" style="4"/>
    <col min="14593" max="14593" width="0" style="4" hidden="1" customWidth="1"/>
    <col min="14594" max="14594" width="52" style="4" customWidth="1"/>
    <col min="14595" max="14595" width="0" style="4" hidden="1" customWidth="1"/>
    <col min="14596" max="14598" width="10.54296875" style="4" customWidth="1"/>
    <col min="14599" max="14599" width="11.54296875" style="4" customWidth="1"/>
    <col min="14600" max="14607" width="10.54296875" style="4" customWidth="1"/>
    <col min="14608" max="14609" width="14.453125" style="4" customWidth="1"/>
    <col min="14610" max="14610" width="13.453125" style="4" customWidth="1"/>
    <col min="14611" max="14611" width="14.453125" style="4" customWidth="1"/>
    <col min="14612" max="14612" width="9.54296875" style="4" customWidth="1"/>
    <col min="14613" max="14848" width="9.1796875" style="4"/>
    <col min="14849" max="14849" width="0" style="4" hidden="1" customWidth="1"/>
    <col min="14850" max="14850" width="52" style="4" customWidth="1"/>
    <col min="14851" max="14851" width="0" style="4" hidden="1" customWidth="1"/>
    <col min="14852" max="14854" width="10.54296875" style="4" customWidth="1"/>
    <col min="14855" max="14855" width="11.54296875" style="4" customWidth="1"/>
    <col min="14856" max="14863" width="10.54296875" style="4" customWidth="1"/>
    <col min="14864" max="14865" width="14.453125" style="4" customWidth="1"/>
    <col min="14866" max="14866" width="13.453125" style="4" customWidth="1"/>
    <col min="14867" max="14867" width="14.453125" style="4" customWidth="1"/>
    <col min="14868" max="14868" width="9.54296875" style="4" customWidth="1"/>
    <col min="14869" max="15104" width="9.1796875" style="4"/>
    <col min="15105" max="15105" width="0" style="4" hidden="1" customWidth="1"/>
    <col min="15106" max="15106" width="52" style="4" customWidth="1"/>
    <col min="15107" max="15107" width="0" style="4" hidden="1" customWidth="1"/>
    <col min="15108" max="15110" width="10.54296875" style="4" customWidth="1"/>
    <col min="15111" max="15111" width="11.54296875" style="4" customWidth="1"/>
    <col min="15112" max="15119" width="10.54296875" style="4" customWidth="1"/>
    <col min="15120" max="15121" width="14.453125" style="4" customWidth="1"/>
    <col min="15122" max="15122" width="13.453125" style="4" customWidth="1"/>
    <col min="15123" max="15123" width="14.453125" style="4" customWidth="1"/>
    <col min="15124" max="15124" width="9.54296875" style="4" customWidth="1"/>
    <col min="15125" max="15360" width="9.1796875" style="4"/>
    <col min="15361" max="15361" width="0" style="4" hidden="1" customWidth="1"/>
    <col min="15362" max="15362" width="52" style="4" customWidth="1"/>
    <col min="15363" max="15363" width="0" style="4" hidden="1" customWidth="1"/>
    <col min="15364" max="15366" width="10.54296875" style="4" customWidth="1"/>
    <col min="15367" max="15367" width="11.54296875" style="4" customWidth="1"/>
    <col min="15368" max="15375" width="10.54296875" style="4" customWidth="1"/>
    <col min="15376" max="15377" width="14.453125" style="4" customWidth="1"/>
    <col min="15378" max="15378" width="13.453125" style="4" customWidth="1"/>
    <col min="15379" max="15379" width="14.453125" style="4" customWidth="1"/>
    <col min="15380" max="15380" width="9.54296875" style="4" customWidth="1"/>
    <col min="15381" max="15616" width="9.1796875" style="4"/>
    <col min="15617" max="15617" width="0" style="4" hidden="1" customWidth="1"/>
    <col min="15618" max="15618" width="52" style="4" customWidth="1"/>
    <col min="15619" max="15619" width="0" style="4" hidden="1" customWidth="1"/>
    <col min="15620" max="15622" width="10.54296875" style="4" customWidth="1"/>
    <col min="15623" max="15623" width="11.54296875" style="4" customWidth="1"/>
    <col min="15624" max="15631" width="10.54296875" style="4" customWidth="1"/>
    <col min="15632" max="15633" width="14.453125" style="4" customWidth="1"/>
    <col min="15634" max="15634" width="13.453125" style="4" customWidth="1"/>
    <col min="15635" max="15635" width="14.453125" style="4" customWidth="1"/>
    <col min="15636" max="15636" width="9.54296875" style="4" customWidth="1"/>
    <col min="15637" max="15872" width="9.1796875" style="4"/>
    <col min="15873" max="15873" width="0" style="4" hidden="1" customWidth="1"/>
    <col min="15874" max="15874" width="52" style="4" customWidth="1"/>
    <col min="15875" max="15875" width="0" style="4" hidden="1" customWidth="1"/>
    <col min="15876" max="15878" width="10.54296875" style="4" customWidth="1"/>
    <col min="15879" max="15879" width="11.54296875" style="4" customWidth="1"/>
    <col min="15880" max="15887" width="10.54296875" style="4" customWidth="1"/>
    <col min="15888" max="15889" width="14.453125" style="4" customWidth="1"/>
    <col min="15890" max="15890" width="13.453125" style="4" customWidth="1"/>
    <col min="15891" max="15891" width="14.453125" style="4" customWidth="1"/>
    <col min="15892" max="15892" width="9.54296875" style="4" customWidth="1"/>
    <col min="15893" max="16128" width="9.1796875" style="4"/>
    <col min="16129" max="16129" width="0" style="4" hidden="1" customWidth="1"/>
    <col min="16130" max="16130" width="52" style="4" customWidth="1"/>
    <col min="16131" max="16131" width="0" style="4" hidden="1" customWidth="1"/>
    <col min="16132" max="16134" width="10.54296875" style="4" customWidth="1"/>
    <col min="16135" max="16135" width="11.54296875" style="4" customWidth="1"/>
    <col min="16136" max="16143" width="10.54296875" style="4" customWidth="1"/>
    <col min="16144" max="16145" width="14.453125" style="4" customWidth="1"/>
    <col min="16146" max="16146" width="13.453125" style="4" customWidth="1"/>
    <col min="16147" max="16147" width="14.453125" style="4" customWidth="1"/>
    <col min="16148" max="16148" width="9.54296875" style="4" customWidth="1"/>
    <col min="16149" max="16383" width="9.1796875" style="4"/>
    <col min="16384" max="16384" width="9.1796875" style="4" customWidth="1"/>
  </cols>
  <sheetData>
    <row r="1" spans="1:25" s="429" customFormat="1" ht="17.5">
      <c r="D1" s="430"/>
      <c r="E1" s="430"/>
    </row>
    <row r="2" spans="1:25" s="5" customFormat="1" ht="25.5" customHeight="1">
      <c r="B2" s="156" t="s">
        <v>269</v>
      </c>
      <c r="C2" s="156"/>
    </row>
    <row r="3" spans="1:25" s="6" customFormat="1" ht="5.25" customHeight="1" thickBot="1"/>
    <row r="4" spans="1:25" ht="5.15" hidden="1" customHeight="1">
      <c r="B4" s="7"/>
      <c r="C4" s="177"/>
      <c r="D4" s="8"/>
      <c r="E4" s="8"/>
      <c r="F4" s="8"/>
      <c r="G4" s="8"/>
      <c r="H4" s="8"/>
      <c r="I4" s="8"/>
      <c r="J4" s="8"/>
      <c r="K4" s="8"/>
      <c r="L4" s="8"/>
      <c r="M4" s="8"/>
      <c r="N4" s="8"/>
      <c r="O4" s="6"/>
      <c r="P4" s="6"/>
      <c r="Q4" s="6"/>
      <c r="R4" s="9"/>
      <c r="S4" s="9"/>
      <c r="T4" s="10"/>
    </row>
    <row r="5" spans="1:25" s="8" customFormat="1" ht="5.15" hidden="1" customHeight="1">
      <c r="A5" s="6"/>
      <c r="B5" s="11"/>
      <c r="C5" s="41"/>
      <c r="D5" s="259"/>
      <c r="E5" s="259"/>
      <c r="F5" s="6"/>
      <c r="G5" s="6"/>
      <c r="H5" s="6"/>
      <c r="I5" s="6"/>
      <c r="J5" s="6"/>
      <c r="K5" s="6"/>
      <c r="L5" s="6"/>
      <c r="M5" s="6"/>
      <c r="N5" s="6"/>
      <c r="O5" s="259"/>
      <c r="P5" s="259"/>
      <c r="Q5" s="426"/>
      <c r="R5" s="382"/>
      <c r="S5" s="382"/>
      <c r="T5" s="173"/>
    </row>
    <row r="6" spans="1:25" ht="50.15" customHeight="1">
      <c r="B6" s="12" t="s">
        <v>66</v>
      </c>
      <c r="C6" s="172" t="s">
        <v>237</v>
      </c>
      <c r="D6" s="159" t="s">
        <v>228</v>
      </c>
      <c r="E6" s="357" t="s">
        <v>229</v>
      </c>
      <c r="F6" s="13" t="s">
        <v>7</v>
      </c>
      <c r="G6" s="13" t="s">
        <v>8</v>
      </c>
      <c r="H6" s="13" t="s">
        <v>9</v>
      </c>
      <c r="I6" s="13" t="s">
        <v>10</v>
      </c>
      <c r="J6" s="13" t="s">
        <v>31</v>
      </c>
      <c r="K6" s="13" t="s">
        <v>32</v>
      </c>
      <c r="L6" s="357" t="s">
        <v>33</v>
      </c>
      <c r="M6" s="357" t="s">
        <v>34</v>
      </c>
      <c r="N6" s="13" t="s">
        <v>35</v>
      </c>
      <c r="O6" s="13" t="s">
        <v>36</v>
      </c>
      <c r="P6" s="172" t="s">
        <v>239</v>
      </c>
      <c r="Q6" s="172" t="s">
        <v>238</v>
      </c>
      <c r="R6" s="453" t="s">
        <v>230</v>
      </c>
      <c r="S6" s="172" t="s">
        <v>248</v>
      </c>
      <c r="T6" s="14" t="s">
        <v>67</v>
      </c>
    </row>
    <row r="7" spans="1:25">
      <c r="B7" s="15" t="s">
        <v>68</v>
      </c>
      <c r="C7" s="174"/>
      <c r="D7" s="16"/>
      <c r="E7" s="16"/>
      <c r="F7" s="16"/>
      <c r="G7" s="16"/>
      <c r="H7" s="16"/>
      <c r="I7" s="16"/>
      <c r="J7" s="16"/>
      <c r="K7" s="16"/>
      <c r="L7" s="16"/>
      <c r="M7" s="16"/>
      <c r="N7" s="16"/>
      <c r="O7" s="383"/>
      <c r="P7" s="174"/>
      <c r="Q7" s="174"/>
      <c r="R7" s="383"/>
      <c r="S7" s="167"/>
      <c r="T7" s="431"/>
    </row>
    <row r="8" spans="1:25" ht="12.5">
      <c r="A8" s="165" t="s">
        <v>69</v>
      </c>
      <c r="B8" s="17" t="s">
        <v>70</v>
      </c>
      <c r="C8" s="162">
        <v>0</v>
      </c>
      <c r="D8" s="16">
        <v>15550.48000000001</v>
      </c>
      <c r="E8" s="16">
        <v>29270.54</v>
      </c>
      <c r="F8" s="16">
        <v>28751.61</v>
      </c>
      <c r="G8" s="16">
        <v>0</v>
      </c>
      <c r="H8" s="16">
        <v>0</v>
      </c>
      <c r="I8" s="16">
        <v>0</v>
      </c>
      <c r="J8" s="16">
        <v>0</v>
      </c>
      <c r="K8" s="16">
        <v>0</v>
      </c>
      <c r="L8" s="16">
        <v>0</v>
      </c>
      <c r="M8" s="16">
        <v>0</v>
      </c>
      <c r="N8" s="16">
        <v>0</v>
      </c>
      <c r="O8" s="162">
        <v>0</v>
      </c>
      <c r="P8" s="162">
        <f>SUM(D8:O8)</f>
        <v>73572.63</v>
      </c>
      <c r="Q8" s="162">
        <f>+P8+C8</f>
        <v>73572.63</v>
      </c>
      <c r="R8" s="451">
        <v>271193.98769665952</v>
      </c>
      <c r="S8" s="18"/>
      <c r="T8" s="390">
        <f>+Q8/R8</f>
        <v>0.27129152318189925</v>
      </c>
      <c r="Y8" s="165"/>
    </row>
    <row r="9" spans="1:25" ht="23">
      <c r="A9" s="165" t="s">
        <v>71</v>
      </c>
      <c r="B9" s="19" t="s">
        <v>72</v>
      </c>
      <c r="C9" s="175">
        <v>0</v>
      </c>
      <c r="D9" s="20">
        <v>178.03</v>
      </c>
      <c r="E9" s="20">
        <v>777.14</v>
      </c>
      <c r="F9" s="20">
        <v>1462.84</v>
      </c>
      <c r="G9" s="20">
        <v>0</v>
      </c>
      <c r="H9" s="20">
        <v>0</v>
      </c>
      <c r="I9" s="20">
        <v>0</v>
      </c>
      <c r="J9" s="20">
        <v>0</v>
      </c>
      <c r="K9" s="20">
        <v>0</v>
      </c>
      <c r="L9" s="20">
        <v>0</v>
      </c>
      <c r="M9" s="20">
        <v>0</v>
      </c>
      <c r="N9" s="20">
        <v>0</v>
      </c>
      <c r="O9" s="162">
        <v>0</v>
      </c>
      <c r="P9" s="175">
        <f>SUM(D9:O9)</f>
        <v>2418.0099999999998</v>
      </c>
      <c r="Q9" s="175">
        <f t="shared" ref="Q9:Q58" si="0">+P9+C9</f>
        <v>2418.0099999999998</v>
      </c>
      <c r="R9" s="451">
        <v>42235.557186577578</v>
      </c>
      <c r="S9" s="21"/>
      <c r="T9" s="391">
        <f>+Q9/R9</f>
        <v>5.7250576553739441E-2</v>
      </c>
      <c r="Y9" s="165"/>
    </row>
    <row r="10" spans="1:25" ht="12.5">
      <c r="A10" s="165"/>
      <c r="B10" s="371" t="s">
        <v>73</v>
      </c>
      <c r="C10" s="397">
        <v>0</v>
      </c>
      <c r="D10" s="399">
        <f>SUM(D8:D9)</f>
        <v>15728.510000000011</v>
      </c>
      <c r="E10" s="399">
        <f t="shared" ref="E10:P10" si="1">SUM(E8:E9)</f>
        <v>30047.68</v>
      </c>
      <c r="F10" s="399">
        <f t="shared" si="1"/>
        <v>30214.45</v>
      </c>
      <c r="G10" s="399">
        <f t="shared" si="1"/>
        <v>0</v>
      </c>
      <c r="H10" s="399">
        <f t="shared" si="1"/>
        <v>0</v>
      </c>
      <c r="I10" s="399">
        <f t="shared" si="1"/>
        <v>0</v>
      </c>
      <c r="J10" s="399">
        <f t="shared" si="1"/>
        <v>0</v>
      </c>
      <c r="K10" s="399">
        <f t="shared" si="1"/>
        <v>0</v>
      </c>
      <c r="L10" s="399">
        <f t="shared" si="1"/>
        <v>0</v>
      </c>
      <c r="M10" s="399">
        <f t="shared" si="1"/>
        <v>0</v>
      </c>
      <c r="N10" s="399">
        <f t="shared" si="1"/>
        <v>0</v>
      </c>
      <c r="O10" s="397">
        <f t="shared" si="1"/>
        <v>0</v>
      </c>
      <c r="P10" s="397">
        <f t="shared" si="1"/>
        <v>75990.64</v>
      </c>
      <c r="Q10" s="397">
        <f t="shared" si="0"/>
        <v>75990.64</v>
      </c>
      <c r="R10" s="397">
        <f t="shared" ref="R10" si="2">SUM(R8:R9)</f>
        <v>313429.5448832371</v>
      </c>
      <c r="S10" s="384">
        <f t="shared" ref="S10" si="3">SUM(S8:S9)</f>
        <v>0</v>
      </c>
      <c r="T10" s="392">
        <f>+Q10/R10</f>
        <v>0.24244887324935827</v>
      </c>
      <c r="Y10" s="165"/>
    </row>
    <row r="11" spans="1:25" s="6" customFormat="1" ht="3.75" customHeight="1">
      <c r="A11" s="165"/>
      <c r="B11" s="22"/>
      <c r="C11" s="398"/>
      <c r="D11" s="16"/>
      <c r="E11" s="16"/>
      <c r="F11" s="16"/>
      <c r="G11" s="16"/>
      <c r="H11" s="16"/>
      <c r="I11" s="16"/>
      <c r="J11" s="16"/>
      <c r="K11" s="16"/>
      <c r="L11" s="16"/>
      <c r="M11" s="16"/>
      <c r="N11" s="16"/>
      <c r="O11" s="398"/>
      <c r="P11" s="398"/>
      <c r="Q11" s="398"/>
      <c r="R11" s="398"/>
      <c r="S11" s="385"/>
      <c r="T11" s="393"/>
      <c r="Y11" s="165"/>
    </row>
    <row r="12" spans="1:25" s="6" customFormat="1" ht="12.5">
      <c r="A12" s="165"/>
      <c r="B12" s="15" t="s">
        <v>74</v>
      </c>
      <c r="C12" s="162"/>
      <c r="D12" s="16"/>
      <c r="E12" s="16"/>
      <c r="F12" s="16"/>
      <c r="G12" s="16"/>
      <c r="H12" s="16"/>
      <c r="I12" s="16"/>
      <c r="J12" s="16"/>
      <c r="K12" s="16"/>
      <c r="L12" s="16"/>
      <c r="M12" s="16"/>
      <c r="N12" s="16"/>
      <c r="O12" s="162"/>
      <c r="P12" s="162"/>
      <c r="Q12" s="162"/>
      <c r="R12" s="162"/>
      <c r="S12" s="167"/>
      <c r="T12" s="394"/>
      <c r="Y12" s="165"/>
    </row>
    <row r="13" spans="1:25" ht="12.5">
      <c r="A13" s="165" t="s">
        <v>77</v>
      </c>
      <c r="B13" s="17" t="s">
        <v>78</v>
      </c>
      <c r="C13" s="175">
        <v>0</v>
      </c>
      <c r="D13" s="16">
        <v>16545.89</v>
      </c>
      <c r="E13" s="16">
        <v>27037.46</v>
      </c>
      <c r="F13" s="16">
        <v>30497.96</v>
      </c>
      <c r="G13" s="16">
        <v>0</v>
      </c>
      <c r="H13" s="16">
        <v>0</v>
      </c>
      <c r="I13" s="16">
        <v>0</v>
      </c>
      <c r="J13" s="16">
        <v>0</v>
      </c>
      <c r="K13" s="16">
        <v>0</v>
      </c>
      <c r="L13" s="16">
        <v>0</v>
      </c>
      <c r="M13" s="16">
        <v>0</v>
      </c>
      <c r="N13" s="16">
        <v>0</v>
      </c>
      <c r="O13" s="162">
        <v>0</v>
      </c>
      <c r="P13" s="175">
        <f>SUM(D13:O13)</f>
        <v>74081.31</v>
      </c>
      <c r="Q13" s="175">
        <f t="shared" si="0"/>
        <v>74081.31</v>
      </c>
      <c r="R13" s="162">
        <v>8650580.0274211578</v>
      </c>
      <c r="S13" s="167"/>
      <c r="T13" s="394">
        <f>+Q13/R13</f>
        <v>8.5637390516210884E-3</v>
      </c>
      <c r="Y13" s="165"/>
    </row>
    <row r="14" spans="1:25" ht="13.5">
      <c r="A14" s="165"/>
      <c r="B14" s="17" t="s">
        <v>231</v>
      </c>
      <c r="C14" s="162">
        <v>0</v>
      </c>
      <c r="D14" s="20">
        <v>169578.8</v>
      </c>
      <c r="E14" s="20">
        <v>242263.61</v>
      </c>
      <c r="F14" s="20">
        <v>338477.83</v>
      </c>
      <c r="G14" s="20">
        <v>0</v>
      </c>
      <c r="H14" s="20">
        <v>0</v>
      </c>
      <c r="I14" s="20">
        <v>0</v>
      </c>
      <c r="J14" s="20">
        <v>0</v>
      </c>
      <c r="K14" s="20">
        <v>0</v>
      </c>
      <c r="L14" s="20">
        <v>0</v>
      </c>
      <c r="M14" s="20">
        <v>0</v>
      </c>
      <c r="N14" s="20">
        <v>0</v>
      </c>
      <c r="O14" s="162">
        <v>0</v>
      </c>
      <c r="P14" s="162">
        <f>SUM(D14:O14)</f>
        <v>750320.24</v>
      </c>
      <c r="Q14" s="162">
        <f t="shared" si="0"/>
        <v>750320.24</v>
      </c>
      <c r="R14" s="162">
        <v>6334760.5499999998</v>
      </c>
      <c r="S14" s="167"/>
      <c r="T14" s="394">
        <f>+Q14/R14</f>
        <v>0.11844492527819382</v>
      </c>
      <c r="Y14" s="165"/>
    </row>
    <row r="15" spans="1:25" ht="12.5">
      <c r="A15" s="165"/>
      <c r="B15" s="371" t="s">
        <v>79</v>
      </c>
      <c r="C15" s="425">
        <v>0</v>
      </c>
      <c r="D15" s="399">
        <f t="shared" ref="D15:P15" si="4">SUM(D13:D14)</f>
        <v>186124.69</v>
      </c>
      <c r="E15" s="399">
        <f t="shared" si="4"/>
        <v>269301.07</v>
      </c>
      <c r="F15" s="399">
        <f t="shared" si="4"/>
        <v>368975.79000000004</v>
      </c>
      <c r="G15" s="399">
        <f t="shared" si="4"/>
        <v>0</v>
      </c>
      <c r="H15" s="399">
        <f t="shared" si="4"/>
        <v>0</v>
      </c>
      <c r="I15" s="399">
        <f t="shared" si="4"/>
        <v>0</v>
      </c>
      <c r="J15" s="399">
        <f t="shared" si="4"/>
        <v>0</v>
      </c>
      <c r="K15" s="399">
        <f t="shared" si="4"/>
        <v>0</v>
      </c>
      <c r="L15" s="399">
        <f t="shared" si="4"/>
        <v>0</v>
      </c>
      <c r="M15" s="399">
        <f t="shared" si="4"/>
        <v>0</v>
      </c>
      <c r="N15" s="399">
        <f t="shared" si="4"/>
        <v>0</v>
      </c>
      <c r="O15" s="399">
        <f t="shared" si="4"/>
        <v>0</v>
      </c>
      <c r="P15" s="425">
        <f t="shared" si="4"/>
        <v>824401.55</v>
      </c>
      <c r="Q15" s="425">
        <f t="shared" si="0"/>
        <v>824401.55</v>
      </c>
      <c r="R15" s="397">
        <f t="shared" ref="R15" si="5">SUM(R13:R14)</f>
        <v>14985340.577421159</v>
      </c>
      <c r="S15" s="384">
        <f t="shared" ref="S15" si="6">SUM(S13:S14)</f>
        <v>0</v>
      </c>
      <c r="T15" s="392">
        <f>+Q15/R15</f>
        <v>5.5013868102680927E-2</v>
      </c>
      <c r="Y15" s="165"/>
    </row>
    <row r="16" spans="1:25" ht="5.15" customHeight="1">
      <c r="A16" s="165"/>
      <c r="B16" s="11"/>
      <c r="C16" s="162"/>
      <c r="D16" s="16"/>
      <c r="E16" s="16"/>
      <c r="F16" s="16"/>
      <c r="G16" s="16"/>
      <c r="H16" s="16"/>
      <c r="I16" s="16"/>
      <c r="J16" s="16"/>
      <c r="K16" s="16"/>
      <c r="L16" s="16"/>
      <c r="M16" s="16"/>
      <c r="N16" s="16"/>
      <c r="O16" s="398"/>
      <c r="P16" s="162"/>
      <c r="Q16" s="162"/>
      <c r="R16" s="162"/>
      <c r="S16" s="167"/>
      <c r="T16" s="394"/>
      <c r="Y16" s="165"/>
    </row>
    <row r="17" spans="1:25" ht="12.5">
      <c r="A17" s="165"/>
      <c r="B17" s="46" t="s">
        <v>80</v>
      </c>
      <c r="C17" s="162"/>
      <c r="D17" s="16"/>
      <c r="E17" s="16"/>
      <c r="F17" s="16"/>
      <c r="G17" s="16"/>
      <c r="H17" s="16"/>
      <c r="I17" s="16"/>
      <c r="J17" s="16"/>
      <c r="K17" s="16"/>
      <c r="L17" s="16"/>
      <c r="M17" s="16"/>
      <c r="N17" s="16"/>
      <c r="O17" s="162"/>
      <c r="P17" s="162"/>
      <c r="Q17" s="162"/>
      <c r="R17" s="162"/>
      <c r="S17" s="23"/>
      <c r="T17" s="394"/>
      <c r="Y17" s="165"/>
    </row>
    <row r="18" spans="1:25" ht="12.5">
      <c r="A18" s="165" t="s">
        <v>81</v>
      </c>
      <c r="B18" s="17" t="s">
        <v>82</v>
      </c>
      <c r="C18" s="162">
        <v>0</v>
      </c>
      <c r="D18" s="16">
        <v>7349.8300000000008</v>
      </c>
      <c r="E18" s="16">
        <v>0</v>
      </c>
      <c r="F18" s="16">
        <v>0</v>
      </c>
      <c r="G18" s="16">
        <v>0</v>
      </c>
      <c r="H18" s="16">
        <v>0</v>
      </c>
      <c r="I18" s="16">
        <v>0</v>
      </c>
      <c r="J18" s="16">
        <v>0</v>
      </c>
      <c r="K18" s="16">
        <v>0</v>
      </c>
      <c r="L18" s="16">
        <v>0</v>
      </c>
      <c r="M18" s="16">
        <v>0</v>
      </c>
      <c r="N18" s="16">
        <v>0</v>
      </c>
      <c r="O18" s="162">
        <v>0</v>
      </c>
      <c r="P18" s="162">
        <f>SUM(D18:O18)</f>
        <v>7349.8300000000008</v>
      </c>
      <c r="Q18" s="162">
        <f t="shared" si="0"/>
        <v>7349.8300000000008</v>
      </c>
      <c r="R18" s="454">
        <v>30000</v>
      </c>
      <c r="S18" s="25"/>
      <c r="T18" s="395">
        <f>+Q18/R18</f>
        <v>0.24499433333333337</v>
      </c>
      <c r="Y18" s="165"/>
    </row>
    <row r="19" spans="1:25" ht="12.5">
      <c r="A19" s="165"/>
      <c r="B19" s="371" t="s">
        <v>83</v>
      </c>
      <c r="C19" s="425">
        <v>0</v>
      </c>
      <c r="D19" s="399">
        <f>D18</f>
        <v>7349.8300000000008</v>
      </c>
      <c r="E19" s="399">
        <f>E18</f>
        <v>0</v>
      </c>
      <c r="F19" s="399">
        <f t="shared" ref="F19:P19" si="7">F18</f>
        <v>0</v>
      </c>
      <c r="G19" s="399">
        <f t="shared" si="7"/>
        <v>0</v>
      </c>
      <c r="H19" s="399">
        <f t="shared" si="7"/>
        <v>0</v>
      </c>
      <c r="I19" s="399">
        <f t="shared" si="7"/>
        <v>0</v>
      </c>
      <c r="J19" s="399">
        <f t="shared" si="7"/>
        <v>0</v>
      </c>
      <c r="K19" s="399">
        <f t="shared" si="7"/>
        <v>0</v>
      </c>
      <c r="L19" s="399">
        <f t="shared" si="7"/>
        <v>0</v>
      </c>
      <c r="M19" s="399">
        <f t="shared" si="7"/>
        <v>0</v>
      </c>
      <c r="N19" s="399">
        <f t="shared" si="7"/>
        <v>0</v>
      </c>
      <c r="O19" s="399">
        <f t="shared" si="7"/>
        <v>0</v>
      </c>
      <c r="P19" s="425">
        <f t="shared" si="7"/>
        <v>7349.8300000000008</v>
      </c>
      <c r="Q19" s="425">
        <f t="shared" si="0"/>
        <v>7349.8300000000008</v>
      </c>
      <c r="R19" s="397">
        <f t="shared" ref="R19" si="8">R18</f>
        <v>30000</v>
      </c>
      <c r="S19" s="384">
        <f>S18</f>
        <v>0</v>
      </c>
      <c r="T19" s="392">
        <f>+Q19/R19</f>
        <v>0.24499433333333337</v>
      </c>
      <c r="Y19" s="165"/>
    </row>
    <row r="20" spans="1:25" ht="3" customHeight="1">
      <c r="A20" s="165"/>
      <c r="B20" s="17"/>
      <c r="C20" s="162"/>
      <c r="D20" s="16"/>
      <c r="E20" s="16"/>
      <c r="F20" s="16"/>
      <c r="G20" s="16"/>
      <c r="H20" s="16"/>
      <c r="I20" s="16"/>
      <c r="J20" s="16"/>
      <c r="K20" s="88"/>
      <c r="L20" s="16"/>
      <c r="M20" s="16"/>
      <c r="N20" s="16"/>
      <c r="O20" s="398"/>
      <c r="P20" s="162"/>
      <c r="Q20" s="162">
        <f t="shared" si="0"/>
        <v>0</v>
      </c>
      <c r="R20" s="451"/>
      <c r="S20" s="18"/>
      <c r="T20" s="390"/>
      <c r="Y20" s="165"/>
    </row>
    <row r="21" spans="1:25" ht="12.5">
      <c r="A21" s="165"/>
      <c r="B21" s="15" t="s">
        <v>84</v>
      </c>
      <c r="C21" s="162"/>
      <c r="D21" s="16"/>
      <c r="E21" s="16"/>
      <c r="F21" s="16"/>
      <c r="G21" s="16"/>
      <c r="H21" s="16"/>
      <c r="I21" s="16"/>
      <c r="J21" s="16"/>
      <c r="K21" s="16"/>
      <c r="L21" s="16"/>
      <c r="M21" s="16"/>
      <c r="N21" s="16"/>
      <c r="O21" s="162"/>
      <c r="P21" s="162"/>
      <c r="Q21" s="162"/>
      <c r="R21" s="162"/>
      <c r="S21" s="167"/>
      <c r="T21" s="394"/>
      <c r="Y21" s="165"/>
    </row>
    <row r="22" spans="1:25" ht="12.5">
      <c r="A22" s="165" t="s">
        <v>85</v>
      </c>
      <c r="B22" s="17" t="s">
        <v>204</v>
      </c>
      <c r="C22" s="162">
        <v>0</v>
      </c>
      <c r="D22" s="16">
        <v>19970.509999999998</v>
      </c>
      <c r="E22" s="16">
        <v>175175.27000000002</v>
      </c>
      <c r="F22" s="16">
        <v>92591.289999999979</v>
      </c>
      <c r="G22" s="16">
        <v>0</v>
      </c>
      <c r="H22" s="16">
        <v>0</v>
      </c>
      <c r="I22" s="16">
        <v>0</v>
      </c>
      <c r="J22" s="16">
        <v>0</v>
      </c>
      <c r="K22" s="16">
        <v>0</v>
      </c>
      <c r="L22" s="16">
        <v>0</v>
      </c>
      <c r="M22" s="16">
        <v>0</v>
      </c>
      <c r="N22" s="16">
        <v>0</v>
      </c>
      <c r="O22" s="162">
        <v>0</v>
      </c>
      <c r="P22" s="162">
        <f>SUM(D22:O22)</f>
        <v>287737.07</v>
      </c>
      <c r="Q22" s="162">
        <f t="shared" si="0"/>
        <v>287737.07</v>
      </c>
      <c r="R22" s="162">
        <v>3634941.06</v>
      </c>
      <c r="S22" s="167"/>
      <c r="T22" s="394">
        <f>+Q22/R22</f>
        <v>7.91586617913414E-2</v>
      </c>
      <c r="Y22" s="165"/>
    </row>
    <row r="23" spans="1:25" ht="12.5">
      <c r="A23" s="165" t="s">
        <v>86</v>
      </c>
      <c r="B23" s="17" t="s">
        <v>87</v>
      </c>
      <c r="C23" s="162">
        <v>0</v>
      </c>
      <c r="D23" s="16">
        <v>58626.350000000006</v>
      </c>
      <c r="E23" s="16">
        <v>38551.9</v>
      </c>
      <c r="F23" s="16">
        <v>45433.13</v>
      </c>
      <c r="G23" s="16">
        <v>0</v>
      </c>
      <c r="H23" s="16">
        <v>0</v>
      </c>
      <c r="I23" s="16">
        <v>0</v>
      </c>
      <c r="J23" s="16">
        <v>0</v>
      </c>
      <c r="K23" s="16">
        <v>0</v>
      </c>
      <c r="L23" s="16">
        <v>0</v>
      </c>
      <c r="M23" s="16">
        <v>0</v>
      </c>
      <c r="N23" s="16">
        <v>0</v>
      </c>
      <c r="O23" s="162">
        <v>0</v>
      </c>
      <c r="P23" s="162">
        <f>SUM(D23:O23)</f>
        <v>142611.38</v>
      </c>
      <c r="Q23" s="162">
        <f t="shared" si="0"/>
        <v>142611.38</v>
      </c>
      <c r="R23" s="452">
        <v>1404528</v>
      </c>
      <c r="S23" s="24"/>
      <c r="T23" s="395">
        <f>+Q23/R23</f>
        <v>0.10153687217342766</v>
      </c>
      <c r="Y23" s="165"/>
    </row>
    <row r="24" spans="1:25" ht="12.5">
      <c r="A24" s="165"/>
      <c r="B24" s="371" t="s">
        <v>88</v>
      </c>
      <c r="C24" s="425">
        <v>0</v>
      </c>
      <c r="D24" s="399">
        <f>SUM(D22:D23)</f>
        <v>78596.86</v>
      </c>
      <c r="E24" s="399">
        <f>SUM(E22:E23)</f>
        <v>213727.17</v>
      </c>
      <c r="F24" s="399">
        <f t="shared" ref="F24:P24" si="9">SUM(F22:F23)</f>
        <v>138024.41999999998</v>
      </c>
      <c r="G24" s="399">
        <f t="shared" si="9"/>
        <v>0</v>
      </c>
      <c r="H24" s="399">
        <f t="shared" si="9"/>
        <v>0</v>
      </c>
      <c r="I24" s="399">
        <f t="shared" si="9"/>
        <v>0</v>
      </c>
      <c r="J24" s="399">
        <f t="shared" si="9"/>
        <v>0</v>
      </c>
      <c r="K24" s="399">
        <f t="shared" si="9"/>
        <v>0</v>
      </c>
      <c r="L24" s="399">
        <f t="shared" si="9"/>
        <v>0</v>
      </c>
      <c r="M24" s="399">
        <f t="shared" si="9"/>
        <v>0</v>
      </c>
      <c r="N24" s="399">
        <f t="shared" si="9"/>
        <v>0</v>
      </c>
      <c r="O24" s="399">
        <f t="shared" si="9"/>
        <v>0</v>
      </c>
      <c r="P24" s="425">
        <f t="shared" si="9"/>
        <v>430348.45</v>
      </c>
      <c r="Q24" s="425">
        <f t="shared" si="0"/>
        <v>430348.45</v>
      </c>
      <c r="R24" s="397">
        <f t="shared" ref="R24" si="10">SUM(R22:R23)</f>
        <v>5039469.0600000005</v>
      </c>
      <c r="S24" s="386">
        <f t="shared" ref="S24" si="11">SUM(S22:S23)</f>
        <v>0</v>
      </c>
      <c r="T24" s="392">
        <f>+Q24/R24</f>
        <v>8.5395593241324508E-2</v>
      </c>
      <c r="Y24" s="165"/>
    </row>
    <row r="25" spans="1:25" ht="3" customHeight="1">
      <c r="A25" s="165"/>
      <c r="B25" s="17"/>
      <c r="C25" s="162"/>
      <c r="D25" s="16"/>
      <c r="E25" s="16"/>
      <c r="F25" s="16"/>
      <c r="G25" s="16"/>
      <c r="H25" s="16"/>
      <c r="I25" s="16"/>
      <c r="J25" s="16"/>
      <c r="K25" s="16"/>
      <c r="L25" s="16"/>
      <c r="M25" s="16"/>
      <c r="N25" s="16"/>
      <c r="O25" s="398"/>
      <c r="P25" s="162"/>
      <c r="Q25" s="162"/>
      <c r="R25" s="162"/>
      <c r="S25" s="167"/>
      <c r="T25" s="394"/>
      <c r="Y25" s="165"/>
    </row>
    <row r="26" spans="1:25" ht="12.5">
      <c r="A26" s="165"/>
      <c r="B26" s="32" t="s">
        <v>89</v>
      </c>
      <c r="C26" s="162"/>
      <c r="D26" s="16"/>
      <c r="E26" s="16"/>
      <c r="F26" s="16"/>
      <c r="G26" s="16"/>
      <c r="H26" s="16"/>
      <c r="I26" s="16"/>
      <c r="J26" s="16"/>
      <c r="K26" s="16"/>
      <c r="L26" s="16"/>
      <c r="M26" s="16"/>
      <c r="N26" s="16"/>
      <c r="O26" s="162"/>
      <c r="P26" s="162"/>
      <c r="Q26" s="162"/>
      <c r="R26" s="162"/>
      <c r="S26" s="167"/>
      <c r="T26" s="394"/>
      <c r="Y26" s="165"/>
    </row>
    <row r="27" spans="1:25" ht="12.5">
      <c r="A27" s="165" t="s">
        <v>90</v>
      </c>
      <c r="B27" s="17" t="s">
        <v>91</v>
      </c>
      <c r="C27" s="162">
        <v>0</v>
      </c>
      <c r="D27" s="16">
        <v>26599.060000000005</v>
      </c>
      <c r="E27" s="16">
        <v>27443.9</v>
      </c>
      <c r="F27" s="16">
        <v>51590.74</v>
      </c>
      <c r="G27" s="16">
        <v>0</v>
      </c>
      <c r="H27" s="16">
        <v>0</v>
      </c>
      <c r="I27" s="16">
        <v>0</v>
      </c>
      <c r="J27" s="16">
        <v>0</v>
      </c>
      <c r="K27" s="16">
        <v>0</v>
      </c>
      <c r="L27" s="16">
        <v>0</v>
      </c>
      <c r="M27" s="16">
        <v>0</v>
      </c>
      <c r="N27" s="16">
        <v>0</v>
      </c>
      <c r="O27" s="162">
        <v>0</v>
      </c>
      <c r="P27" s="162">
        <f>SUM(D27:O27)</f>
        <v>105633.70000000001</v>
      </c>
      <c r="Q27" s="162">
        <f t="shared" si="0"/>
        <v>105633.70000000001</v>
      </c>
      <c r="R27" s="162">
        <v>2100000</v>
      </c>
      <c r="S27" s="167"/>
      <c r="T27" s="394">
        <f>+Q27/R27</f>
        <v>5.0301761904761912E-2</v>
      </c>
      <c r="Y27" s="165"/>
    </row>
    <row r="28" spans="1:25" ht="12.5">
      <c r="A28" s="387" t="s">
        <v>93</v>
      </c>
      <c r="B28" s="17" t="s">
        <v>94</v>
      </c>
      <c r="C28" s="162">
        <v>0</v>
      </c>
      <c r="D28" s="16">
        <v>14004.830000000002</v>
      </c>
      <c r="E28" s="16">
        <v>10909.88</v>
      </c>
      <c r="F28" s="16">
        <v>48330.18</v>
      </c>
      <c r="G28" s="16">
        <v>0</v>
      </c>
      <c r="H28" s="16">
        <v>0</v>
      </c>
      <c r="I28" s="16">
        <v>0</v>
      </c>
      <c r="J28" s="16">
        <v>0</v>
      </c>
      <c r="K28" s="16">
        <v>0</v>
      </c>
      <c r="L28" s="16">
        <v>0</v>
      </c>
      <c r="M28" s="16">
        <v>0</v>
      </c>
      <c r="N28" s="16">
        <v>0</v>
      </c>
      <c r="O28" s="162">
        <v>0</v>
      </c>
      <c r="P28" s="162">
        <f>SUM(D28:O28)</f>
        <v>73244.89</v>
      </c>
      <c r="Q28" s="162">
        <f t="shared" si="0"/>
        <v>73244.89</v>
      </c>
      <c r="R28" s="162">
        <v>600000</v>
      </c>
      <c r="S28" s="167"/>
      <c r="T28" s="394">
        <f>+Q28/R28</f>
        <v>0.12207481666666667</v>
      </c>
      <c r="Y28" s="165"/>
    </row>
    <row r="29" spans="1:25" ht="12.5">
      <c r="A29" s="165"/>
      <c r="B29" s="371" t="s">
        <v>95</v>
      </c>
      <c r="C29" s="397">
        <v>0</v>
      </c>
      <c r="D29" s="399">
        <f t="shared" ref="D29:P29" si="12">SUM(D27:D28)</f>
        <v>40603.890000000007</v>
      </c>
      <c r="E29" s="399">
        <f t="shared" si="12"/>
        <v>38353.78</v>
      </c>
      <c r="F29" s="399">
        <f t="shared" si="12"/>
        <v>99920.92</v>
      </c>
      <c r="G29" s="399">
        <f t="shared" si="12"/>
        <v>0</v>
      </c>
      <c r="H29" s="399">
        <f t="shared" si="12"/>
        <v>0</v>
      </c>
      <c r="I29" s="399">
        <f t="shared" si="12"/>
        <v>0</v>
      </c>
      <c r="J29" s="399">
        <f t="shared" si="12"/>
        <v>0</v>
      </c>
      <c r="K29" s="399">
        <f t="shared" si="12"/>
        <v>0</v>
      </c>
      <c r="L29" s="399">
        <f t="shared" si="12"/>
        <v>0</v>
      </c>
      <c r="M29" s="399">
        <f t="shared" si="12"/>
        <v>0</v>
      </c>
      <c r="N29" s="399">
        <f t="shared" si="12"/>
        <v>0</v>
      </c>
      <c r="O29" s="397">
        <f t="shared" si="12"/>
        <v>0</v>
      </c>
      <c r="P29" s="397">
        <f t="shared" si="12"/>
        <v>178878.59000000003</v>
      </c>
      <c r="Q29" s="397">
        <f t="shared" si="0"/>
        <v>178878.59000000003</v>
      </c>
      <c r="R29" s="397">
        <f t="shared" ref="R29" si="13">SUM(R27:R28)</f>
        <v>2700000</v>
      </c>
      <c r="S29" s="386">
        <f t="shared" ref="S29" si="14">SUM(S27:S28)</f>
        <v>0</v>
      </c>
      <c r="T29" s="392">
        <f>+Q29/R29</f>
        <v>6.6251329629629638E-2</v>
      </c>
      <c r="Y29" s="165"/>
    </row>
    <row r="30" spans="1:25" ht="3" customHeight="1">
      <c r="A30" s="165"/>
      <c r="B30" s="17"/>
      <c r="C30" s="162"/>
      <c r="D30" s="16"/>
      <c r="E30" s="16"/>
      <c r="F30" s="16"/>
      <c r="G30" s="16"/>
      <c r="H30" s="16"/>
      <c r="I30" s="16"/>
      <c r="J30" s="16"/>
      <c r="K30" s="16"/>
      <c r="L30" s="16"/>
      <c r="M30" s="16"/>
      <c r="N30" s="16"/>
      <c r="O30" s="398"/>
      <c r="P30" s="162"/>
      <c r="Q30" s="162"/>
      <c r="R30" s="162"/>
      <c r="S30" s="167"/>
      <c r="T30" s="394"/>
      <c r="Y30" s="165"/>
    </row>
    <row r="31" spans="1:25" ht="12.75" customHeight="1">
      <c r="A31" s="165"/>
      <c r="B31" s="46" t="s">
        <v>96</v>
      </c>
      <c r="C31" s="162"/>
      <c r="D31" s="16"/>
      <c r="E31" s="16"/>
      <c r="F31" s="16"/>
      <c r="G31" s="16"/>
      <c r="H31" s="16"/>
      <c r="I31" s="16"/>
      <c r="J31" s="16"/>
      <c r="K31" s="16"/>
      <c r="L31" s="16"/>
      <c r="M31" s="16"/>
      <c r="N31" s="16"/>
      <c r="O31" s="162"/>
      <c r="P31" s="162"/>
      <c r="Q31" s="162"/>
      <c r="R31" s="162"/>
      <c r="S31" s="167"/>
      <c r="T31" s="394"/>
      <c r="Y31" s="165"/>
    </row>
    <row r="32" spans="1:25" ht="12.5">
      <c r="A32" s="387" t="s">
        <v>97</v>
      </c>
      <c r="B32" s="17" t="s">
        <v>98</v>
      </c>
      <c r="C32" s="162">
        <v>0</v>
      </c>
      <c r="D32" s="16">
        <v>28551.670000000002</v>
      </c>
      <c r="E32" s="16">
        <v>54448.72</v>
      </c>
      <c r="F32" s="16">
        <v>44361.41</v>
      </c>
      <c r="G32" s="16">
        <v>0</v>
      </c>
      <c r="H32" s="16">
        <v>0</v>
      </c>
      <c r="I32" s="16">
        <v>0</v>
      </c>
      <c r="J32" s="16">
        <v>0</v>
      </c>
      <c r="K32" s="16">
        <v>0</v>
      </c>
      <c r="L32" s="16">
        <v>0</v>
      </c>
      <c r="M32" s="16">
        <v>0</v>
      </c>
      <c r="N32" s="16">
        <v>0</v>
      </c>
      <c r="O32" s="162">
        <v>0</v>
      </c>
      <c r="P32" s="162">
        <f>SUM(D32:O32)</f>
        <v>127361.8</v>
      </c>
      <c r="Q32" s="162">
        <f t="shared" si="0"/>
        <v>127361.8</v>
      </c>
      <c r="R32" s="162">
        <v>2900000</v>
      </c>
      <c r="S32" s="167"/>
      <c r="T32" s="394">
        <f>+Q32/R32</f>
        <v>4.3917862068965516E-2</v>
      </c>
      <c r="Y32" s="165"/>
    </row>
    <row r="33" spans="1:25" ht="12.5">
      <c r="A33" s="387"/>
      <c r="B33" s="17" t="s">
        <v>232</v>
      </c>
      <c r="C33" s="162"/>
      <c r="D33" s="16">
        <v>0</v>
      </c>
      <c r="E33" s="16">
        <v>0</v>
      </c>
      <c r="F33" s="16">
        <v>0</v>
      </c>
      <c r="G33" s="16">
        <v>0</v>
      </c>
      <c r="H33" s="16">
        <v>0</v>
      </c>
      <c r="I33" s="16">
        <v>0</v>
      </c>
      <c r="J33" s="16">
        <v>0</v>
      </c>
      <c r="K33" s="16">
        <v>0</v>
      </c>
      <c r="L33" s="16">
        <v>0</v>
      </c>
      <c r="M33" s="16">
        <v>0</v>
      </c>
      <c r="N33" s="16">
        <v>0</v>
      </c>
      <c r="O33" s="162">
        <v>0</v>
      </c>
      <c r="P33" s="162">
        <f>SUM(D33:O33)</f>
        <v>0</v>
      </c>
      <c r="Q33" s="162">
        <f t="shared" si="0"/>
        <v>0</v>
      </c>
      <c r="R33" s="162">
        <v>400000</v>
      </c>
      <c r="S33" s="167"/>
      <c r="T33" s="394">
        <f>+Q33/R33</f>
        <v>0</v>
      </c>
      <c r="Y33" s="165"/>
    </row>
    <row r="34" spans="1:25" ht="12.5">
      <c r="A34" s="165"/>
      <c r="B34" s="371" t="s">
        <v>99</v>
      </c>
      <c r="C34" s="425">
        <v>0</v>
      </c>
      <c r="D34" s="399">
        <f t="shared" ref="D34:P34" si="15">SUM(D32:D32)</f>
        <v>28551.670000000002</v>
      </c>
      <c r="E34" s="399">
        <f t="shared" si="15"/>
        <v>54448.72</v>
      </c>
      <c r="F34" s="399">
        <f t="shared" si="15"/>
        <v>44361.41</v>
      </c>
      <c r="G34" s="399">
        <f t="shared" si="15"/>
        <v>0</v>
      </c>
      <c r="H34" s="399">
        <f t="shared" si="15"/>
        <v>0</v>
      </c>
      <c r="I34" s="399">
        <f t="shared" si="15"/>
        <v>0</v>
      </c>
      <c r="J34" s="399">
        <f t="shared" si="15"/>
        <v>0</v>
      </c>
      <c r="K34" s="399">
        <f t="shared" si="15"/>
        <v>0</v>
      </c>
      <c r="L34" s="399">
        <f t="shared" si="15"/>
        <v>0</v>
      </c>
      <c r="M34" s="399">
        <f t="shared" si="15"/>
        <v>0</v>
      </c>
      <c r="N34" s="399">
        <f t="shared" si="15"/>
        <v>0</v>
      </c>
      <c r="O34" s="399">
        <f t="shared" si="15"/>
        <v>0</v>
      </c>
      <c r="P34" s="425">
        <f t="shared" si="15"/>
        <v>127361.8</v>
      </c>
      <c r="Q34" s="425">
        <f t="shared" si="0"/>
        <v>127361.8</v>
      </c>
      <c r="R34" s="397">
        <f>SUM(R32:R33)</f>
        <v>3300000</v>
      </c>
      <c r="S34" s="386">
        <f t="shared" ref="S34" si="16">SUM(S32:S32)</f>
        <v>0</v>
      </c>
      <c r="T34" s="392">
        <f>+Q34/R34</f>
        <v>3.859448484848485E-2</v>
      </c>
      <c r="Y34" s="165"/>
    </row>
    <row r="35" spans="1:25" ht="3" customHeight="1">
      <c r="A35" s="165"/>
      <c r="B35" s="17"/>
      <c r="C35" s="162"/>
      <c r="D35" s="16"/>
      <c r="E35" s="16"/>
      <c r="F35" s="16"/>
      <c r="G35" s="16"/>
      <c r="H35" s="16"/>
      <c r="I35" s="16"/>
      <c r="J35" s="16"/>
      <c r="K35" s="16"/>
      <c r="L35" s="16"/>
      <c r="M35" s="16"/>
      <c r="N35" s="16"/>
      <c r="O35" s="398"/>
      <c r="P35" s="162"/>
      <c r="Q35" s="162"/>
      <c r="R35" s="451"/>
      <c r="S35" s="18"/>
      <c r="T35" s="390"/>
      <c r="Y35" s="165"/>
    </row>
    <row r="36" spans="1:25" ht="12.75" customHeight="1">
      <c r="A36" s="165"/>
      <c r="B36" s="15" t="s">
        <v>100</v>
      </c>
      <c r="C36" s="162"/>
      <c r="D36" s="16"/>
      <c r="E36" s="16"/>
      <c r="F36" s="145"/>
      <c r="G36" s="16"/>
      <c r="H36" s="16"/>
      <c r="I36" s="16"/>
      <c r="J36" s="16"/>
      <c r="K36" s="16"/>
      <c r="L36" s="16"/>
      <c r="M36" s="16"/>
      <c r="N36" s="16"/>
      <c r="O36" s="162"/>
      <c r="P36" s="162"/>
      <c r="Q36" s="162"/>
      <c r="R36" s="162"/>
      <c r="S36" s="167"/>
      <c r="T36" s="394"/>
      <c r="Y36" s="165"/>
    </row>
    <row r="37" spans="1:25" ht="12.5">
      <c r="A37" s="165" t="s">
        <v>101</v>
      </c>
      <c r="B37" s="17" t="s">
        <v>233</v>
      </c>
      <c r="C37" s="162">
        <v>0</v>
      </c>
      <c r="D37" s="16">
        <v>58984.88</v>
      </c>
      <c r="E37" s="16">
        <v>56992.560000000005</v>
      </c>
      <c r="F37" s="16">
        <v>118753.54999999999</v>
      </c>
      <c r="G37" s="16">
        <v>0</v>
      </c>
      <c r="H37" s="16">
        <v>0</v>
      </c>
      <c r="I37" s="16">
        <v>0</v>
      </c>
      <c r="J37" s="16">
        <v>0</v>
      </c>
      <c r="K37" s="16">
        <v>0</v>
      </c>
      <c r="L37" s="16">
        <v>0</v>
      </c>
      <c r="M37" s="16">
        <v>0</v>
      </c>
      <c r="N37" s="16">
        <v>0</v>
      </c>
      <c r="O37" s="162">
        <v>0</v>
      </c>
      <c r="P37" s="162">
        <f>SUM(D37:O37)</f>
        <v>234730.99</v>
      </c>
      <c r="Q37" s="162">
        <f t="shared" si="0"/>
        <v>234730.99</v>
      </c>
      <c r="R37" s="162">
        <v>3023345.7443376598</v>
      </c>
      <c r="S37" s="167"/>
      <c r="T37" s="394">
        <f>+Q37/R37</f>
        <v>7.7639479520204113E-2</v>
      </c>
      <c r="Y37" s="165"/>
    </row>
    <row r="38" spans="1:25" ht="12.5">
      <c r="A38" s="165" t="s">
        <v>102</v>
      </c>
      <c r="B38" s="17" t="s">
        <v>103</v>
      </c>
      <c r="C38" s="162">
        <v>0</v>
      </c>
      <c r="D38" s="16">
        <v>5054.34</v>
      </c>
      <c r="E38" s="16">
        <v>10767.21</v>
      </c>
      <c r="F38" s="16">
        <v>14584.86</v>
      </c>
      <c r="G38" s="16">
        <v>0</v>
      </c>
      <c r="H38" s="16">
        <v>0</v>
      </c>
      <c r="I38" s="16">
        <v>0</v>
      </c>
      <c r="J38" s="16">
        <v>0</v>
      </c>
      <c r="K38" s="16">
        <v>0</v>
      </c>
      <c r="L38" s="16">
        <v>0</v>
      </c>
      <c r="M38" s="16">
        <v>0</v>
      </c>
      <c r="N38" s="16">
        <v>0</v>
      </c>
      <c r="O38" s="162">
        <v>0</v>
      </c>
      <c r="P38" s="162">
        <f>SUM(D38:O38)</f>
        <v>30406.41</v>
      </c>
      <c r="Q38" s="162">
        <f t="shared" si="0"/>
        <v>30406.41</v>
      </c>
      <c r="R38" s="162">
        <v>243908.6998877982</v>
      </c>
      <c r="S38" s="167"/>
      <c r="T38" s="394">
        <f>+Q38/R38</f>
        <v>0.1246630809560603</v>
      </c>
      <c r="Y38" s="165"/>
    </row>
    <row r="39" spans="1:25" ht="12.5">
      <c r="A39" s="165"/>
      <c r="B39" s="371" t="s">
        <v>104</v>
      </c>
      <c r="C39" s="425">
        <v>0</v>
      </c>
      <c r="D39" s="399">
        <f t="shared" ref="D39:P39" si="17">SUM(D37:D38)</f>
        <v>64039.22</v>
      </c>
      <c r="E39" s="399">
        <f t="shared" si="17"/>
        <v>67759.77</v>
      </c>
      <c r="F39" s="399">
        <f t="shared" si="17"/>
        <v>133338.40999999997</v>
      </c>
      <c r="G39" s="399">
        <f t="shared" si="17"/>
        <v>0</v>
      </c>
      <c r="H39" s="399">
        <f t="shared" si="17"/>
        <v>0</v>
      </c>
      <c r="I39" s="399">
        <f t="shared" si="17"/>
        <v>0</v>
      </c>
      <c r="J39" s="399">
        <f t="shared" si="17"/>
        <v>0</v>
      </c>
      <c r="K39" s="399">
        <f t="shared" si="17"/>
        <v>0</v>
      </c>
      <c r="L39" s="399">
        <f t="shared" si="17"/>
        <v>0</v>
      </c>
      <c r="M39" s="399">
        <f t="shared" si="17"/>
        <v>0</v>
      </c>
      <c r="N39" s="399">
        <f t="shared" si="17"/>
        <v>0</v>
      </c>
      <c r="O39" s="399">
        <f t="shared" si="17"/>
        <v>0</v>
      </c>
      <c r="P39" s="425">
        <f t="shared" si="17"/>
        <v>265137.39999999997</v>
      </c>
      <c r="Q39" s="425">
        <f t="shared" si="0"/>
        <v>265137.39999999997</v>
      </c>
      <c r="R39" s="399">
        <f>SUM(R37:R38)</f>
        <v>3267254.444225458</v>
      </c>
      <c r="S39" s="386">
        <f>SUM(S37:S38)</f>
        <v>0</v>
      </c>
      <c r="T39" s="392">
        <f>+Q39/R39</f>
        <v>8.1149908746349253E-2</v>
      </c>
      <c r="Y39" s="165"/>
    </row>
    <row r="40" spans="1:25" ht="5.25" customHeight="1">
      <c r="A40" s="165"/>
      <c r="B40" s="17"/>
      <c r="C40" s="162"/>
      <c r="D40" s="26"/>
      <c r="E40" s="26"/>
      <c r="F40" s="26"/>
      <c r="G40" s="26"/>
      <c r="H40" s="26"/>
      <c r="I40" s="26"/>
      <c r="J40" s="26"/>
      <c r="K40" s="26"/>
      <c r="L40" s="26"/>
      <c r="M40" s="26"/>
      <c r="N40" s="26"/>
      <c r="O40" s="398"/>
      <c r="P40" s="162"/>
      <c r="Q40" s="162"/>
      <c r="R40" s="162"/>
      <c r="S40" s="167"/>
      <c r="T40" s="394"/>
      <c r="Y40" s="165"/>
    </row>
    <row r="41" spans="1:25" ht="12.5">
      <c r="A41" s="165"/>
      <c r="B41" s="15" t="s">
        <v>105</v>
      </c>
      <c r="C41" s="162"/>
      <c r="D41" s="16"/>
      <c r="E41" s="16"/>
      <c r="F41" s="16"/>
      <c r="G41" s="16"/>
      <c r="H41" s="16"/>
      <c r="I41" s="16"/>
      <c r="J41" s="16"/>
      <c r="K41" s="16"/>
      <c r="L41" s="16"/>
      <c r="M41" s="16"/>
      <c r="N41" s="16"/>
      <c r="O41" s="162"/>
      <c r="P41" s="162"/>
      <c r="Q41" s="162"/>
      <c r="R41" s="162"/>
      <c r="S41" s="167"/>
      <c r="T41" s="394"/>
      <c r="Y41" s="165"/>
    </row>
    <row r="42" spans="1:25" ht="12.5">
      <c r="A42" s="165" t="s">
        <v>106</v>
      </c>
      <c r="B42" s="17" t="s">
        <v>107</v>
      </c>
      <c r="C42" s="162">
        <v>0</v>
      </c>
      <c r="D42" s="16">
        <v>294359.04000000004</v>
      </c>
      <c r="E42" s="16">
        <v>542627.01</v>
      </c>
      <c r="F42" s="16">
        <v>692527.48</v>
      </c>
      <c r="G42" s="16">
        <v>0</v>
      </c>
      <c r="H42" s="16">
        <v>0</v>
      </c>
      <c r="I42" s="16">
        <v>0</v>
      </c>
      <c r="J42" s="16">
        <v>0</v>
      </c>
      <c r="K42" s="16">
        <v>0</v>
      </c>
      <c r="L42" s="16">
        <v>0</v>
      </c>
      <c r="M42" s="16">
        <v>0</v>
      </c>
      <c r="N42" s="16">
        <v>0</v>
      </c>
      <c r="O42" s="162">
        <v>0</v>
      </c>
      <c r="P42" s="162">
        <f>SUM(D42:O42)</f>
        <v>1529513.53</v>
      </c>
      <c r="Q42" s="162">
        <f t="shared" si="0"/>
        <v>1529513.53</v>
      </c>
      <c r="R42" s="162">
        <v>6204537.9755028691</v>
      </c>
      <c r="S42" s="167"/>
      <c r="T42" s="394">
        <f>+Q42/R42</f>
        <v>0.24651529832501914</v>
      </c>
      <c r="Y42" s="165"/>
    </row>
    <row r="43" spans="1:25" ht="12.5">
      <c r="A43" s="165" t="s">
        <v>108</v>
      </c>
      <c r="B43" s="17" t="s">
        <v>109</v>
      </c>
      <c r="C43" s="162">
        <v>0</v>
      </c>
      <c r="D43" s="16">
        <v>375895.37</v>
      </c>
      <c r="E43" s="16">
        <v>223241.05</v>
      </c>
      <c r="F43" s="16">
        <v>311558.06</v>
      </c>
      <c r="G43" s="16">
        <v>0</v>
      </c>
      <c r="H43" s="16">
        <v>0</v>
      </c>
      <c r="I43" s="16">
        <v>0</v>
      </c>
      <c r="J43" s="16">
        <v>0</v>
      </c>
      <c r="K43" s="16">
        <v>0</v>
      </c>
      <c r="L43" s="16">
        <v>0</v>
      </c>
      <c r="M43" s="16">
        <v>0</v>
      </c>
      <c r="N43" s="16">
        <v>0</v>
      </c>
      <c r="O43" s="162">
        <v>0</v>
      </c>
      <c r="P43" s="162">
        <f>SUM(D43:O43)</f>
        <v>910694.48</v>
      </c>
      <c r="Q43" s="162">
        <f t="shared" si="0"/>
        <v>910694.48</v>
      </c>
      <c r="R43" s="162">
        <v>5437143.5175080001</v>
      </c>
      <c r="S43" s="167"/>
      <c r="T43" s="394">
        <f>+Q43/R43</f>
        <v>0.16749502327232987</v>
      </c>
      <c r="Y43" s="165"/>
    </row>
    <row r="44" spans="1:25" ht="12.5">
      <c r="A44" s="165"/>
      <c r="B44" s="17" t="s">
        <v>110</v>
      </c>
      <c r="C44" s="162">
        <v>0</v>
      </c>
      <c r="D44" s="16">
        <v>186802.6</v>
      </c>
      <c r="E44" s="16">
        <v>358491.77</v>
      </c>
      <c r="F44" s="16">
        <v>377420.61</v>
      </c>
      <c r="G44" s="16">
        <v>0</v>
      </c>
      <c r="H44" s="16">
        <v>0</v>
      </c>
      <c r="I44" s="16">
        <v>0</v>
      </c>
      <c r="J44" s="16">
        <v>0</v>
      </c>
      <c r="K44" s="16">
        <v>0</v>
      </c>
      <c r="L44" s="16">
        <v>0</v>
      </c>
      <c r="M44" s="16">
        <v>0</v>
      </c>
      <c r="N44" s="16">
        <v>0</v>
      </c>
      <c r="O44" s="162">
        <v>0</v>
      </c>
      <c r="P44" s="162">
        <f>SUM(D44:O44)</f>
        <v>922714.98</v>
      </c>
      <c r="Q44" s="162">
        <f t="shared" si="0"/>
        <v>922714.98</v>
      </c>
      <c r="R44" s="162">
        <v>4401306.0294370223</v>
      </c>
      <c r="S44" s="167"/>
      <c r="T44" s="394">
        <f>+Q44/R44</f>
        <v>0.20964572193541059</v>
      </c>
      <c r="Y44" s="165"/>
    </row>
    <row r="45" spans="1:25" ht="12.5">
      <c r="A45" s="165"/>
      <c r="B45" s="17" t="s">
        <v>111</v>
      </c>
      <c r="C45" s="162">
        <v>0</v>
      </c>
      <c r="D45" s="16">
        <v>28308.25</v>
      </c>
      <c r="E45" s="16">
        <v>94019.33</v>
      </c>
      <c r="F45" s="16">
        <v>65599.649999999994</v>
      </c>
      <c r="G45" s="16">
        <v>0</v>
      </c>
      <c r="H45" s="16">
        <v>0</v>
      </c>
      <c r="I45" s="16">
        <v>0</v>
      </c>
      <c r="J45" s="16">
        <v>0</v>
      </c>
      <c r="K45" s="16">
        <v>0</v>
      </c>
      <c r="L45" s="16">
        <v>0</v>
      </c>
      <c r="M45" s="16">
        <v>0</v>
      </c>
      <c r="N45" s="16">
        <v>0</v>
      </c>
      <c r="O45" s="162">
        <v>0</v>
      </c>
      <c r="P45" s="162">
        <f>SUM(D45:O45)</f>
        <v>187927.22999999998</v>
      </c>
      <c r="Q45" s="162">
        <f t="shared" si="0"/>
        <v>187927.22999999998</v>
      </c>
      <c r="R45" s="162">
        <v>1603519.5</v>
      </c>
      <c r="S45" s="167"/>
      <c r="T45" s="394">
        <f>+Q45/R45</f>
        <v>0.11719672258429036</v>
      </c>
      <c r="Y45" s="165"/>
    </row>
    <row r="46" spans="1:25" ht="12.5">
      <c r="A46" s="165"/>
      <c r="B46" s="371" t="s">
        <v>112</v>
      </c>
      <c r="C46" s="425">
        <v>0</v>
      </c>
      <c r="D46" s="399">
        <f>SUM(D42:D45)</f>
        <v>885365.26</v>
      </c>
      <c r="E46" s="399">
        <f>SUM(E42:E45)</f>
        <v>1218379.1600000001</v>
      </c>
      <c r="F46" s="399">
        <f t="shared" ref="F46:P46" si="18">SUM(F42:F45)</f>
        <v>1447105.7999999998</v>
      </c>
      <c r="G46" s="399">
        <f t="shared" si="18"/>
        <v>0</v>
      </c>
      <c r="H46" s="399">
        <f t="shared" si="18"/>
        <v>0</v>
      </c>
      <c r="I46" s="399">
        <f t="shared" si="18"/>
        <v>0</v>
      </c>
      <c r="J46" s="399">
        <f t="shared" si="18"/>
        <v>0</v>
      </c>
      <c r="K46" s="399">
        <f t="shared" si="18"/>
        <v>0</v>
      </c>
      <c r="L46" s="399">
        <f t="shared" si="18"/>
        <v>0</v>
      </c>
      <c r="M46" s="399">
        <f t="shared" si="18"/>
        <v>0</v>
      </c>
      <c r="N46" s="399">
        <f t="shared" si="18"/>
        <v>0</v>
      </c>
      <c r="O46" s="399">
        <f t="shared" si="18"/>
        <v>0</v>
      </c>
      <c r="P46" s="425">
        <f t="shared" si="18"/>
        <v>3550850.2199999997</v>
      </c>
      <c r="Q46" s="425">
        <f t="shared" si="0"/>
        <v>3550850.2199999997</v>
      </c>
      <c r="R46" s="399">
        <f>SUM(R42:R45)</f>
        <v>17646507.022447892</v>
      </c>
      <c r="S46" s="386">
        <f>SUM(S42:S45)</f>
        <v>0</v>
      </c>
      <c r="T46" s="392">
        <f>+Q46/R46</f>
        <v>0.20122113772901398</v>
      </c>
      <c r="Y46" s="165"/>
    </row>
    <row r="47" spans="1:25" ht="5.15" customHeight="1">
      <c r="A47" s="165"/>
      <c r="B47" s="376"/>
      <c r="C47" s="162"/>
      <c r="D47" s="16"/>
      <c r="E47" s="16"/>
      <c r="F47" s="16"/>
      <c r="G47" s="16"/>
      <c r="H47" s="16"/>
      <c r="I47" s="16"/>
      <c r="J47" s="16"/>
      <c r="K47" s="16"/>
      <c r="L47" s="16"/>
      <c r="M47" s="16"/>
      <c r="N47" s="16"/>
      <c r="O47" s="398"/>
      <c r="P47" s="162"/>
      <c r="Q47" s="162"/>
      <c r="R47" s="162"/>
      <c r="S47" s="167"/>
      <c r="T47" s="394"/>
      <c r="Y47" s="165"/>
    </row>
    <row r="48" spans="1:25" ht="26.25" customHeight="1">
      <c r="A48" s="165"/>
      <c r="B48" s="15" t="s">
        <v>113</v>
      </c>
      <c r="C48" s="162"/>
      <c r="D48" s="16"/>
      <c r="E48" s="16"/>
      <c r="F48" s="16"/>
      <c r="G48" s="16"/>
      <c r="H48" s="16"/>
      <c r="I48" s="16"/>
      <c r="J48" s="16"/>
      <c r="K48" s="16"/>
      <c r="L48" s="16"/>
      <c r="M48" s="16"/>
      <c r="N48" s="16"/>
      <c r="O48" s="162"/>
      <c r="P48" s="162"/>
      <c r="Q48" s="162"/>
      <c r="R48" s="162"/>
      <c r="S48" s="167"/>
      <c r="T48" s="394"/>
      <c r="Y48" s="165"/>
    </row>
    <row r="49" spans="1:25" ht="12.5">
      <c r="A49" s="165" t="s">
        <v>114</v>
      </c>
      <c r="B49" s="17" t="s">
        <v>234</v>
      </c>
      <c r="C49" s="162">
        <v>0</v>
      </c>
      <c r="D49" s="16">
        <v>0</v>
      </c>
      <c r="E49" s="16">
        <v>0</v>
      </c>
      <c r="F49" s="16">
        <v>0</v>
      </c>
      <c r="G49" s="16">
        <v>0</v>
      </c>
      <c r="H49" s="16">
        <v>0</v>
      </c>
      <c r="I49" s="16">
        <v>0</v>
      </c>
      <c r="J49" s="16">
        <v>0</v>
      </c>
      <c r="K49" s="16">
        <v>0</v>
      </c>
      <c r="L49" s="16">
        <v>0</v>
      </c>
      <c r="M49" s="16">
        <v>0</v>
      </c>
      <c r="N49" s="16">
        <v>0</v>
      </c>
      <c r="O49" s="162">
        <v>0</v>
      </c>
      <c r="P49" s="162">
        <f>SUM(D49:O49)</f>
        <v>0</v>
      </c>
      <c r="Q49" s="162">
        <f t="shared" si="0"/>
        <v>0</v>
      </c>
      <c r="R49" s="162">
        <v>0</v>
      </c>
      <c r="S49" s="167"/>
      <c r="T49" s="394">
        <v>0</v>
      </c>
      <c r="Y49" s="165"/>
    </row>
    <row r="50" spans="1:25" s="6" customFormat="1" ht="13.4" customHeight="1">
      <c r="B50" s="371" t="s">
        <v>116</v>
      </c>
      <c r="C50" s="425">
        <v>0</v>
      </c>
      <c r="D50" s="399">
        <f t="shared" ref="D50:P50" si="19">SUM(D49:D49)</f>
        <v>0</v>
      </c>
      <c r="E50" s="399">
        <f t="shared" si="19"/>
        <v>0</v>
      </c>
      <c r="F50" s="399">
        <f t="shared" si="19"/>
        <v>0</v>
      </c>
      <c r="G50" s="399">
        <f t="shared" si="19"/>
        <v>0</v>
      </c>
      <c r="H50" s="399">
        <f t="shared" si="19"/>
        <v>0</v>
      </c>
      <c r="I50" s="399">
        <f t="shared" si="19"/>
        <v>0</v>
      </c>
      <c r="J50" s="399">
        <f t="shared" si="19"/>
        <v>0</v>
      </c>
      <c r="K50" s="399">
        <f t="shared" si="19"/>
        <v>0</v>
      </c>
      <c r="L50" s="399">
        <f t="shared" si="19"/>
        <v>0</v>
      </c>
      <c r="M50" s="399">
        <f t="shared" si="19"/>
        <v>0</v>
      </c>
      <c r="N50" s="399">
        <f t="shared" si="19"/>
        <v>0</v>
      </c>
      <c r="O50" s="399">
        <f t="shared" si="19"/>
        <v>0</v>
      </c>
      <c r="P50" s="425">
        <f t="shared" si="19"/>
        <v>0</v>
      </c>
      <c r="Q50" s="425">
        <f t="shared" si="0"/>
        <v>0</v>
      </c>
      <c r="R50" s="397">
        <f t="shared" ref="R50" si="20">SUM(R49:R49)</f>
        <v>0</v>
      </c>
      <c r="S50" s="386">
        <f t="shared" ref="S50" si="21">SUM(S49:S49)</f>
        <v>0</v>
      </c>
      <c r="T50" s="392">
        <v>0</v>
      </c>
    </row>
    <row r="51" spans="1:25" ht="3" customHeight="1">
      <c r="A51" s="165"/>
      <c r="B51" s="17"/>
      <c r="C51" s="162"/>
      <c r="D51" s="16"/>
      <c r="E51" s="16"/>
      <c r="F51" s="16"/>
      <c r="G51" s="16"/>
      <c r="H51" s="16"/>
      <c r="I51" s="16"/>
      <c r="J51" s="16"/>
      <c r="K51" s="16"/>
      <c r="L51" s="16"/>
      <c r="M51" s="16"/>
      <c r="N51" s="16"/>
      <c r="O51" s="398"/>
      <c r="P51" s="162"/>
      <c r="Q51" s="162"/>
      <c r="R51" s="162"/>
      <c r="S51" s="167"/>
      <c r="T51" s="394"/>
      <c r="Y51" s="165"/>
    </row>
    <row r="52" spans="1:25" ht="11.25" customHeight="1">
      <c r="A52" s="165"/>
      <c r="B52" s="15" t="s">
        <v>117</v>
      </c>
      <c r="C52" s="162"/>
      <c r="D52" s="16"/>
      <c r="E52" s="16"/>
      <c r="F52" s="16"/>
      <c r="G52" s="16"/>
      <c r="H52" s="16"/>
      <c r="I52" s="16"/>
      <c r="J52" s="16"/>
      <c r="K52" s="16"/>
      <c r="L52" s="16"/>
      <c r="M52" s="16"/>
      <c r="N52" s="16"/>
      <c r="O52" s="162"/>
      <c r="P52" s="162"/>
      <c r="Q52" s="162"/>
      <c r="R52" s="162"/>
      <c r="S52" s="167"/>
      <c r="T52" s="394"/>
      <c r="Y52" s="165"/>
    </row>
    <row r="53" spans="1:25" ht="13.5">
      <c r="A53" s="165"/>
      <c r="B53" s="17" t="s">
        <v>235</v>
      </c>
      <c r="C53" s="162">
        <v>44107.070000000007</v>
      </c>
      <c r="D53" s="16">
        <v>20849.029999999988</v>
      </c>
      <c r="E53" s="16">
        <v>32727.78</v>
      </c>
      <c r="F53" s="16">
        <v>34265.67</v>
      </c>
      <c r="G53" s="16">
        <v>0</v>
      </c>
      <c r="H53" s="16">
        <v>0</v>
      </c>
      <c r="I53" s="16">
        <v>0</v>
      </c>
      <c r="J53" s="16">
        <v>0</v>
      </c>
      <c r="K53" s="16">
        <v>0</v>
      </c>
      <c r="L53" s="16">
        <v>0</v>
      </c>
      <c r="M53" s="16">
        <v>0</v>
      </c>
      <c r="N53" s="16">
        <v>0</v>
      </c>
      <c r="O53" s="162">
        <v>0</v>
      </c>
      <c r="P53" s="162">
        <f t="shared" ref="P53:P54" si="22">SUM(D53:O53)</f>
        <v>87842.479999999981</v>
      </c>
      <c r="Q53" s="162">
        <f t="shared" si="0"/>
        <v>131949.54999999999</v>
      </c>
      <c r="R53" s="452">
        <v>12000000</v>
      </c>
      <c r="S53" s="24"/>
      <c r="T53" s="395">
        <f>+Q53/R53</f>
        <v>1.0995795833333332E-2</v>
      </c>
      <c r="Y53" s="165"/>
    </row>
    <row r="54" spans="1:25" ht="12.5">
      <c r="A54" s="165"/>
      <c r="B54" s="17" t="s">
        <v>236</v>
      </c>
      <c r="C54" s="162">
        <v>0</v>
      </c>
      <c r="D54" s="16">
        <v>28575.470000000005</v>
      </c>
      <c r="E54" s="16">
        <v>76038.73</v>
      </c>
      <c r="F54" s="16">
        <v>69564.81</v>
      </c>
      <c r="G54" s="16">
        <v>0</v>
      </c>
      <c r="H54" s="16">
        <v>0</v>
      </c>
      <c r="I54" s="16">
        <v>0</v>
      </c>
      <c r="J54" s="16">
        <v>0</v>
      </c>
      <c r="K54" s="16">
        <v>0</v>
      </c>
      <c r="L54" s="16">
        <v>0</v>
      </c>
      <c r="M54" s="16">
        <v>0</v>
      </c>
      <c r="N54" s="16">
        <v>0</v>
      </c>
      <c r="O54" s="427">
        <v>0</v>
      </c>
      <c r="P54" s="162">
        <f t="shared" si="22"/>
        <v>174179.01</v>
      </c>
      <c r="Q54" s="162">
        <f t="shared" si="0"/>
        <v>174179.01</v>
      </c>
      <c r="R54" s="452">
        <v>700000</v>
      </c>
      <c r="S54" s="24"/>
      <c r="T54" s="395">
        <f>+Q54/R54</f>
        <v>0.24882715714285716</v>
      </c>
      <c r="Y54" s="165"/>
    </row>
    <row r="55" spans="1:25" ht="12.5">
      <c r="A55" s="165"/>
      <c r="B55" s="371" t="s">
        <v>120</v>
      </c>
      <c r="C55" s="425">
        <v>44107.070000000007</v>
      </c>
      <c r="D55" s="399">
        <f>SUM(D53:D54)</f>
        <v>49424.499999999993</v>
      </c>
      <c r="E55" s="399">
        <f t="shared" ref="E55:O55" si="23">SUM(E53:E54)</f>
        <v>108766.51</v>
      </c>
      <c r="F55" s="399">
        <f t="shared" si="23"/>
        <v>103830.48</v>
      </c>
      <c r="G55" s="399">
        <f t="shared" si="23"/>
        <v>0</v>
      </c>
      <c r="H55" s="399">
        <f t="shared" si="23"/>
        <v>0</v>
      </c>
      <c r="I55" s="399">
        <f t="shared" si="23"/>
        <v>0</v>
      </c>
      <c r="J55" s="399">
        <f t="shared" si="23"/>
        <v>0</v>
      </c>
      <c r="K55" s="399">
        <f t="shared" si="23"/>
        <v>0</v>
      </c>
      <c r="L55" s="399">
        <f t="shared" si="23"/>
        <v>0</v>
      </c>
      <c r="M55" s="399">
        <f t="shared" si="23"/>
        <v>0</v>
      </c>
      <c r="N55" s="399">
        <f t="shared" si="23"/>
        <v>0</v>
      </c>
      <c r="O55" s="399">
        <f t="shared" si="23"/>
        <v>0</v>
      </c>
      <c r="P55" s="425">
        <f>SUM(P53:P54)</f>
        <v>262021.49</v>
      </c>
      <c r="Q55" s="425">
        <f t="shared" si="0"/>
        <v>306128.56</v>
      </c>
      <c r="R55" s="399">
        <f>SUM(R53:R54)</f>
        <v>12700000</v>
      </c>
      <c r="S55" s="386">
        <f t="shared" ref="S55" si="24">SUM(S54:S54)</f>
        <v>0</v>
      </c>
      <c r="T55" s="392">
        <f>+Q55/R55</f>
        <v>2.4104611023622047E-2</v>
      </c>
      <c r="Y55" s="165"/>
    </row>
    <row r="56" spans="1:25" s="6" customFormat="1" ht="7.5" customHeight="1">
      <c r="B56" s="11"/>
      <c r="C56" s="425"/>
      <c r="D56" s="399"/>
      <c r="E56" s="399"/>
      <c r="F56" s="399"/>
      <c r="G56" s="399"/>
      <c r="H56" s="399"/>
      <c r="I56" s="399"/>
      <c r="J56" s="399"/>
      <c r="K56" s="399"/>
      <c r="L56" s="399"/>
      <c r="M56" s="399"/>
      <c r="N56" s="399"/>
      <c r="O56" s="162"/>
      <c r="P56" s="425"/>
      <c r="Q56" s="425"/>
      <c r="R56" s="162"/>
      <c r="S56" s="167"/>
      <c r="T56" s="394"/>
    </row>
    <row r="57" spans="1:25" s="6" customFormat="1" ht="35" thickBot="1">
      <c r="B57" s="388" t="s">
        <v>121</v>
      </c>
      <c r="C57" s="162">
        <v>0</v>
      </c>
      <c r="D57" s="16">
        <v>198466.45</v>
      </c>
      <c r="E57" s="16">
        <v>204301.39</v>
      </c>
      <c r="F57" s="16">
        <v>207863.37</v>
      </c>
      <c r="G57" s="16">
        <v>0</v>
      </c>
      <c r="H57" s="16">
        <v>0</v>
      </c>
      <c r="I57" s="16">
        <v>0</v>
      </c>
      <c r="J57" s="16">
        <v>0</v>
      </c>
      <c r="K57" s="16">
        <v>0</v>
      </c>
      <c r="L57" s="16">
        <v>0</v>
      </c>
      <c r="M57" s="16">
        <v>0</v>
      </c>
      <c r="N57" s="16">
        <v>0</v>
      </c>
      <c r="O57" s="397">
        <v>0</v>
      </c>
      <c r="P57" s="162">
        <f>SUM(D57:O57)</f>
        <v>610631.21</v>
      </c>
      <c r="Q57" s="162">
        <f t="shared" si="0"/>
        <v>610631.21</v>
      </c>
      <c r="R57" s="397">
        <v>0</v>
      </c>
      <c r="S57" s="386">
        <f>SUM(S55:S56)</f>
        <v>0</v>
      </c>
      <c r="T57" s="396">
        <v>0</v>
      </c>
    </row>
    <row r="58" spans="1:25" s="6" customFormat="1" ht="15" customHeight="1" thickBot="1">
      <c r="B58" s="140" t="s">
        <v>270</v>
      </c>
      <c r="C58" s="139">
        <v>44107.070000000007</v>
      </c>
      <c r="D58" s="166">
        <f t="shared" ref="D58:P58" si="25">D10+D15+D19+D24+D29+D34+D39+D46+D50+D55+D57</f>
        <v>1554250.8800000001</v>
      </c>
      <c r="E58" s="27">
        <f t="shared" si="25"/>
        <v>2205085.25</v>
      </c>
      <c r="F58" s="27">
        <f t="shared" si="25"/>
        <v>2573635.0500000003</v>
      </c>
      <c r="G58" s="27">
        <f t="shared" si="25"/>
        <v>0</v>
      </c>
      <c r="H58" s="27">
        <f t="shared" si="25"/>
        <v>0</v>
      </c>
      <c r="I58" s="27">
        <f t="shared" si="25"/>
        <v>0</v>
      </c>
      <c r="J58" s="27">
        <f t="shared" si="25"/>
        <v>0</v>
      </c>
      <c r="K58" s="27">
        <f t="shared" si="25"/>
        <v>0</v>
      </c>
      <c r="L58" s="27">
        <f t="shared" si="25"/>
        <v>0</v>
      </c>
      <c r="M58" s="27">
        <f t="shared" si="25"/>
        <v>0</v>
      </c>
      <c r="N58" s="27">
        <f t="shared" si="25"/>
        <v>0</v>
      </c>
      <c r="O58" s="27">
        <f t="shared" si="25"/>
        <v>0</v>
      </c>
      <c r="P58" s="139">
        <f t="shared" si="25"/>
        <v>6332971.1799999997</v>
      </c>
      <c r="Q58" s="139">
        <f t="shared" si="0"/>
        <v>6377078.25</v>
      </c>
      <c r="R58" s="27">
        <f>R10+R15+R19+R24+R29+R34+R39+R46+R50+R55+R57</f>
        <v>59982000.648977742</v>
      </c>
      <c r="S58" s="139">
        <f>S10+S15+S19+S24+S29+S34+S39+S46+S50+S55+S57</f>
        <v>0</v>
      </c>
      <c r="T58" s="428">
        <f>+Q58/R58</f>
        <v>0.1063165313094418</v>
      </c>
    </row>
    <row r="59" spans="1:25" ht="8.25" customHeight="1" thickBot="1">
      <c r="B59" s="28"/>
      <c r="C59" s="110"/>
      <c r="D59" s="16"/>
      <c r="E59" s="16"/>
      <c r="F59" s="16"/>
      <c r="G59" s="16"/>
      <c r="H59" s="16"/>
      <c r="I59" s="16"/>
      <c r="J59" s="16"/>
      <c r="K59" s="16"/>
      <c r="L59" s="16"/>
      <c r="M59" s="16"/>
      <c r="N59" s="16"/>
      <c r="O59" s="16"/>
      <c r="P59" s="16"/>
      <c r="Q59" s="16"/>
      <c r="R59" s="16"/>
      <c r="S59" s="16"/>
      <c r="T59" s="16"/>
    </row>
    <row r="60" spans="1:25" ht="23.5" thickBot="1">
      <c r="B60" s="389" t="s">
        <v>282</v>
      </c>
      <c r="C60" s="139">
        <v>0</v>
      </c>
      <c r="E60" s="16"/>
      <c r="F60" s="16"/>
      <c r="G60" s="16"/>
      <c r="H60" s="16"/>
      <c r="I60" s="16"/>
      <c r="J60" s="16"/>
      <c r="O60" s="16"/>
      <c r="P60" s="16"/>
      <c r="Q60" s="16"/>
      <c r="R60" s="16"/>
      <c r="S60" s="16"/>
      <c r="T60" s="16"/>
    </row>
    <row r="61" spans="1:25" s="6" customFormat="1" ht="6.65" customHeight="1">
      <c r="B61" s="110"/>
      <c r="C61" s="110"/>
      <c r="D61" s="16"/>
      <c r="E61" s="16"/>
      <c r="F61" s="16"/>
      <c r="G61" s="16"/>
      <c r="H61" s="16"/>
      <c r="I61" s="16"/>
      <c r="J61" s="16"/>
      <c r="K61" s="16"/>
      <c r="L61" s="16"/>
      <c r="M61" s="16"/>
      <c r="N61" s="16"/>
      <c r="O61" s="16"/>
      <c r="P61" s="16"/>
      <c r="Q61" s="16"/>
      <c r="R61" s="16"/>
      <c r="S61" s="16"/>
      <c r="T61" s="16"/>
    </row>
    <row r="62" spans="1:25" s="131" customFormat="1" ht="15" customHeight="1">
      <c r="A62" s="380"/>
      <c r="B62" s="875" t="s">
        <v>309</v>
      </c>
      <c r="C62" s="875"/>
      <c r="D62" s="837"/>
      <c r="E62" s="837"/>
      <c r="F62" s="837"/>
      <c r="G62" s="837"/>
      <c r="H62" s="837"/>
      <c r="I62" s="837"/>
      <c r="J62" s="837"/>
      <c r="K62" s="837"/>
      <c r="L62" s="837"/>
      <c r="M62" s="837"/>
      <c r="N62" s="837"/>
      <c r="O62" s="837"/>
      <c r="P62" s="837"/>
      <c r="Q62" s="837"/>
      <c r="R62" s="837"/>
      <c r="S62" s="837"/>
      <c r="T62" s="837"/>
    </row>
    <row r="63" spans="1:25" s="131" customFormat="1" ht="15" customHeight="1">
      <c r="A63" s="380"/>
      <c r="B63" s="875" t="s">
        <v>310</v>
      </c>
      <c r="C63" s="875"/>
      <c r="D63" s="837"/>
      <c r="E63" s="837"/>
      <c r="F63" s="837"/>
      <c r="G63" s="837"/>
      <c r="H63" s="837"/>
      <c r="I63" s="837"/>
      <c r="J63" s="837"/>
      <c r="K63" s="837"/>
      <c r="L63" s="837"/>
      <c r="M63" s="837"/>
      <c r="N63" s="837"/>
      <c r="O63" s="837"/>
      <c r="P63" s="837"/>
      <c r="Q63" s="837"/>
      <c r="R63" s="837"/>
      <c r="S63" s="837"/>
      <c r="T63" s="837"/>
    </row>
    <row r="64" spans="1:25" ht="15" customHeight="1">
      <c r="A64" s="381"/>
      <c r="B64" s="876" t="s">
        <v>311</v>
      </c>
      <c r="C64" s="876"/>
      <c r="D64" s="876"/>
      <c r="E64" s="876"/>
      <c r="F64" s="876"/>
      <c r="G64" s="876"/>
      <c r="H64" s="876"/>
      <c r="I64" s="876"/>
      <c r="J64" s="876"/>
      <c r="K64" s="876"/>
      <c r="L64" s="876"/>
      <c r="M64" s="876"/>
      <c r="N64" s="876"/>
      <c r="O64" s="876"/>
      <c r="P64" s="876"/>
      <c r="Q64" s="876"/>
      <c r="R64" s="877"/>
      <c r="S64" s="877"/>
      <c r="T64" s="877"/>
    </row>
    <row r="65" spans="1:20" ht="15" customHeight="1">
      <c r="A65" s="381"/>
      <c r="B65" s="807"/>
      <c r="C65" s="807"/>
      <c r="D65" s="807"/>
      <c r="E65" s="807"/>
      <c r="F65" s="807"/>
      <c r="G65" s="807"/>
      <c r="H65" s="807"/>
      <c r="I65" s="807"/>
      <c r="J65" s="807"/>
      <c r="K65" s="807"/>
      <c r="L65" s="807"/>
      <c r="M65" s="807"/>
      <c r="N65" s="807"/>
      <c r="O65" s="807"/>
      <c r="P65" s="807"/>
      <c r="Q65" s="807"/>
      <c r="R65" s="807"/>
      <c r="S65" s="807"/>
      <c r="T65" s="807"/>
    </row>
    <row r="66" spans="1:20" ht="12.75" customHeight="1">
      <c r="A66" s="381"/>
      <c r="B66" s="872"/>
      <c r="C66" s="872"/>
      <c r="D66" s="872"/>
      <c r="E66" s="872"/>
      <c r="F66" s="872"/>
      <c r="G66" s="872"/>
      <c r="H66" s="872"/>
      <c r="I66" s="872"/>
      <c r="J66" s="872"/>
      <c r="K66" s="872"/>
      <c r="L66" s="872"/>
      <c r="M66" s="872"/>
      <c r="N66" s="872"/>
      <c r="O66" s="872"/>
      <c r="P66" s="872"/>
      <c r="Q66" s="872"/>
      <c r="R66" s="873"/>
      <c r="S66" s="873"/>
      <c r="T66" s="873"/>
    </row>
    <row r="67" spans="1:20" ht="15" customHeight="1">
      <c r="A67" s="872"/>
      <c r="B67" s="873"/>
      <c r="C67" s="873"/>
      <c r="D67" s="873"/>
      <c r="E67" s="873"/>
      <c r="F67" s="873"/>
      <c r="G67" s="873"/>
      <c r="H67" s="873"/>
      <c r="I67" s="873"/>
      <c r="J67" s="873"/>
      <c r="K67" s="873"/>
      <c r="L67" s="873"/>
      <c r="M67" s="873"/>
      <c r="N67" s="873"/>
      <c r="O67" s="873"/>
      <c r="P67" s="873"/>
      <c r="Q67" s="873"/>
      <c r="R67" s="873"/>
      <c r="S67" s="873"/>
      <c r="T67" s="873"/>
    </row>
    <row r="68" spans="1:20" ht="13.5" customHeight="1">
      <c r="A68" s="381"/>
      <c r="B68" s="872"/>
      <c r="C68" s="872"/>
      <c r="D68" s="872"/>
      <c r="E68" s="872"/>
      <c r="F68" s="872"/>
      <c r="G68" s="872"/>
      <c r="H68" s="872"/>
      <c r="I68" s="872"/>
      <c r="J68" s="872"/>
      <c r="K68" s="872"/>
      <c r="L68" s="872"/>
      <c r="M68" s="872"/>
      <c r="N68" s="872"/>
      <c r="O68" s="872"/>
      <c r="P68" s="872"/>
      <c r="Q68" s="872"/>
      <c r="R68" s="873"/>
      <c r="S68" s="873"/>
      <c r="T68" s="873"/>
    </row>
    <row r="69" spans="1:20" ht="15" customHeight="1">
      <c r="A69" s="381"/>
      <c r="B69" s="872"/>
      <c r="C69" s="872"/>
      <c r="D69" s="872"/>
      <c r="E69" s="872"/>
      <c r="F69" s="872"/>
      <c r="G69" s="872"/>
      <c r="H69" s="872"/>
      <c r="I69" s="872"/>
      <c r="J69" s="872"/>
      <c r="K69" s="872"/>
      <c r="L69" s="872"/>
      <c r="M69" s="872"/>
      <c r="N69" s="872"/>
      <c r="O69" s="872"/>
      <c r="P69" s="872"/>
      <c r="Q69" s="872"/>
      <c r="R69" s="873"/>
      <c r="S69" s="873"/>
      <c r="T69" s="873"/>
    </row>
    <row r="70" spans="1:20" ht="15" customHeight="1">
      <c r="B70" s="872"/>
      <c r="C70" s="872"/>
      <c r="D70" s="872"/>
      <c r="E70" s="872"/>
      <c r="F70" s="872"/>
      <c r="G70" s="872"/>
      <c r="H70" s="872"/>
      <c r="I70" s="872"/>
      <c r="J70" s="872"/>
      <c r="K70" s="872"/>
      <c r="L70" s="872"/>
      <c r="M70" s="872"/>
      <c r="N70" s="872"/>
      <c r="O70" s="872"/>
      <c r="P70" s="872"/>
      <c r="Q70" s="422"/>
      <c r="R70" s="157"/>
      <c r="S70" s="157"/>
      <c r="T70" s="157"/>
    </row>
    <row r="71" spans="1:20" ht="11.9" customHeight="1">
      <c r="B71" s="874"/>
      <c r="C71" s="874"/>
      <c r="D71" s="874"/>
      <c r="E71" s="874"/>
      <c r="F71" s="874"/>
      <c r="G71" s="874"/>
      <c r="H71" s="874"/>
      <c r="I71" s="874"/>
      <c r="J71" s="874"/>
      <c r="K71" s="874"/>
      <c r="L71" s="874"/>
      <c r="M71" s="874"/>
      <c r="N71" s="874"/>
      <c r="O71" s="874"/>
      <c r="P71" s="874"/>
      <c r="Q71" s="421"/>
      <c r="R71" s="157"/>
      <c r="S71" s="157"/>
      <c r="T71" s="157"/>
    </row>
    <row r="72" spans="1:20">
      <c r="B72" s="874"/>
      <c r="C72" s="874"/>
      <c r="D72" s="874"/>
      <c r="E72" s="874"/>
      <c r="F72" s="874"/>
      <c r="G72" s="874"/>
      <c r="H72" s="874"/>
      <c r="I72" s="874"/>
      <c r="J72" s="874"/>
      <c r="K72" s="874"/>
      <c r="L72" s="874"/>
      <c r="M72" s="874"/>
      <c r="N72" s="874"/>
      <c r="O72" s="874"/>
      <c r="P72" s="874"/>
      <c r="Q72" s="421"/>
      <c r="R72" s="157"/>
      <c r="S72" s="157"/>
      <c r="T72" s="157"/>
    </row>
  </sheetData>
  <mergeCells count="10">
    <mergeCell ref="A67:T67"/>
    <mergeCell ref="B62:T62"/>
    <mergeCell ref="B63:T63"/>
    <mergeCell ref="B64:T64"/>
    <mergeCell ref="B66:T66"/>
    <mergeCell ref="B68:T68"/>
    <mergeCell ref="B69:T69"/>
    <mergeCell ref="B70:P70"/>
    <mergeCell ref="B71:P71"/>
    <mergeCell ref="B72:P72"/>
  </mergeCells>
  <printOptions horizontalCentered="1"/>
  <pageMargins left="0" right="0" top="1.35" bottom="0.25" header="0.13" footer="0.1"/>
  <pageSetup scale="49" orientation="landscape" r:id="rId1"/>
  <headerFooter>
    <oddHeader>&amp;C&amp;"Arial,Bold"&amp;K000000Table I-3a
Pacific Gas and Electric Company 
Demand Response Programs and Activities
2017 Incremental Cost Funding
March 2017</oddHeader>
    <oddFooter>&amp;L&amp;F&amp;CPage 7a of 11&amp;R&amp;A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3"/>
  <sheetViews>
    <sheetView view="pageLayout" topLeftCell="B1" zoomScaleNormal="70" workbookViewId="0">
      <selection activeCell="B5" sqref="B5"/>
    </sheetView>
  </sheetViews>
  <sheetFormatPr defaultRowHeight="11.5"/>
  <cols>
    <col min="1" max="1" width="0" style="4" hidden="1" customWidth="1"/>
    <col min="2" max="2" width="55" style="4" customWidth="1"/>
    <col min="3" max="3" width="12" style="305" customWidth="1"/>
    <col min="4" max="4" width="11.453125" style="305" bestFit="1" customWidth="1"/>
    <col min="5" max="5" width="11.453125" style="325" customWidth="1"/>
    <col min="6" max="6" width="11.54296875" style="325" customWidth="1"/>
    <col min="7" max="9" width="10.54296875" style="325" customWidth="1"/>
    <col min="10" max="10" width="11.453125" style="325" customWidth="1"/>
    <col min="11" max="14" width="10.54296875" style="325" customWidth="1"/>
    <col min="15" max="15" width="14.453125" style="325" customWidth="1"/>
    <col min="16" max="251" width="8.54296875" style="4"/>
    <col min="252" max="252" width="0" style="4" hidden="1" customWidth="1"/>
    <col min="253" max="253" width="52" style="4" customWidth="1"/>
    <col min="254" max="254" width="0" style="4" hidden="1" customWidth="1"/>
    <col min="255" max="257" width="10.54296875" style="4" customWidth="1"/>
    <col min="258" max="258" width="11.54296875" style="4" customWidth="1"/>
    <col min="259" max="266" width="10.54296875" style="4" customWidth="1"/>
    <col min="267" max="268" width="14.453125" style="4" customWidth="1"/>
    <col min="269" max="269" width="13.453125" style="4" customWidth="1"/>
    <col min="270" max="270" width="14.453125" style="4" customWidth="1"/>
    <col min="271" max="271" width="9.54296875" style="4" customWidth="1"/>
    <col min="272" max="507" width="8.54296875" style="4"/>
    <col min="508" max="508" width="0" style="4" hidden="1" customWidth="1"/>
    <col min="509" max="509" width="52" style="4" customWidth="1"/>
    <col min="510" max="510" width="0" style="4" hidden="1" customWidth="1"/>
    <col min="511" max="513" width="10.54296875" style="4" customWidth="1"/>
    <col min="514" max="514" width="11.54296875" style="4" customWidth="1"/>
    <col min="515" max="522" width="10.54296875" style="4" customWidth="1"/>
    <col min="523" max="524" width="14.453125" style="4" customWidth="1"/>
    <col min="525" max="525" width="13.453125" style="4" customWidth="1"/>
    <col min="526" max="526" width="14.453125" style="4" customWidth="1"/>
    <col min="527" max="527" width="9.54296875" style="4" customWidth="1"/>
    <col min="528" max="763" width="8.54296875" style="4"/>
    <col min="764" max="764" width="0" style="4" hidden="1" customWidth="1"/>
    <col min="765" max="765" width="52" style="4" customWidth="1"/>
    <col min="766" max="766" width="0" style="4" hidden="1" customWidth="1"/>
    <col min="767" max="769" width="10.54296875" style="4" customWidth="1"/>
    <col min="770" max="770" width="11.54296875" style="4" customWidth="1"/>
    <col min="771" max="778" width="10.54296875" style="4" customWidth="1"/>
    <col min="779" max="780" width="14.453125" style="4" customWidth="1"/>
    <col min="781" max="781" width="13.453125" style="4" customWidth="1"/>
    <col min="782" max="782" width="14.453125" style="4" customWidth="1"/>
    <col min="783" max="783" width="9.54296875" style="4" customWidth="1"/>
    <col min="784" max="1019" width="8.54296875" style="4"/>
    <col min="1020" max="1020" width="0" style="4" hidden="1" customWidth="1"/>
    <col min="1021" max="1021" width="52" style="4" customWidth="1"/>
    <col min="1022" max="1022" width="0" style="4" hidden="1" customWidth="1"/>
    <col min="1023" max="1025" width="10.54296875" style="4" customWidth="1"/>
    <col min="1026" max="1026" width="11.54296875" style="4" customWidth="1"/>
    <col min="1027" max="1034" width="10.54296875" style="4" customWidth="1"/>
    <col min="1035" max="1036" width="14.453125" style="4" customWidth="1"/>
    <col min="1037" max="1037" width="13.453125" style="4" customWidth="1"/>
    <col min="1038" max="1038" width="14.453125" style="4" customWidth="1"/>
    <col min="1039" max="1039" width="9.54296875" style="4" customWidth="1"/>
    <col min="1040" max="1275" width="8.54296875" style="4"/>
    <col min="1276" max="1276" width="0" style="4" hidden="1" customWidth="1"/>
    <col min="1277" max="1277" width="52" style="4" customWidth="1"/>
    <col min="1278" max="1278" width="0" style="4" hidden="1" customWidth="1"/>
    <col min="1279" max="1281" width="10.54296875" style="4" customWidth="1"/>
    <col min="1282" max="1282" width="11.54296875" style="4" customWidth="1"/>
    <col min="1283" max="1290" width="10.54296875" style="4" customWidth="1"/>
    <col min="1291" max="1292" width="14.453125" style="4" customWidth="1"/>
    <col min="1293" max="1293" width="13.453125" style="4" customWidth="1"/>
    <col min="1294" max="1294" width="14.453125" style="4" customWidth="1"/>
    <col min="1295" max="1295" width="9.54296875" style="4" customWidth="1"/>
    <col min="1296" max="1531" width="8.54296875" style="4"/>
    <col min="1532" max="1532" width="0" style="4" hidden="1" customWidth="1"/>
    <col min="1533" max="1533" width="52" style="4" customWidth="1"/>
    <col min="1534" max="1534" width="0" style="4" hidden="1" customWidth="1"/>
    <col min="1535" max="1537" width="10.54296875" style="4" customWidth="1"/>
    <col min="1538" max="1538" width="11.54296875" style="4" customWidth="1"/>
    <col min="1539" max="1546" width="10.54296875" style="4" customWidth="1"/>
    <col min="1547" max="1548" width="14.453125" style="4" customWidth="1"/>
    <col min="1549" max="1549" width="13.453125" style="4" customWidth="1"/>
    <col min="1550" max="1550" width="14.453125" style="4" customWidth="1"/>
    <col min="1551" max="1551" width="9.54296875" style="4" customWidth="1"/>
    <col min="1552" max="1787" width="8.54296875" style="4"/>
    <col min="1788" max="1788" width="0" style="4" hidden="1" customWidth="1"/>
    <col min="1789" max="1789" width="52" style="4" customWidth="1"/>
    <col min="1790" max="1790" width="0" style="4" hidden="1" customWidth="1"/>
    <col min="1791" max="1793" width="10.54296875" style="4" customWidth="1"/>
    <col min="1794" max="1794" width="11.54296875" style="4" customWidth="1"/>
    <col min="1795" max="1802" width="10.54296875" style="4" customWidth="1"/>
    <col min="1803" max="1804" width="14.453125" style="4" customWidth="1"/>
    <col min="1805" max="1805" width="13.453125" style="4" customWidth="1"/>
    <col min="1806" max="1806" width="14.453125" style="4" customWidth="1"/>
    <col min="1807" max="1807" width="9.54296875" style="4" customWidth="1"/>
    <col min="1808" max="2043" width="8.54296875" style="4"/>
    <col min="2044" max="2044" width="0" style="4" hidden="1" customWidth="1"/>
    <col min="2045" max="2045" width="52" style="4" customWidth="1"/>
    <col min="2046" max="2046" width="0" style="4" hidden="1" customWidth="1"/>
    <col min="2047" max="2049" width="10.54296875" style="4" customWidth="1"/>
    <col min="2050" max="2050" width="11.54296875" style="4" customWidth="1"/>
    <col min="2051" max="2058" width="10.54296875" style="4" customWidth="1"/>
    <col min="2059" max="2060" width="14.453125" style="4" customWidth="1"/>
    <col min="2061" max="2061" width="13.453125" style="4" customWidth="1"/>
    <col min="2062" max="2062" width="14.453125" style="4" customWidth="1"/>
    <col min="2063" max="2063" width="9.54296875" style="4" customWidth="1"/>
    <col min="2064" max="2299" width="8.54296875" style="4"/>
    <col min="2300" max="2300" width="0" style="4" hidden="1" customWidth="1"/>
    <col min="2301" max="2301" width="52" style="4" customWidth="1"/>
    <col min="2302" max="2302" width="0" style="4" hidden="1" customWidth="1"/>
    <col min="2303" max="2305" width="10.54296875" style="4" customWidth="1"/>
    <col min="2306" max="2306" width="11.54296875" style="4" customWidth="1"/>
    <col min="2307" max="2314" width="10.54296875" style="4" customWidth="1"/>
    <col min="2315" max="2316" width="14.453125" style="4" customWidth="1"/>
    <col min="2317" max="2317" width="13.453125" style="4" customWidth="1"/>
    <col min="2318" max="2318" width="14.453125" style="4" customWidth="1"/>
    <col min="2319" max="2319" width="9.54296875" style="4" customWidth="1"/>
    <col min="2320" max="2555" width="8.54296875" style="4"/>
    <col min="2556" max="2556" width="0" style="4" hidden="1" customWidth="1"/>
    <col min="2557" max="2557" width="52" style="4" customWidth="1"/>
    <col min="2558" max="2558" width="0" style="4" hidden="1" customWidth="1"/>
    <col min="2559" max="2561" width="10.54296875" style="4" customWidth="1"/>
    <col min="2562" max="2562" width="11.54296875" style="4" customWidth="1"/>
    <col min="2563" max="2570" width="10.54296875" style="4" customWidth="1"/>
    <col min="2571" max="2572" width="14.453125" style="4" customWidth="1"/>
    <col min="2573" max="2573" width="13.453125" style="4" customWidth="1"/>
    <col min="2574" max="2574" width="14.453125" style="4" customWidth="1"/>
    <col min="2575" max="2575" width="9.54296875" style="4" customWidth="1"/>
    <col min="2576" max="2811" width="8.54296875" style="4"/>
    <col min="2812" max="2812" width="0" style="4" hidden="1" customWidth="1"/>
    <col min="2813" max="2813" width="52" style="4" customWidth="1"/>
    <col min="2814" max="2814" width="0" style="4" hidden="1" customWidth="1"/>
    <col min="2815" max="2817" width="10.54296875" style="4" customWidth="1"/>
    <col min="2818" max="2818" width="11.54296875" style="4" customWidth="1"/>
    <col min="2819" max="2826" width="10.54296875" style="4" customWidth="1"/>
    <col min="2827" max="2828" width="14.453125" style="4" customWidth="1"/>
    <col min="2829" max="2829" width="13.453125" style="4" customWidth="1"/>
    <col min="2830" max="2830" width="14.453125" style="4" customWidth="1"/>
    <col min="2831" max="2831" width="9.54296875" style="4" customWidth="1"/>
    <col min="2832" max="3067" width="8.54296875" style="4"/>
    <col min="3068" max="3068" width="0" style="4" hidden="1" customWidth="1"/>
    <col min="3069" max="3069" width="52" style="4" customWidth="1"/>
    <col min="3070" max="3070" width="0" style="4" hidden="1" customWidth="1"/>
    <col min="3071" max="3073" width="10.54296875" style="4" customWidth="1"/>
    <col min="3074" max="3074" width="11.54296875" style="4" customWidth="1"/>
    <col min="3075" max="3082" width="10.54296875" style="4" customWidth="1"/>
    <col min="3083" max="3084" width="14.453125" style="4" customWidth="1"/>
    <col min="3085" max="3085" width="13.453125" style="4" customWidth="1"/>
    <col min="3086" max="3086" width="14.453125" style="4" customWidth="1"/>
    <col min="3087" max="3087" width="9.54296875" style="4" customWidth="1"/>
    <col min="3088" max="3323" width="8.54296875" style="4"/>
    <col min="3324" max="3324" width="0" style="4" hidden="1" customWidth="1"/>
    <col min="3325" max="3325" width="52" style="4" customWidth="1"/>
    <col min="3326" max="3326" width="0" style="4" hidden="1" customWidth="1"/>
    <col min="3327" max="3329" width="10.54296875" style="4" customWidth="1"/>
    <col min="3330" max="3330" width="11.54296875" style="4" customWidth="1"/>
    <col min="3331" max="3338" width="10.54296875" style="4" customWidth="1"/>
    <col min="3339" max="3340" width="14.453125" style="4" customWidth="1"/>
    <col min="3341" max="3341" width="13.453125" style="4" customWidth="1"/>
    <col min="3342" max="3342" width="14.453125" style="4" customWidth="1"/>
    <col min="3343" max="3343" width="9.54296875" style="4" customWidth="1"/>
    <col min="3344" max="3579" width="8.54296875" style="4"/>
    <col min="3580" max="3580" width="0" style="4" hidden="1" customWidth="1"/>
    <col min="3581" max="3581" width="52" style="4" customWidth="1"/>
    <col min="3582" max="3582" width="0" style="4" hidden="1" customWidth="1"/>
    <col min="3583" max="3585" width="10.54296875" style="4" customWidth="1"/>
    <col min="3586" max="3586" width="11.54296875" style="4" customWidth="1"/>
    <col min="3587" max="3594" width="10.54296875" style="4" customWidth="1"/>
    <col min="3595" max="3596" width="14.453125" style="4" customWidth="1"/>
    <col min="3597" max="3597" width="13.453125" style="4" customWidth="1"/>
    <col min="3598" max="3598" width="14.453125" style="4" customWidth="1"/>
    <col min="3599" max="3599" width="9.54296875" style="4" customWidth="1"/>
    <col min="3600" max="3835" width="8.54296875" style="4"/>
    <col min="3836" max="3836" width="0" style="4" hidden="1" customWidth="1"/>
    <col min="3837" max="3837" width="52" style="4" customWidth="1"/>
    <col min="3838" max="3838" width="0" style="4" hidden="1" customWidth="1"/>
    <col min="3839" max="3841" width="10.54296875" style="4" customWidth="1"/>
    <col min="3842" max="3842" width="11.54296875" style="4" customWidth="1"/>
    <col min="3843" max="3850" width="10.54296875" style="4" customWidth="1"/>
    <col min="3851" max="3852" width="14.453125" style="4" customWidth="1"/>
    <col min="3853" max="3853" width="13.453125" style="4" customWidth="1"/>
    <col min="3854" max="3854" width="14.453125" style="4" customWidth="1"/>
    <col min="3855" max="3855" width="9.54296875" style="4" customWidth="1"/>
    <col min="3856" max="4091" width="8.54296875" style="4"/>
    <col min="4092" max="4092" width="0" style="4" hidden="1" customWidth="1"/>
    <col min="4093" max="4093" width="52" style="4" customWidth="1"/>
    <col min="4094" max="4094" width="0" style="4" hidden="1" customWidth="1"/>
    <col min="4095" max="4097" width="10.54296875" style="4" customWidth="1"/>
    <col min="4098" max="4098" width="11.54296875" style="4" customWidth="1"/>
    <col min="4099" max="4106" width="10.54296875" style="4" customWidth="1"/>
    <col min="4107" max="4108" width="14.453125" style="4" customWidth="1"/>
    <col min="4109" max="4109" width="13.453125" style="4" customWidth="1"/>
    <col min="4110" max="4110" width="14.453125" style="4" customWidth="1"/>
    <col min="4111" max="4111" width="9.54296875" style="4" customWidth="1"/>
    <col min="4112" max="4347" width="8.54296875" style="4"/>
    <col min="4348" max="4348" width="0" style="4" hidden="1" customWidth="1"/>
    <col min="4349" max="4349" width="52" style="4" customWidth="1"/>
    <col min="4350" max="4350" width="0" style="4" hidden="1" customWidth="1"/>
    <col min="4351" max="4353" width="10.54296875" style="4" customWidth="1"/>
    <col min="4354" max="4354" width="11.54296875" style="4" customWidth="1"/>
    <col min="4355" max="4362" width="10.54296875" style="4" customWidth="1"/>
    <col min="4363" max="4364" width="14.453125" style="4" customWidth="1"/>
    <col min="4365" max="4365" width="13.453125" style="4" customWidth="1"/>
    <col min="4366" max="4366" width="14.453125" style="4" customWidth="1"/>
    <col min="4367" max="4367" width="9.54296875" style="4" customWidth="1"/>
    <col min="4368" max="4603" width="8.54296875" style="4"/>
    <col min="4604" max="4604" width="0" style="4" hidden="1" customWidth="1"/>
    <col min="4605" max="4605" width="52" style="4" customWidth="1"/>
    <col min="4606" max="4606" width="0" style="4" hidden="1" customWidth="1"/>
    <col min="4607" max="4609" width="10.54296875" style="4" customWidth="1"/>
    <col min="4610" max="4610" width="11.54296875" style="4" customWidth="1"/>
    <col min="4611" max="4618" width="10.54296875" style="4" customWidth="1"/>
    <col min="4619" max="4620" width="14.453125" style="4" customWidth="1"/>
    <col min="4621" max="4621" width="13.453125" style="4" customWidth="1"/>
    <col min="4622" max="4622" width="14.453125" style="4" customWidth="1"/>
    <col min="4623" max="4623" width="9.54296875" style="4" customWidth="1"/>
    <col min="4624" max="4859" width="8.54296875" style="4"/>
    <col min="4860" max="4860" width="0" style="4" hidden="1" customWidth="1"/>
    <col min="4861" max="4861" width="52" style="4" customWidth="1"/>
    <col min="4862" max="4862" width="0" style="4" hidden="1" customWidth="1"/>
    <col min="4863" max="4865" width="10.54296875" style="4" customWidth="1"/>
    <col min="4866" max="4866" width="11.54296875" style="4" customWidth="1"/>
    <col min="4867" max="4874" width="10.54296875" style="4" customWidth="1"/>
    <col min="4875" max="4876" width="14.453125" style="4" customWidth="1"/>
    <col min="4877" max="4877" width="13.453125" style="4" customWidth="1"/>
    <col min="4878" max="4878" width="14.453125" style="4" customWidth="1"/>
    <col min="4879" max="4879" width="9.54296875" style="4" customWidth="1"/>
    <col min="4880" max="5115" width="8.54296875" style="4"/>
    <col min="5116" max="5116" width="0" style="4" hidden="1" customWidth="1"/>
    <col min="5117" max="5117" width="52" style="4" customWidth="1"/>
    <col min="5118" max="5118" width="0" style="4" hidden="1" customWidth="1"/>
    <col min="5119" max="5121" width="10.54296875" style="4" customWidth="1"/>
    <col min="5122" max="5122" width="11.54296875" style="4" customWidth="1"/>
    <col min="5123" max="5130" width="10.54296875" style="4" customWidth="1"/>
    <col min="5131" max="5132" width="14.453125" style="4" customWidth="1"/>
    <col min="5133" max="5133" width="13.453125" style="4" customWidth="1"/>
    <col min="5134" max="5134" width="14.453125" style="4" customWidth="1"/>
    <col min="5135" max="5135" width="9.54296875" style="4" customWidth="1"/>
    <col min="5136" max="5371" width="8.54296875" style="4"/>
    <col min="5372" max="5372" width="0" style="4" hidden="1" customWidth="1"/>
    <col min="5373" max="5373" width="52" style="4" customWidth="1"/>
    <col min="5374" max="5374" width="0" style="4" hidden="1" customWidth="1"/>
    <col min="5375" max="5377" width="10.54296875" style="4" customWidth="1"/>
    <col min="5378" max="5378" width="11.54296875" style="4" customWidth="1"/>
    <col min="5379" max="5386" width="10.54296875" style="4" customWidth="1"/>
    <col min="5387" max="5388" width="14.453125" style="4" customWidth="1"/>
    <col min="5389" max="5389" width="13.453125" style="4" customWidth="1"/>
    <col min="5390" max="5390" width="14.453125" style="4" customWidth="1"/>
    <col min="5391" max="5391" width="9.54296875" style="4" customWidth="1"/>
    <col min="5392" max="5627" width="8.54296875" style="4"/>
    <col min="5628" max="5628" width="0" style="4" hidden="1" customWidth="1"/>
    <col min="5629" max="5629" width="52" style="4" customWidth="1"/>
    <col min="5630" max="5630" width="0" style="4" hidden="1" customWidth="1"/>
    <col min="5631" max="5633" width="10.54296875" style="4" customWidth="1"/>
    <col min="5634" max="5634" width="11.54296875" style="4" customWidth="1"/>
    <col min="5635" max="5642" width="10.54296875" style="4" customWidth="1"/>
    <col min="5643" max="5644" width="14.453125" style="4" customWidth="1"/>
    <col min="5645" max="5645" width="13.453125" style="4" customWidth="1"/>
    <col min="5646" max="5646" width="14.453125" style="4" customWidth="1"/>
    <col min="5647" max="5647" width="9.54296875" style="4" customWidth="1"/>
    <col min="5648" max="5883" width="8.54296875" style="4"/>
    <col min="5884" max="5884" width="0" style="4" hidden="1" customWidth="1"/>
    <col min="5885" max="5885" width="52" style="4" customWidth="1"/>
    <col min="5886" max="5886" width="0" style="4" hidden="1" customWidth="1"/>
    <col min="5887" max="5889" width="10.54296875" style="4" customWidth="1"/>
    <col min="5890" max="5890" width="11.54296875" style="4" customWidth="1"/>
    <col min="5891" max="5898" width="10.54296875" style="4" customWidth="1"/>
    <col min="5899" max="5900" width="14.453125" style="4" customWidth="1"/>
    <col min="5901" max="5901" width="13.453125" style="4" customWidth="1"/>
    <col min="5902" max="5902" width="14.453125" style="4" customWidth="1"/>
    <col min="5903" max="5903" width="9.54296875" style="4" customWidth="1"/>
    <col min="5904" max="6139" width="8.54296875" style="4"/>
    <col min="6140" max="6140" width="0" style="4" hidden="1" customWidth="1"/>
    <col min="6141" max="6141" width="52" style="4" customWidth="1"/>
    <col min="6142" max="6142" width="0" style="4" hidden="1" customWidth="1"/>
    <col min="6143" max="6145" width="10.54296875" style="4" customWidth="1"/>
    <col min="6146" max="6146" width="11.54296875" style="4" customWidth="1"/>
    <col min="6147" max="6154" width="10.54296875" style="4" customWidth="1"/>
    <col min="6155" max="6156" width="14.453125" style="4" customWidth="1"/>
    <col min="6157" max="6157" width="13.453125" style="4" customWidth="1"/>
    <col min="6158" max="6158" width="14.453125" style="4" customWidth="1"/>
    <col min="6159" max="6159" width="9.54296875" style="4" customWidth="1"/>
    <col min="6160" max="6395" width="8.54296875" style="4"/>
    <col min="6396" max="6396" width="0" style="4" hidden="1" customWidth="1"/>
    <col min="6397" max="6397" width="52" style="4" customWidth="1"/>
    <col min="6398" max="6398" width="0" style="4" hidden="1" customWidth="1"/>
    <col min="6399" max="6401" width="10.54296875" style="4" customWidth="1"/>
    <col min="6402" max="6402" width="11.54296875" style="4" customWidth="1"/>
    <col min="6403" max="6410" width="10.54296875" style="4" customWidth="1"/>
    <col min="6411" max="6412" width="14.453125" style="4" customWidth="1"/>
    <col min="6413" max="6413" width="13.453125" style="4" customWidth="1"/>
    <col min="6414" max="6414" width="14.453125" style="4" customWidth="1"/>
    <col min="6415" max="6415" width="9.54296875" style="4" customWidth="1"/>
    <col min="6416" max="6651" width="8.54296875" style="4"/>
    <col min="6652" max="6652" width="0" style="4" hidden="1" customWidth="1"/>
    <col min="6653" max="6653" width="52" style="4" customWidth="1"/>
    <col min="6654" max="6654" width="0" style="4" hidden="1" customWidth="1"/>
    <col min="6655" max="6657" width="10.54296875" style="4" customWidth="1"/>
    <col min="6658" max="6658" width="11.54296875" style="4" customWidth="1"/>
    <col min="6659" max="6666" width="10.54296875" style="4" customWidth="1"/>
    <col min="6667" max="6668" width="14.453125" style="4" customWidth="1"/>
    <col min="6669" max="6669" width="13.453125" style="4" customWidth="1"/>
    <col min="6670" max="6670" width="14.453125" style="4" customWidth="1"/>
    <col min="6671" max="6671" width="9.54296875" style="4" customWidth="1"/>
    <col min="6672" max="6907" width="8.54296875" style="4"/>
    <col min="6908" max="6908" width="0" style="4" hidden="1" customWidth="1"/>
    <col min="6909" max="6909" width="52" style="4" customWidth="1"/>
    <col min="6910" max="6910" width="0" style="4" hidden="1" customWidth="1"/>
    <col min="6911" max="6913" width="10.54296875" style="4" customWidth="1"/>
    <col min="6914" max="6914" width="11.54296875" style="4" customWidth="1"/>
    <col min="6915" max="6922" width="10.54296875" style="4" customWidth="1"/>
    <col min="6923" max="6924" width="14.453125" style="4" customWidth="1"/>
    <col min="6925" max="6925" width="13.453125" style="4" customWidth="1"/>
    <col min="6926" max="6926" width="14.453125" style="4" customWidth="1"/>
    <col min="6927" max="6927" width="9.54296875" style="4" customWidth="1"/>
    <col min="6928" max="7163" width="8.54296875" style="4"/>
    <col min="7164" max="7164" width="0" style="4" hidden="1" customWidth="1"/>
    <col min="7165" max="7165" width="52" style="4" customWidth="1"/>
    <col min="7166" max="7166" width="0" style="4" hidden="1" customWidth="1"/>
    <col min="7167" max="7169" width="10.54296875" style="4" customWidth="1"/>
    <col min="7170" max="7170" width="11.54296875" style="4" customWidth="1"/>
    <col min="7171" max="7178" width="10.54296875" style="4" customWidth="1"/>
    <col min="7179" max="7180" width="14.453125" style="4" customWidth="1"/>
    <col min="7181" max="7181" width="13.453125" style="4" customWidth="1"/>
    <col min="7182" max="7182" width="14.453125" style="4" customWidth="1"/>
    <col min="7183" max="7183" width="9.54296875" style="4" customWidth="1"/>
    <col min="7184" max="7419" width="8.54296875" style="4"/>
    <col min="7420" max="7420" width="0" style="4" hidden="1" customWidth="1"/>
    <col min="7421" max="7421" width="52" style="4" customWidth="1"/>
    <col min="7422" max="7422" width="0" style="4" hidden="1" customWidth="1"/>
    <col min="7423" max="7425" width="10.54296875" style="4" customWidth="1"/>
    <col min="7426" max="7426" width="11.54296875" style="4" customWidth="1"/>
    <col min="7427" max="7434" width="10.54296875" style="4" customWidth="1"/>
    <col min="7435" max="7436" width="14.453125" style="4" customWidth="1"/>
    <col min="7437" max="7437" width="13.453125" style="4" customWidth="1"/>
    <col min="7438" max="7438" width="14.453125" style="4" customWidth="1"/>
    <col min="7439" max="7439" width="9.54296875" style="4" customWidth="1"/>
    <col min="7440" max="7675" width="8.54296875" style="4"/>
    <col min="7676" max="7676" width="0" style="4" hidden="1" customWidth="1"/>
    <col min="7677" max="7677" width="52" style="4" customWidth="1"/>
    <col min="7678" max="7678" width="0" style="4" hidden="1" customWidth="1"/>
    <col min="7679" max="7681" width="10.54296875" style="4" customWidth="1"/>
    <col min="7682" max="7682" width="11.54296875" style="4" customWidth="1"/>
    <col min="7683" max="7690" width="10.54296875" style="4" customWidth="1"/>
    <col min="7691" max="7692" width="14.453125" style="4" customWidth="1"/>
    <col min="7693" max="7693" width="13.453125" style="4" customWidth="1"/>
    <col min="7694" max="7694" width="14.453125" style="4" customWidth="1"/>
    <col min="7695" max="7695" width="9.54296875" style="4" customWidth="1"/>
    <col min="7696" max="7931" width="8.54296875" style="4"/>
    <col min="7932" max="7932" width="0" style="4" hidden="1" customWidth="1"/>
    <col min="7933" max="7933" width="52" style="4" customWidth="1"/>
    <col min="7934" max="7934" width="0" style="4" hidden="1" customWidth="1"/>
    <col min="7935" max="7937" width="10.54296875" style="4" customWidth="1"/>
    <col min="7938" max="7938" width="11.54296875" style="4" customWidth="1"/>
    <col min="7939" max="7946" width="10.54296875" style="4" customWidth="1"/>
    <col min="7947" max="7948" width="14.453125" style="4" customWidth="1"/>
    <col min="7949" max="7949" width="13.453125" style="4" customWidth="1"/>
    <col min="7950" max="7950" width="14.453125" style="4" customWidth="1"/>
    <col min="7951" max="7951" width="9.54296875" style="4" customWidth="1"/>
    <col min="7952" max="8187" width="8.54296875" style="4"/>
    <col min="8188" max="8188" width="0" style="4" hidden="1" customWidth="1"/>
    <col min="8189" max="8189" width="52" style="4" customWidth="1"/>
    <col min="8190" max="8190" width="0" style="4" hidden="1" customWidth="1"/>
    <col min="8191" max="8193" width="10.54296875" style="4" customWidth="1"/>
    <col min="8194" max="8194" width="11.54296875" style="4" customWidth="1"/>
    <col min="8195" max="8202" width="10.54296875" style="4" customWidth="1"/>
    <col min="8203" max="8204" width="14.453125" style="4" customWidth="1"/>
    <col min="8205" max="8205" width="13.453125" style="4" customWidth="1"/>
    <col min="8206" max="8206" width="14.453125" style="4" customWidth="1"/>
    <col min="8207" max="8207" width="9.54296875" style="4" customWidth="1"/>
    <col min="8208" max="8443" width="8.54296875" style="4"/>
    <col min="8444" max="8444" width="0" style="4" hidden="1" customWidth="1"/>
    <col min="8445" max="8445" width="52" style="4" customWidth="1"/>
    <col min="8446" max="8446" width="0" style="4" hidden="1" customWidth="1"/>
    <col min="8447" max="8449" width="10.54296875" style="4" customWidth="1"/>
    <col min="8450" max="8450" width="11.54296875" style="4" customWidth="1"/>
    <col min="8451" max="8458" width="10.54296875" style="4" customWidth="1"/>
    <col min="8459" max="8460" width="14.453125" style="4" customWidth="1"/>
    <col min="8461" max="8461" width="13.453125" style="4" customWidth="1"/>
    <col min="8462" max="8462" width="14.453125" style="4" customWidth="1"/>
    <col min="8463" max="8463" width="9.54296875" style="4" customWidth="1"/>
    <col min="8464" max="8699" width="8.54296875" style="4"/>
    <col min="8700" max="8700" width="0" style="4" hidden="1" customWidth="1"/>
    <col min="8701" max="8701" width="52" style="4" customWidth="1"/>
    <col min="8702" max="8702" width="0" style="4" hidden="1" customWidth="1"/>
    <col min="8703" max="8705" width="10.54296875" style="4" customWidth="1"/>
    <col min="8706" max="8706" width="11.54296875" style="4" customWidth="1"/>
    <col min="8707" max="8714" width="10.54296875" style="4" customWidth="1"/>
    <col min="8715" max="8716" width="14.453125" style="4" customWidth="1"/>
    <col min="8717" max="8717" width="13.453125" style="4" customWidth="1"/>
    <col min="8718" max="8718" width="14.453125" style="4" customWidth="1"/>
    <col min="8719" max="8719" width="9.54296875" style="4" customWidth="1"/>
    <col min="8720" max="8955" width="8.54296875" style="4"/>
    <col min="8956" max="8956" width="0" style="4" hidden="1" customWidth="1"/>
    <col min="8957" max="8957" width="52" style="4" customWidth="1"/>
    <col min="8958" max="8958" width="0" style="4" hidden="1" customWidth="1"/>
    <col min="8959" max="8961" width="10.54296875" style="4" customWidth="1"/>
    <col min="8962" max="8962" width="11.54296875" style="4" customWidth="1"/>
    <col min="8963" max="8970" width="10.54296875" style="4" customWidth="1"/>
    <col min="8971" max="8972" width="14.453125" style="4" customWidth="1"/>
    <col min="8973" max="8973" width="13.453125" style="4" customWidth="1"/>
    <col min="8974" max="8974" width="14.453125" style="4" customWidth="1"/>
    <col min="8975" max="8975" width="9.54296875" style="4" customWidth="1"/>
    <col min="8976" max="9211" width="8.54296875" style="4"/>
    <col min="9212" max="9212" width="0" style="4" hidden="1" customWidth="1"/>
    <col min="9213" max="9213" width="52" style="4" customWidth="1"/>
    <col min="9214" max="9214" width="0" style="4" hidden="1" customWidth="1"/>
    <col min="9215" max="9217" width="10.54296875" style="4" customWidth="1"/>
    <col min="9218" max="9218" width="11.54296875" style="4" customWidth="1"/>
    <col min="9219" max="9226" width="10.54296875" style="4" customWidth="1"/>
    <col min="9227" max="9228" width="14.453125" style="4" customWidth="1"/>
    <col min="9229" max="9229" width="13.453125" style="4" customWidth="1"/>
    <col min="9230" max="9230" width="14.453125" style="4" customWidth="1"/>
    <col min="9231" max="9231" width="9.54296875" style="4" customWidth="1"/>
    <col min="9232" max="9467" width="8.54296875" style="4"/>
    <col min="9468" max="9468" width="0" style="4" hidden="1" customWidth="1"/>
    <col min="9469" max="9469" width="52" style="4" customWidth="1"/>
    <col min="9470" max="9470" width="0" style="4" hidden="1" customWidth="1"/>
    <col min="9471" max="9473" width="10.54296875" style="4" customWidth="1"/>
    <col min="9474" max="9474" width="11.54296875" style="4" customWidth="1"/>
    <col min="9475" max="9482" width="10.54296875" style="4" customWidth="1"/>
    <col min="9483" max="9484" width="14.453125" style="4" customWidth="1"/>
    <col min="9485" max="9485" width="13.453125" style="4" customWidth="1"/>
    <col min="9486" max="9486" width="14.453125" style="4" customWidth="1"/>
    <col min="9487" max="9487" width="9.54296875" style="4" customWidth="1"/>
    <col min="9488" max="9723" width="8.54296875" style="4"/>
    <col min="9724" max="9724" width="0" style="4" hidden="1" customWidth="1"/>
    <col min="9725" max="9725" width="52" style="4" customWidth="1"/>
    <col min="9726" max="9726" width="0" style="4" hidden="1" customWidth="1"/>
    <col min="9727" max="9729" width="10.54296875" style="4" customWidth="1"/>
    <col min="9730" max="9730" width="11.54296875" style="4" customWidth="1"/>
    <col min="9731" max="9738" width="10.54296875" style="4" customWidth="1"/>
    <col min="9739" max="9740" width="14.453125" style="4" customWidth="1"/>
    <col min="9741" max="9741" width="13.453125" style="4" customWidth="1"/>
    <col min="9742" max="9742" width="14.453125" style="4" customWidth="1"/>
    <col min="9743" max="9743" width="9.54296875" style="4" customWidth="1"/>
    <col min="9744" max="9979" width="8.54296875" style="4"/>
    <col min="9980" max="9980" width="0" style="4" hidden="1" customWidth="1"/>
    <col min="9981" max="9981" width="52" style="4" customWidth="1"/>
    <col min="9982" max="9982" width="0" style="4" hidden="1" customWidth="1"/>
    <col min="9983" max="9985" width="10.54296875" style="4" customWidth="1"/>
    <col min="9986" max="9986" width="11.54296875" style="4" customWidth="1"/>
    <col min="9987" max="9994" width="10.54296875" style="4" customWidth="1"/>
    <col min="9995" max="9996" width="14.453125" style="4" customWidth="1"/>
    <col min="9997" max="9997" width="13.453125" style="4" customWidth="1"/>
    <col min="9998" max="9998" width="14.453125" style="4" customWidth="1"/>
    <col min="9999" max="9999" width="9.54296875" style="4" customWidth="1"/>
    <col min="10000" max="10235" width="8.54296875" style="4"/>
    <col min="10236" max="10236" width="0" style="4" hidden="1" customWidth="1"/>
    <col min="10237" max="10237" width="52" style="4" customWidth="1"/>
    <col min="10238" max="10238" width="0" style="4" hidden="1" customWidth="1"/>
    <col min="10239" max="10241" width="10.54296875" style="4" customWidth="1"/>
    <col min="10242" max="10242" width="11.54296875" style="4" customWidth="1"/>
    <col min="10243" max="10250" width="10.54296875" style="4" customWidth="1"/>
    <col min="10251" max="10252" width="14.453125" style="4" customWidth="1"/>
    <col min="10253" max="10253" width="13.453125" style="4" customWidth="1"/>
    <col min="10254" max="10254" width="14.453125" style="4" customWidth="1"/>
    <col min="10255" max="10255" width="9.54296875" style="4" customWidth="1"/>
    <col min="10256" max="10491" width="8.54296875" style="4"/>
    <col min="10492" max="10492" width="0" style="4" hidden="1" customWidth="1"/>
    <col min="10493" max="10493" width="52" style="4" customWidth="1"/>
    <col min="10494" max="10494" width="0" style="4" hidden="1" customWidth="1"/>
    <col min="10495" max="10497" width="10.54296875" style="4" customWidth="1"/>
    <col min="10498" max="10498" width="11.54296875" style="4" customWidth="1"/>
    <col min="10499" max="10506" width="10.54296875" style="4" customWidth="1"/>
    <col min="10507" max="10508" width="14.453125" style="4" customWidth="1"/>
    <col min="10509" max="10509" width="13.453125" style="4" customWidth="1"/>
    <col min="10510" max="10510" width="14.453125" style="4" customWidth="1"/>
    <col min="10511" max="10511" width="9.54296875" style="4" customWidth="1"/>
    <col min="10512" max="10747" width="8.54296875" style="4"/>
    <col min="10748" max="10748" width="0" style="4" hidden="1" customWidth="1"/>
    <col min="10749" max="10749" width="52" style="4" customWidth="1"/>
    <col min="10750" max="10750" width="0" style="4" hidden="1" customWidth="1"/>
    <col min="10751" max="10753" width="10.54296875" style="4" customWidth="1"/>
    <col min="10754" max="10754" width="11.54296875" style="4" customWidth="1"/>
    <col min="10755" max="10762" width="10.54296875" style="4" customWidth="1"/>
    <col min="10763" max="10764" width="14.453125" style="4" customWidth="1"/>
    <col min="10765" max="10765" width="13.453125" style="4" customWidth="1"/>
    <col min="10766" max="10766" width="14.453125" style="4" customWidth="1"/>
    <col min="10767" max="10767" width="9.54296875" style="4" customWidth="1"/>
    <col min="10768" max="11003" width="8.54296875" style="4"/>
    <col min="11004" max="11004" width="0" style="4" hidden="1" customWidth="1"/>
    <col min="11005" max="11005" width="52" style="4" customWidth="1"/>
    <col min="11006" max="11006" width="0" style="4" hidden="1" customWidth="1"/>
    <col min="11007" max="11009" width="10.54296875" style="4" customWidth="1"/>
    <col min="11010" max="11010" width="11.54296875" style="4" customWidth="1"/>
    <col min="11011" max="11018" width="10.54296875" style="4" customWidth="1"/>
    <col min="11019" max="11020" width="14.453125" style="4" customWidth="1"/>
    <col min="11021" max="11021" width="13.453125" style="4" customWidth="1"/>
    <col min="11022" max="11022" width="14.453125" style="4" customWidth="1"/>
    <col min="11023" max="11023" width="9.54296875" style="4" customWidth="1"/>
    <col min="11024" max="11259" width="8.54296875" style="4"/>
    <col min="11260" max="11260" width="0" style="4" hidden="1" customWidth="1"/>
    <col min="11261" max="11261" width="52" style="4" customWidth="1"/>
    <col min="11262" max="11262" width="0" style="4" hidden="1" customWidth="1"/>
    <col min="11263" max="11265" width="10.54296875" style="4" customWidth="1"/>
    <col min="11266" max="11266" width="11.54296875" style="4" customWidth="1"/>
    <col min="11267" max="11274" width="10.54296875" style="4" customWidth="1"/>
    <col min="11275" max="11276" width="14.453125" style="4" customWidth="1"/>
    <col min="11277" max="11277" width="13.453125" style="4" customWidth="1"/>
    <col min="11278" max="11278" width="14.453125" style="4" customWidth="1"/>
    <col min="11279" max="11279" width="9.54296875" style="4" customWidth="1"/>
    <col min="11280" max="11515" width="8.54296875" style="4"/>
    <col min="11516" max="11516" width="0" style="4" hidden="1" customWidth="1"/>
    <col min="11517" max="11517" width="52" style="4" customWidth="1"/>
    <col min="11518" max="11518" width="0" style="4" hidden="1" customWidth="1"/>
    <col min="11519" max="11521" width="10.54296875" style="4" customWidth="1"/>
    <col min="11522" max="11522" width="11.54296875" style="4" customWidth="1"/>
    <col min="11523" max="11530" width="10.54296875" style="4" customWidth="1"/>
    <col min="11531" max="11532" width="14.453125" style="4" customWidth="1"/>
    <col min="11533" max="11533" width="13.453125" style="4" customWidth="1"/>
    <col min="11534" max="11534" width="14.453125" style="4" customWidth="1"/>
    <col min="11535" max="11535" width="9.54296875" style="4" customWidth="1"/>
    <col min="11536" max="11771" width="8.54296875" style="4"/>
    <col min="11772" max="11772" width="0" style="4" hidden="1" customWidth="1"/>
    <col min="11773" max="11773" width="52" style="4" customWidth="1"/>
    <col min="11774" max="11774" width="0" style="4" hidden="1" customWidth="1"/>
    <col min="11775" max="11777" width="10.54296875" style="4" customWidth="1"/>
    <col min="11778" max="11778" width="11.54296875" style="4" customWidth="1"/>
    <col min="11779" max="11786" width="10.54296875" style="4" customWidth="1"/>
    <col min="11787" max="11788" width="14.453125" style="4" customWidth="1"/>
    <col min="11789" max="11789" width="13.453125" style="4" customWidth="1"/>
    <col min="11790" max="11790" width="14.453125" style="4" customWidth="1"/>
    <col min="11791" max="11791" width="9.54296875" style="4" customWidth="1"/>
    <col min="11792" max="12027" width="8.54296875" style="4"/>
    <col min="12028" max="12028" width="0" style="4" hidden="1" customWidth="1"/>
    <col min="12029" max="12029" width="52" style="4" customWidth="1"/>
    <col min="12030" max="12030" width="0" style="4" hidden="1" customWidth="1"/>
    <col min="12031" max="12033" width="10.54296875" style="4" customWidth="1"/>
    <col min="12034" max="12034" width="11.54296875" style="4" customWidth="1"/>
    <col min="12035" max="12042" width="10.54296875" style="4" customWidth="1"/>
    <col min="12043" max="12044" width="14.453125" style="4" customWidth="1"/>
    <col min="12045" max="12045" width="13.453125" style="4" customWidth="1"/>
    <col min="12046" max="12046" width="14.453125" style="4" customWidth="1"/>
    <col min="12047" max="12047" width="9.54296875" style="4" customWidth="1"/>
    <col min="12048" max="12283" width="8.54296875" style="4"/>
    <col min="12284" max="12284" width="0" style="4" hidden="1" customWidth="1"/>
    <col min="12285" max="12285" width="52" style="4" customWidth="1"/>
    <col min="12286" max="12286" width="0" style="4" hidden="1" customWidth="1"/>
    <col min="12287" max="12289" width="10.54296875" style="4" customWidth="1"/>
    <col min="12290" max="12290" width="11.54296875" style="4" customWidth="1"/>
    <col min="12291" max="12298" width="10.54296875" style="4" customWidth="1"/>
    <col min="12299" max="12300" width="14.453125" style="4" customWidth="1"/>
    <col min="12301" max="12301" width="13.453125" style="4" customWidth="1"/>
    <col min="12302" max="12302" width="14.453125" style="4" customWidth="1"/>
    <col min="12303" max="12303" width="9.54296875" style="4" customWidth="1"/>
    <col min="12304" max="12539" width="8.54296875" style="4"/>
    <col min="12540" max="12540" width="0" style="4" hidden="1" customWidth="1"/>
    <col min="12541" max="12541" width="52" style="4" customWidth="1"/>
    <col min="12542" max="12542" width="0" style="4" hidden="1" customWidth="1"/>
    <col min="12543" max="12545" width="10.54296875" style="4" customWidth="1"/>
    <col min="12546" max="12546" width="11.54296875" style="4" customWidth="1"/>
    <col min="12547" max="12554" width="10.54296875" style="4" customWidth="1"/>
    <col min="12555" max="12556" width="14.453125" style="4" customWidth="1"/>
    <col min="12557" max="12557" width="13.453125" style="4" customWidth="1"/>
    <col min="12558" max="12558" width="14.453125" style="4" customWidth="1"/>
    <col min="12559" max="12559" width="9.54296875" style="4" customWidth="1"/>
    <col min="12560" max="12795" width="8.54296875" style="4"/>
    <col min="12796" max="12796" width="0" style="4" hidden="1" customWidth="1"/>
    <col min="12797" max="12797" width="52" style="4" customWidth="1"/>
    <col min="12798" max="12798" width="0" style="4" hidden="1" customWidth="1"/>
    <col min="12799" max="12801" width="10.54296875" style="4" customWidth="1"/>
    <col min="12802" max="12802" width="11.54296875" style="4" customWidth="1"/>
    <col min="12803" max="12810" width="10.54296875" style="4" customWidth="1"/>
    <col min="12811" max="12812" width="14.453125" style="4" customWidth="1"/>
    <col min="12813" max="12813" width="13.453125" style="4" customWidth="1"/>
    <col min="12814" max="12814" width="14.453125" style="4" customWidth="1"/>
    <col min="12815" max="12815" width="9.54296875" style="4" customWidth="1"/>
    <col min="12816" max="13051" width="8.54296875" style="4"/>
    <col min="13052" max="13052" width="0" style="4" hidden="1" customWidth="1"/>
    <col min="13053" max="13053" width="52" style="4" customWidth="1"/>
    <col min="13054" max="13054" width="0" style="4" hidden="1" customWidth="1"/>
    <col min="13055" max="13057" width="10.54296875" style="4" customWidth="1"/>
    <col min="13058" max="13058" width="11.54296875" style="4" customWidth="1"/>
    <col min="13059" max="13066" width="10.54296875" style="4" customWidth="1"/>
    <col min="13067" max="13068" width="14.453125" style="4" customWidth="1"/>
    <col min="13069" max="13069" width="13.453125" style="4" customWidth="1"/>
    <col min="13070" max="13070" width="14.453125" style="4" customWidth="1"/>
    <col min="13071" max="13071" width="9.54296875" style="4" customWidth="1"/>
    <col min="13072" max="13307" width="8.54296875" style="4"/>
    <col min="13308" max="13308" width="0" style="4" hidden="1" customWidth="1"/>
    <col min="13309" max="13309" width="52" style="4" customWidth="1"/>
    <col min="13310" max="13310" width="0" style="4" hidden="1" customWidth="1"/>
    <col min="13311" max="13313" width="10.54296875" style="4" customWidth="1"/>
    <col min="13314" max="13314" width="11.54296875" style="4" customWidth="1"/>
    <col min="13315" max="13322" width="10.54296875" style="4" customWidth="1"/>
    <col min="13323" max="13324" width="14.453125" style="4" customWidth="1"/>
    <col min="13325" max="13325" width="13.453125" style="4" customWidth="1"/>
    <col min="13326" max="13326" width="14.453125" style="4" customWidth="1"/>
    <col min="13327" max="13327" width="9.54296875" style="4" customWidth="1"/>
    <col min="13328" max="13563" width="8.54296875" style="4"/>
    <col min="13564" max="13564" width="0" style="4" hidden="1" customWidth="1"/>
    <col min="13565" max="13565" width="52" style="4" customWidth="1"/>
    <col min="13566" max="13566" width="0" style="4" hidden="1" customWidth="1"/>
    <col min="13567" max="13569" width="10.54296875" style="4" customWidth="1"/>
    <col min="13570" max="13570" width="11.54296875" style="4" customWidth="1"/>
    <col min="13571" max="13578" width="10.54296875" style="4" customWidth="1"/>
    <col min="13579" max="13580" width="14.453125" style="4" customWidth="1"/>
    <col min="13581" max="13581" width="13.453125" style="4" customWidth="1"/>
    <col min="13582" max="13582" width="14.453125" style="4" customWidth="1"/>
    <col min="13583" max="13583" width="9.54296875" style="4" customWidth="1"/>
    <col min="13584" max="13819" width="8.54296875" style="4"/>
    <col min="13820" max="13820" width="0" style="4" hidden="1" customWidth="1"/>
    <col min="13821" max="13821" width="52" style="4" customWidth="1"/>
    <col min="13822" max="13822" width="0" style="4" hidden="1" customWidth="1"/>
    <col min="13823" max="13825" width="10.54296875" style="4" customWidth="1"/>
    <col min="13826" max="13826" width="11.54296875" style="4" customWidth="1"/>
    <col min="13827" max="13834" width="10.54296875" style="4" customWidth="1"/>
    <col min="13835" max="13836" width="14.453125" style="4" customWidth="1"/>
    <col min="13837" max="13837" width="13.453125" style="4" customWidth="1"/>
    <col min="13838" max="13838" width="14.453125" style="4" customWidth="1"/>
    <col min="13839" max="13839" width="9.54296875" style="4" customWidth="1"/>
    <col min="13840" max="14075" width="8.54296875" style="4"/>
    <col min="14076" max="14076" width="0" style="4" hidden="1" customWidth="1"/>
    <col min="14077" max="14077" width="52" style="4" customWidth="1"/>
    <col min="14078" max="14078" width="0" style="4" hidden="1" customWidth="1"/>
    <col min="14079" max="14081" width="10.54296875" style="4" customWidth="1"/>
    <col min="14082" max="14082" width="11.54296875" style="4" customWidth="1"/>
    <col min="14083" max="14090" width="10.54296875" style="4" customWidth="1"/>
    <col min="14091" max="14092" width="14.453125" style="4" customWidth="1"/>
    <col min="14093" max="14093" width="13.453125" style="4" customWidth="1"/>
    <col min="14094" max="14094" width="14.453125" style="4" customWidth="1"/>
    <col min="14095" max="14095" width="9.54296875" style="4" customWidth="1"/>
    <col min="14096" max="14331" width="8.54296875" style="4"/>
    <col min="14332" max="14332" width="0" style="4" hidden="1" customWidth="1"/>
    <col min="14333" max="14333" width="52" style="4" customWidth="1"/>
    <col min="14334" max="14334" width="0" style="4" hidden="1" customWidth="1"/>
    <col min="14335" max="14337" width="10.54296875" style="4" customWidth="1"/>
    <col min="14338" max="14338" width="11.54296875" style="4" customWidth="1"/>
    <col min="14339" max="14346" width="10.54296875" style="4" customWidth="1"/>
    <col min="14347" max="14348" width="14.453125" style="4" customWidth="1"/>
    <col min="14349" max="14349" width="13.453125" style="4" customWidth="1"/>
    <col min="14350" max="14350" width="14.453125" style="4" customWidth="1"/>
    <col min="14351" max="14351" width="9.54296875" style="4" customWidth="1"/>
    <col min="14352" max="14587" width="8.54296875" style="4"/>
    <col min="14588" max="14588" width="0" style="4" hidden="1" customWidth="1"/>
    <col min="14589" max="14589" width="52" style="4" customWidth="1"/>
    <col min="14590" max="14590" width="0" style="4" hidden="1" customWidth="1"/>
    <col min="14591" max="14593" width="10.54296875" style="4" customWidth="1"/>
    <col min="14594" max="14594" width="11.54296875" style="4" customWidth="1"/>
    <col min="14595" max="14602" width="10.54296875" style="4" customWidth="1"/>
    <col min="14603" max="14604" width="14.453125" style="4" customWidth="1"/>
    <col min="14605" max="14605" width="13.453125" style="4" customWidth="1"/>
    <col min="14606" max="14606" width="14.453125" style="4" customWidth="1"/>
    <col min="14607" max="14607" width="9.54296875" style="4" customWidth="1"/>
    <col min="14608" max="14843" width="8.54296875" style="4"/>
    <col min="14844" max="14844" width="0" style="4" hidden="1" customWidth="1"/>
    <col min="14845" max="14845" width="52" style="4" customWidth="1"/>
    <col min="14846" max="14846" width="0" style="4" hidden="1" customWidth="1"/>
    <col min="14847" max="14849" width="10.54296875" style="4" customWidth="1"/>
    <col min="14850" max="14850" width="11.54296875" style="4" customWidth="1"/>
    <col min="14851" max="14858" width="10.54296875" style="4" customWidth="1"/>
    <col min="14859" max="14860" width="14.453125" style="4" customWidth="1"/>
    <col min="14861" max="14861" width="13.453125" style="4" customWidth="1"/>
    <col min="14862" max="14862" width="14.453125" style="4" customWidth="1"/>
    <col min="14863" max="14863" width="9.54296875" style="4" customWidth="1"/>
    <col min="14864" max="15099" width="8.54296875" style="4"/>
    <col min="15100" max="15100" width="0" style="4" hidden="1" customWidth="1"/>
    <col min="15101" max="15101" width="52" style="4" customWidth="1"/>
    <col min="15102" max="15102" width="0" style="4" hidden="1" customWidth="1"/>
    <col min="15103" max="15105" width="10.54296875" style="4" customWidth="1"/>
    <col min="15106" max="15106" width="11.54296875" style="4" customWidth="1"/>
    <col min="15107" max="15114" width="10.54296875" style="4" customWidth="1"/>
    <col min="15115" max="15116" width="14.453125" style="4" customWidth="1"/>
    <col min="15117" max="15117" width="13.453125" style="4" customWidth="1"/>
    <col min="15118" max="15118" width="14.453125" style="4" customWidth="1"/>
    <col min="15119" max="15119" width="9.54296875" style="4" customWidth="1"/>
    <col min="15120" max="15355" width="8.54296875" style="4"/>
    <col min="15356" max="15356" width="0" style="4" hidden="1" customWidth="1"/>
    <col min="15357" max="15357" width="52" style="4" customWidth="1"/>
    <col min="15358" max="15358" width="0" style="4" hidden="1" customWidth="1"/>
    <col min="15359" max="15361" width="10.54296875" style="4" customWidth="1"/>
    <col min="15362" max="15362" width="11.54296875" style="4" customWidth="1"/>
    <col min="15363" max="15370" width="10.54296875" style="4" customWidth="1"/>
    <col min="15371" max="15372" width="14.453125" style="4" customWidth="1"/>
    <col min="15373" max="15373" width="13.453125" style="4" customWidth="1"/>
    <col min="15374" max="15374" width="14.453125" style="4" customWidth="1"/>
    <col min="15375" max="15375" width="9.54296875" style="4" customWidth="1"/>
    <col min="15376" max="15611" width="8.54296875" style="4"/>
    <col min="15612" max="15612" width="0" style="4" hidden="1" customWidth="1"/>
    <col min="15613" max="15613" width="52" style="4" customWidth="1"/>
    <col min="15614" max="15614" width="0" style="4" hidden="1" customWidth="1"/>
    <col min="15615" max="15617" width="10.54296875" style="4" customWidth="1"/>
    <col min="15618" max="15618" width="11.54296875" style="4" customWidth="1"/>
    <col min="15619" max="15626" width="10.54296875" style="4" customWidth="1"/>
    <col min="15627" max="15628" width="14.453125" style="4" customWidth="1"/>
    <col min="15629" max="15629" width="13.453125" style="4" customWidth="1"/>
    <col min="15630" max="15630" width="14.453125" style="4" customWidth="1"/>
    <col min="15631" max="15631" width="9.54296875" style="4" customWidth="1"/>
    <col min="15632" max="15867" width="8.54296875" style="4"/>
    <col min="15868" max="15868" width="0" style="4" hidden="1" customWidth="1"/>
    <col min="15869" max="15869" width="52" style="4" customWidth="1"/>
    <col min="15870" max="15870" width="0" style="4" hidden="1" customWidth="1"/>
    <col min="15871" max="15873" width="10.54296875" style="4" customWidth="1"/>
    <col min="15874" max="15874" width="11.54296875" style="4" customWidth="1"/>
    <col min="15875" max="15882" width="10.54296875" style="4" customWidth="1"/>
    <col min="15883" max="15884" width="14.453125" style="4" customWidth="1"/>
    <col min="15885" max="15885" width="13.453125" style="4" customWidth="1"/>
    <col min="15886" max="15886" width="14.453125" style="4" customWidth="1"/>
    <col min="15887" max="15887" width="9.54296875" style="4" customWidth="1"/>
    <col min="15888" max="16123" width="8.54296875" style="4"/>
    <col min="16124" max="16124" width="0" style="4" hidden="1" customWidth="1"/>
    <col min="16125" max="16125" width="52" style="4" customWidth="1"/>
    <col min="16126" max="16126" width="0" style="4" hidden="1" customWidth="1"/>
    <col min="16127" max="16129" width="10.54296875" style="4" customWidth="1"/>
    <col min="16130" max="16130" width="11.54296875" style="4" customWidth="1"/>
    <col min="16131" max="16138" width="10.54296875" style="4" customWidth="1"/>
    <col min="16139" max="16140" width="14.453125" style="4" customWidth="1"/>
    <col min="16141" max="16141" width="13.453125" style="4" customWidth="1"/>
    <col min="16142" max="16142" width="14.453125" style="4" customWidth="1"/>
    <col min="16143" max="16143" width="9.54296875" style="4" customWidth="1"/>
    <col min="16144" max="16378" width="8.54296875" style="4"/>
    <col min="16379" max="16384" width="9.453125" style="4" customWidth="1"/>
  </cols>
  <sheetData>
    <row r="1" spans="1:20" s="436" customFormat="1" ht="18">
      <c r="B1" s="437"/>
      <c r="C1" s="438"/>
      <c r="D1" s="438"/>
      <c r="E1" s="438"/>
      <c r="F1" s="438"/>
      <c r="G1" s="438"/>
      <c r="H1" s="438"/>
      <c r="I1" s="439"/>
      <c r="J1" s="438"/>
      <c r="K1" s="438"/>
      <c r="L1" s="438"/>
      <c r="M1" s="438"/>
      <c r="N1" s="438"/>
      <c r="O1" s="438"/>
    </row>
    <row r="2" spans="1:20" s="6" customFormat="1" ht="5.25" customHeight="1" thickBot="1">
      <c r="C2" s="305"/>
      <c r="D2" s="305"/>
      <c r="E2" s="305"/>
      <c r="F2" s="305"/>
      <c r="G2" s="305"/>
      <c r="H2" s="305"/>
      <c r="I2" s="305"/>
      <c r="J2" s="305"/>
      <c r="K2" s="305"/>
      <c r="L2" s="305"/>
      <c r="M2" s="305"/>
      <c r="N2" s="305"/>
      <c r="O2" s="305"/>
    </row>
    <row r="3" spans="1:20" ht="5.15" hidden="1" customHeight="1">
      <c r="B3" s="7"/>
      <c r="C3" s="306"/>
      <c r="D3" s="306"/>
      <c r="E3" s="306"/>
      <c r="F3" s="306"/>
      <c r="G3" s="306"/>
      <c r="H3" s="306"/>
      <c r="I3" s="306"/>
      <c r="J3" s="306"/>
      <c r="K3" s="306"/>
      <c r="L3" s="306"/>
      <c r="M3" s="306"/>
      <c r="N3" s="305"/>
      <c r="O3" s="305"/>
    </row>
    <row r="4" spans="1:20" s="8" customFormat="1" ht="5.15" hidden="1" customHeight="1">
      <c r="A4" s="6"/>
      <c r="B4" s="11"/>
      <c r="C4" s="307"/>
      <c r="D4" s="307"/>
      <c r="E4" s="305"/>
      <c r="F4" s="305"/>
      <c r="G4" s="305"/>
      <c r="H4" s="305"/>
      <c r="I4" s="305"/>
      <c r="J4" s="305"/>
      <c r="K4" s="305"/>
      <c r="L4" s="305"/>
      <c r="M4" s="305"/>
      <c r="N4" s="307"/>
      <c r="O4" s="307"/>
    </row>
    <row r="5" spans="1:20" ht="50.25" customHeight="1">
      <c r="B5" s="12" t="s">
        <v>271</v>
      </c>
      <c r="C5" s="308" t="s">
        <v>5</v>
      </c>
      <c r="D5" s="308" t="s">
        <v>6</v>
      </c>
      <c r="E5" s="308" t="s">
        <v>7</v>
      </c>
      <c r="F5" s="308" t="s">
        <v>8</v>
      </c>
      <c r="G5" s="308" t="s">
        <v>9</v>
      </c>
      <c r="H5" s="309" t="s">
        <v>10</v>
      </c>
      <c r="I5" s="308" t="s">
        <v>31</v>
      </c>
      <c r="J5" s="308" t="s">
        <v>32</v>
      </c>
      <c r="K5" s="308" t="s">
        <v>33</v>
      </c>
      <c r="L5" s="308" t="s">
        <v>34</v>
      </c>
      <c r="M5" s="308" t="s">
        <v>35</v>
      </c>
      <c r="N5" s="310" t="s">
        <v>36</v>
      </c>
      <c r="O5" s="435" t="s">
        <v>242</v>
      </c>
    </row>
    <row r="6" spans="1:20">
      <c r="B6" s="15" t="s">
        <v>68</v>
      </c>
      <c r="E6" s="305"/>
      <c r="F6" s="305"/>
      <c r="G6" s="305"/>
      <c r="H6" s="305"/>
      <c r="I6" s="305"/>
      <c r="J6" s="305"/>
      <c r="K6" s="305"/>
      <c r="L6" s="305"/>
      <c r="M6" s="305"/>
      <c r="N6" s="311"/>
      <c r="O6" s="440"/>
    </row>
    <row r="7" spans="1:20" ht="12.5">
      <c r="A7" s="165" t="s">
        <v>69</v>
      </c>
      <c r="B7" s="17" t="s">
        <v>70</v>
      </c>
      <c r="C7" s="305">
        <v>3495.29</v>
      </c>
      <c r="D7" s="305">
        <v>-3476.9</v>
      </c>
      <c r="E7" s="305">
        <v>0</v>
      </c>
      <c r="F7" s="305"/>
      <c r="G7" s="305"/>
      <c r="H7" s="305"/>
      <c r="I7" s="305"/>
      <c r="J7" s="305"/>
      <c r="K7" s="305"/>
      <c r="L7" s="305"/>
      <c r="M7" s="305"/>
      <c r="N7" s="312"/>
      <c r="O7" s="434">
        <f>SUM(C7:N7)</f>
        <v>18.389999999999873</v>
      </c>
      <c r="T7" s="165"/>
    </row>
    <row r="8" spans="1:20" ht="23">
      <c r="A8" s="165" t="s">
        <v>71</v>
      </c>
      <c r="B8" s="19" t="s">
        <v>72</v>
      </c>
      <c r="C8" s="305">
        <v>65.86</v>
      </c>
      <c r="D8" s="305">
        <v>-61.78</v>
      </c>
      <c r="E8" s="305">
        <v>0</v>
      </c>
      <c r="F8" s="305"/>
      <c r="G8" s="305"/>
      <c r="H8" s="305"/>
      <c r="I8" s="305"/>
      <c r="J8" s="305"/>
      <c r="K8" s="305"/>
      <c r="L8" s="305"/>
      <c r="M8" s="305"/>
      <c r="N8" s="312"/>
      <c r="O8" s="441">
        <f>SUM(C8:N8)</f>
        <v>4.0799999999999983</v>
      </c>
      <c r="T8" s="165"/>
    </row>
    <row r="9" spans="1:20" s="40" customFormat="1" ht="13">
      <c r="A9" s="313"/>
      <c r="B9" s="371" t="s">
        <v>73</v>
      </c>
      <c r="C9" s="432">
        <f>SUM(C7:C8)</f>
        <v>3561.15</v>
      </c>
      <c r="D9" s="373">
        <f t="shared" ref="D9:O9" si="0">SUM(D7:D8)</f>
        <v>-3538.6800000000003</v>
      </c>
      <c r="E9" s="373">
        <f t="shared" si="0"/>
        <v>0</v>
      </c>
      <c r="F9" s="373">
        <f t="shared" si="0"/>
        <v>0</v>
      </c>
      <c r="G9" s="373">
        <f t="shared" si="0"/>
        <v>0</v>
      </c>
      <c r="H9" s="373">
        <f t="shared" si="0"/>
        <v>0</v>
      </c>
      <c r="I9" s="373">
        <f t="shared" si="0"/>
        <v>0</v>
      </c>
      <c r="J9" s="373">
        <f t="shared" si="0"/>
        <v>0</v>
      </c>
      <c r="K9" s="373">
        <f t="shared" si="0"/>
        <v>0</v>
      </c>
      <c r="L9" s="373">
        <f t="shared" si="0"/>
        <v>0</v>
      </c>
      <c r="M9" s="373">
        <f t="shared" si="0"/>
        <v>0</v>
      </c>
      <c r="N9" s="372">
        <f t="shared" si="0"/>
        <v>0</v>
      </c>
      <c r="O9" s="442">
        <f t="shared" si="0"/>
        <v>22.469999999999871</v>
      </c>
      <c r="T9" s="313"/>
    </row>
    <row r="10" spans="1:20" s="6" customFormat="1" ht="3.75" customHeight="1">
      <c r="A10" s="165"/>
      <c r="B10" s="22"/>
      <c r="C10" s="305"/>
      <c r="D10" s="305"/>
      <c r="E10" s="305"/>
      <c r="F10" s="305"/>
      <c r="G10" s="305"/>
      <c r="H10" s="305"/>
      <c r="I10" s="305"/>
      <c r="J10" s="305"/>
      <c r="K10" s="305"/>
      <c r="L10" s="305"/>
      <c r="M10" s="305"/>
      <c r="N10" s="374"/>
      <c r="O10" s="443"/>
      <c r="T10" s="165"/>
    </row>
    <row r="11" spans="1:20" s="6" customFormat="1" ht="12.5">
      <c r="A11" s="165"/>
      <c r="B11" s="15" t="s">
        <v>74</v>
      </c>
      <c r="C11" s="305"/>
      <c r="D11" s="305"/>
      <c r="E11" s="305"/>
      <c r="F11" s="305"/>
      <c r="G11" s="305"/>
      <c r="H11" s="305"/>
      <c r="I11" s="305"/>
      <c r="J11" s="305"/>
      <c r="K11" s="305"/>
      <c r="L11" s="305"/>
      <c r="M11" s="305"/>
      <c r="N11" s="312"/>
      <c r="O11" s="434"/>
      <c r="T11" s="165"/>
    </row>
    <row r="12" spans="1:20" ht="12.5">
      <c r="A12" s="165" t="s">
        <v>75</v>
      </c>
      <c r="B12" s="17" t="s">
        <v>76</v>
      </c>
      <c r="C12" s="305">
        <v>8423.9699999999993</v>
      </c>
      <c r="D12" s="305">
        <v>-6994.34</v>
      </c>
      <c r="E12" s="305">
        <v>-0.12</v>
      </c>
      <c r="F12" s="305"/>
      <c r="G12" s="305"/>
      <c r="H12" s="305"/>
      <c r="I12" s="305"/>
      <c r="J12" s="305"/>
      <c r="K12" s="305"/>
      <c r="L12" s="305"/>
      <c r="M12" s="305"/>
      <c r="N12" s="312"/>
      <c r="O12" s="434">
        <f>SUM(C12:N12)</f>
        <v>1429.5099999999993</v>
      </c>
      <c r="T12" s="165"/>
    </row>
    <row r="13" spans="1:20" ht="12.5">
      <c r="A13" s="165" t="s">
        <v>77</v>
      </c>
      <c r="B13" s="17" t="s">
        <v>78</v>
      </c>
      <c r="C13" s="305">
        <v>2186.17</v>
      </c>
      <c r="D13" s="305">
        <v>-538.97</v>
      </c>
      <c r="E13" s="305">
        <v>-0.3</v>
      </c>
      <c r="F13" s="305"/>
      <c r="G13" s="305"/>
      <c r="H13" s="305"/>
      <c r="I13" s="305"/>
      <c r="J13" s="305"/>
      <c r="K13" s="305"/>
      <c r="L13" s="305"/>
      <c r="M13" s="305"/>
      <c r="N13" s="312"/>
      <c r="O13" s="434">
        <f>SUM(C13:N13)</f>
        <v>1646.9</v>
      </c>
      <c r="T13" s="165"/>
    </row>
    <row r="14" spans="1:20" s="157" customFormat="1" ht="12.5">
      <c r="A14" s="314" t="s">
        <v>200</v>
      </c>
      <c r="B14" s="17" t="s">
        <v>201</v>
      </c>
      <c r="C14" s="305">
        <v>0</v>
      </c>
      <c r="D14" s="305">
        <v>0</v>
      </c>
      <c r="E14" s="305">
        <v>0</v>
      </c>
      <c r="F14" s="305"/>
      <c r="G14" s="305"/>
      <c r="H14" s="305"/>
      <c r="I14" s="305"/>
      <c r="J14" s="305"/>
      <c r="K14" s="305"/>
      <c r="L14" s="305"/>
      <c r="M14" s="305"/>
      <c r="N14" s="312"/>
      <c r="O14" s="434">
        <f>SUM(C14:N14)</f>
        <v>0</v>
      </c>
      <c r="T14" s="314"/>
    </row>
    <row r="15" spans="1:20" ht="13.5">
      <c r="A15" s="165"/>
      <c r="B15" s="17" t="s">
        <v>202</v>
      </c>
      <c r="C15" s="305">
        <v>21516.35</v>
      </c>
      <c r="D15" s="305">
        <v>-19232.129999999997</v>
      </c>
      <c r="E15" s="305">
        <v>6079.96</v>
      </c>
      <c r="F15" s="305"/>
      <c r="G15" s="305"/>
      <c r="H15" s="305"/>
      <c r="I15" s="305"/>
      <c r="J15" s="305"/>
      <c r="K15" s="305"/>
      <c r="L15" s="305"/>
      <c r="M15" s="305"/>
      <c r="N15" s="312"/>
      <c r="O15" s="434">
        <f>SUM(C15:N15)</f>
        <v>8364.18</v>
      </c>
      <c r="T15" s="165"/>
    </row>
    <row r="16" spans="1:20" ht="12.5">
      <c r="A16" s="165"/>
      <c r="B16" s="17" t="s">
        <v>203</v>
      </c>
      <c r="C16" s="305">
        <v>0</v>
      </c>
      <c r="D16" s="305">
        <v>0</v>
      </c>
      <c r="E16" s="305">
        <v>0</v>
      </c>
      <c r="F16" s="305"/>
      <c r="G16" s="305"/>
      <c r="H16" s="305"/>
      <c r="I16" s="305"/>
      <c r="J16" s="305"/>
      <c r="K16" s="305"/>
      <c r="L16" s="305"/>
      <c r="M16" s="305"/>
      <c r="N16" s="315"/>
      <c r="O16" s="434">
        <f>SUM(C16:N16)</f>
        <v>0</v>
      </c>
      <c r="T16" s="165"/>
    </row>
    <row r="17" spans="1:20" s="40" customFormat="1" ht="13">
      <c r="A17" s="313"/>
      <c r="B17" s="371" t="s">
        <v>79</v>
      </c>
      <c r="C17" s="432">
        <f>SUM(C12:C16)</f>
        <v>32126.489999999998</v>
      </c>
      <c r="D17" s="373">
        <f t="shared" ref="D17:N17" si="1">SUM(D12:D16)</f>
        <v>-26765.439999999999</v>
      </c>
      <c r="E17" s="373">
        <f t="shared" si="1"/>
        <v>6079.54</v>
      </c>
      <c r="F17" s="373">
        <f t="shared" si="1"/>
        <v>0</v>
      </c>
      <c r="G17" s="373">
        <f t="shared" si="1"/>
        <v>0</v>
      </c>
      <c r="H17" s="373">
        <f t="shared" si="1"/>
        <v>0</v>
      </c>
      <c r="I17" s="373">
        <f t="shared" si="1"/>
        <v>0</v>
      </c>
      <c r="J17" s="373">
        <f t="shared" si="1"/>
        <v>0</v>
      </c>
      <c r="K17" s="373">
        <f t="shared" si="1"/>
        <v>0</v>
      </c>
      <c r="L17" s="373">
        <f t="shared" si="1"/>
        <v>0</v>
      </c>
      <c r="M17" s="373">
        <f t="shared" si="1"/>
        <v>0</v>
      </c>
      <c r="N17" s="372">
        <f t="shared" si="1"/>
        <v>0</v>
      </c>
      <c r="O17" s="442">
        <f>SUM(O12:O16)</f>
        <v>11440.59</v>
      </c>
      <c r="T17" s="313"/>
    </row>
    <row r="18" spans="1:20" ht="5.15" customHeight="1">
      <c r="A18" s="165"/>
      <c r="B18" s="11"/>
      <c r="E18" s="305"/>
      <c r="F18" s="305"/>
      <c r="G18" s="305"/>
      <c r="H18" s="305"/>
      <c r="I18" s="305"/>
      <c r="J18" s="305"/>
      <c r="K18" s="305"/>
      <c r="L18" s="305"/>
      <c r="M18" s="305"/>
      <c r="N18" s="374"/>
      <c r="O18" s="434"/>
      <c r="T18" s="165"/>
    </row>
    <row r="19" spans="1:20" ht="12.5">
      <c r="A19" s="165"/>
      <c r="B19" s="46" t="s">
        <v>80</v>
      </c>
      <c r="E19" s="305"/>
      <c r="F19" s="305"/>
      <c r="G19" s="305"/>
      <c r="H19" s="305"/>
      <c r="I19" s="305"/>
      <c r="J19" s="305"/>
      <c r="K19" s="305"/>
      <c r="L19" s="305"/>
      <c r="M19" s="305"/>
      <c r="N19" s="312"/>
      <c r="O19" s="434"/>
      <c r="T19" s="165"/>
    </row>
    <row r="20" spans="1:20" ht="12.5">
      <c r="A20" s="165" t="s">
        <v>81</v>
      </c>
      <c r="B20" s="17" t="s">
        <v>82</v>
      </c>
      <c r="C20" s="305">
        <v>2370.37</v>
      </c>
      <c r="D20" s="305">
        <v>-711.8</v>
      </c>
      <c r="E20" s="305">
        <v>-0.41</v>
      </c>
      <c r="F20" s="305"/>
      <c r="G20" s="305"/>
      <c r="H20" s="305"/>
      <c r="I20" s="305"/>
      <c r="J20" s="305"/>
      <c r="K20" s="305"/>
      <c r="L20" s="305"/>
      <c r="M20" s="305"/>
      <c r="N20" s="312"/>
      <c r="O20" s="434">
        <f>SUM(C20:N20)</f>
        <v>1658.1599999999999</v>
      </c>
      <c r="T20" s="165"/>
    </row>
    <row r="21" spans="1:20" s="40" customFormat="1" ht="13">
      <c r="A21" s="313"/>
      <c r="B21" s="371" t="s">
        <v>83</v>
      </c>
      <c r="C21" s="432">
        <f>C20</f>
        <v>2370.37</v>
      </c>
      <c r="D21" s="373">
        <f>D20</f>
        <v>-711.8</v>
      </c>
      <c r="E21" s="373">
        <f t="shared" ref="E21:O21" si="2">E20</f>
        <v>-0.41</v>
      </c>
      <c r="F21" s="373">
        <f t="shared" si="2"/>
        <v>0</v>
      </c>
      <c r="G21" s="373">
        <f t="shared" si="2"/>
        <v>0</v>
      </c>
      <c r="H21" s="373">
        <f t="shared" si="2"/>
        <v>0</v>
      </c>
      <c r="I21" s="373">
        <f t="shared" si="2"/>
        <v>0</v>
      </c>
      <c r="J21" s="373">
        <f t="shared" si="2"/>
        <v>0</v>
      </c>
      <c r="K21" s="373">
        <f t="shared" si="2"/>
        <v>0</v>
      </c>
      <c r="L21" s="373">
        <f t="shared" si="2"/>
        <v>0</v>
      </c>
      <c r="M21" s="373">
        <f t="shared" si="2"/>
        <v>0</v>
      </c>
      <c r="N21" s="372">
        <f t="shared" si="2"/>
        <v>0</v>
      </c>
      <c r="O21" s="442">
        <f t="shared" si="2"/>
        <v>1658.1599999999999</v>
      </c>
      <c r="T21" s="313"/>
    </row>
    <row r="22" spans="1:20" ht="3" customHeight="1">
      <c r="A22" s="165"/>
      <c r="B22" s="17"/>
      <c r="E22" s="305"/>
      <c r="F22" s="305"/>
      <c r="G22" s="305"/>
      <c r="H22" s="305"/>
      <c r="I22" s="305"/>
      <c r="J22" s="316"/>
      <c r="K22" s="305"/>
      <c r="L22" s="305"/>
      <c r="M22" s="305"/>
      <c r="N22" s="374"/>
      <c r="O22" s="434"/>
      <c r="T22" s="165"/>
    </row>
    <row r="23" spans="1:20" ht="12.5">
      <c r="A23" s="165"/>
      <c r="B23" s="15" t="s">
        <v>84</v>
      </c>
      <c r="E23" s="305"/>
      <c r="F23" s="305"/>
      <c r="G23" s="305"/>
      <c r="H23" s="305"/>
      <c r="I23" s="305"/>
      <c r="J23" s="305"/>
      <c r="K23" s="305"/>
      <c r="L23" s="305"/>
      <c r="M23" s="305"/>
      <c r="N23" s="312"/>
      <c r="O23" s="434"/>
      <c r="T23" s="165"/>
    </row>
    <row r="24" spans="1:20" s="318" customFormat="1" ht="12.5">
      <c r="A24" s="317" t="s">
        <v>85</v>
      </c>
      <c r="B24" s="17" t="s">
        <v>204</v>
      </c>
      <c r="C24" s="305">
        <v>77338.780000000028</v>
      </c>
      <c r="D24" s="305">
        <f>156979.05+2399</f>
        <v>159378.04999999999</v>
      </c>
      <c r="E24" s="305">
        <v>80869.83</v>
      </c>
      <c r="F24" s="305"/>
      <c r="G24" s="305"/>
      <c r="H24" s="305"/>
      <c r="I24" s="305"/>
      <c r="J24" s="305"/>
      <c r="K24" s="305"/>
      <c r="L24" s="305"/>
      <c r="M24" s="305"/>
      <c r="N24" s="312"/>
      <c r="O24" s="434">
        <f>SUM(C24:N24)</f>
        <v>317586.66000000003</v>
      </c>
      <c r="T24" s="317"/>
    </row>
    <row r="25" spans="1:20" ht="12.5">
      <c r="A25" s="165" t="s">
        <v>86</v>
      </c>
      <c r="B25" s="17" t="s">
        <v>87</v>
      </c>
      <c r="C25" s="305">
        <v>20669.509999999998</v>
      </c>
      <c r="D25" s="305">
        <v>47362.79</v>
      </c>
      <c r="E25" s="305">
        <v>-55117.18</v>
      </c>
      <c r="F25" s="305"/>
      <c r="G25" s="305"/>
      <c r="H25" s="305"/>
      <c r="I25" s="305"/>
      <c r="J25" s="305"/>
      <c r="K25" s="305"/>
      <c r="L25" s="305"/>
      <c r="M25" s="305"/>
      <c r="N25" s="312"/>
      <c r="O25" s="434">
        <f>SUM(C25:N25)</f>
        <v>12915.120000000003</v>
      </c>
      <c r="T25" s="165"/>
    </row>
    <row r="26" spans="1:20" s="40" customFormat="1" ht="13">
      <c r="A26" s="313"/>
      <c r="B26" s="371" t="s">
        <v>88</v>
      </c>
      <c r="C26" s="432">
        <f>SUM(C24:C25)</f>
        <v>98008.290000000023</v>
      </c>
      <c r="D26" s="373">
        <f>SUM(D24:D25)</f>
        <v>206740.84</v>
      </c>
      <c r="E26" s="373">
        <f t="shared" ref="E26:O26" si="3">SUM(E24:E25)</f>
        <v>25752.65</v>
      </c>
      <c r="F26" s="373">
        <f t="shared" si="3"/>
        <v>0</v>
      </c>
      <c r="G26" s="373">
        <f t="shared" si="3"/>
        <v>0</v>
      </c>
      <c r="H26" s="373">
        <f t="shared" si="3"/>
        <v>0</v>
      </c>
      <c r="I26" s="373">
        <f t="shared" si="3"/>
        <v>0</v>
      </c>
      <c r="J26" s="373">
        <f t="shared" si="3"/>
        <v>0</v>
      </c>
      <c r="K26" s="373">
        <f t="shared" si="3"/>
        <v>0</v>
      </c>
      <c r="L26" s="373">
        <f t="shared" si="3"/>
        <v>0</v>
      </c>
      <c r="M26" s="373">
        <f t="shared" si="3"/>
        <v>0</v>
      </c>
      <c r="N26" s="372">
        <f t="shared" si="3"/>
        <v>0</v>
      </c>
      <c r="O26" s="442">
        <f t="shared" si="3"/>
        <v>330501.78000000003</v>
      </c>
      <c r="T26" s="313"/>
    </row>
    <row r="27" spans="1:20" ht="3" customHeight="1">
      <c r="A27" s="165"/>
      <c r="B27" s="17"/>
      <c r="E27" s="305"/>
      <c r="F27" s="305"/>
      <c r="G27" s="305"/>
      <c r="H27" s="305"/>
      <c r="I27" s="305"/>
      <c r="J27" s="305"/>
      <c r="K27" s="305"/>
      <c r="L27" s="305"/>
      <c r="M27" s="305"/>
      <c r="N27" s="374"/>
      <c r="O27" s="434"/>
      <c r="T27" s="165"/>
    </row>
    <row r="28" spans="1:20" ht="12.5">
      <c r="A28" s="165"/>
      <c r="B28" s="32" t="s">
        <v>89</v>
      </c>
      <c r="E28" s="305"/>
      <c r="F28" s="305"/>
      <c r="G28" s="305"/>
      <c r="H28" s="305"/>
      <c r="I28" s="305"/>
      <c r="J28" s="305"/>
      <c r="K28" s="305"/>
      <c r="L28" s="305"/>
      <c r="M28" s="305"/>
      <c r="N28" s="312"/>
      <c r="O28" s="434"/>
      <c r="T28" s="165"/>
    </row>
    <row r="29" spans="1:20" ht="12.5">
      <c r="A29" s="165" t="s">
        <v>90</v>
      </c>
      <c r="B29" s="17" t="s">
        <v>205</v>
      </c>
      <c r="C29" s="305">
        <v>0</v>
      </c>
      <c r="D29" s="305">
        <v>0</v>
      </c>
      <c r="E29" s="305">
        <v>0</v>
      </c>
      <c r="F29" s="305"/>
      <c r="G29" s="305"/>
      <c r="H29" s="305"/>
      <c r="I29" s="305"/>
      <c r="J29" s="305"/>
      <c r="K29" s="305"/>
      <c r="L29" s="305"/>
      <c r="M29" s="305"/>
      <c r="N29" s="312"/>
      <c r="O29" s="434">
        <f>SUM(C29:N29)</f>
        <v>0</v>
      </c>
      <c r="T29" s="165"/>
    </row>
    <row r="30" spans="1:20" ht="12.5">
      <c r="A30" s="165"/>
      <c r="B30" s="17" t="s">
        <v>92</v>
      </c>
      <c r="C30" s="305">
        <v>-964.7</v>
      </c>
      <c r="D30" s="305">
        <v>-211.19</v>
      </c>
      <c r="E30" s="305">
        <v>-1142.97</v>
      </c>
      <c r="F30" s="305"/>
      <c r="G30" s="305"/>
      <c r="H30" s="305"/>
      <c r="I30" s="305"/>
      <c r="J30" s="305"/>
      <c r="K30" s="305"/>
      <c r="L30" s="305"/>
      <c r="M30" s="305"/>
      <c r="N30" s="312"/>
      <c r="O30" s="434">
        <f>SUM(C30:N30)</f>
        <v>-2318.86</v>
      </c>
      <c r="T30" s="165"/>
    </row>
    <row r="31" spans="1:20" ht="12.5">
      <c r="A31" s="375" t="s">
        <v>93</v>
      </c>
      <c r="B31" s="17" t="s">
        <v>206</v>
      </c>
      <c r="C31" s="305">
        <v>0</v>
      </c>
      <c r="D31" s="305">
        <v>19505.09</v>
      </c>
      <c r="E31" s="305">
        <v>0</v>
      </c>
      <c r="F31" s="305"/>
      <c r="G31" s="305"/>
      <c r="H31" s="305"/>
      <c r="I31" s="305"/>
      <c r="J31" s="305"/>
      <c r="K31" s="305"/>
      <c r="L31" s="305"/>
      <c r="M31" s="305"/>
      <c r="N31" s="312"/>
      <c r="O31" s="434">
        <f>SUM(C31:N31)</f>
        <v>19505.09</v>
      </c>
      <c r="T31" s="165"/>
    </row>
    <row r="32" spans="1:20" ht="12.5">
      <c r="A32" s="375"/>
      <c r="B32" s="17" t="s">
        <v>91</v>
      </c>
      <c r="C32" s="305">
        <v>2400.5100000000002</v>
      </c>
      <c r="D32" s="305">
        <v>891.81</v>
      </c>
      <c r="E32" s="305">
        <v>-3033.91</v>
      </c>
      <c r="F32" s="305"/>
      <c r="G32" s="305"/>
      <c r="H32" s="305"/>
      <c r="I32" s="305"/>
      <c r="J32" s="305"/>
      <c r="K32" s="305"/>
      <c r="L32" s="305"/>
      <c r="M32" s="305"/>
      <c r="N32" s="312"/>
      <c r="O32" s="434">
        <f t="shared" ref="O32:O33" si="4">SUM(C32:N32)</f>
        <v>258.41000000000031</v>
      </c>
      <c r="T32" s="165"/>
    </row>
    <row r="33" spans="1:20" ht="12.5">
      <c r="A33" s="375"/>
      <c r="B33" s="17" t="s">
        <v>94</v>
      </c>
      <c r="C33" s="305">
        <v>500.09</v>
      </c>
      <c r="D33" s="305">
        <v>-469.36</v>
      </c>
      <c r="E33" s="305">
        <v>-0.28999999999999998</v>
      </c>
      <c r="F33" s="305"/>
      <c r="G33" s="305"/>
      <c r="H33" s="305"/>
      <c r="I33" s="305"/>
      <c r="J33" s="305"/>
      <c r="K33" s="305"/>
      <c r="L33" s="305"/>
      <c r="M33" s="305"/>
      <c r="N33" s="312"/>
      <c r="O33" s="434">
        <f t="shared" si="4"/>
        <v>30.439999999999962</v>
      </c>
      <c r="T33" s="165"/>
    </row>
    <row r="34" spans="1:20" s="40" customFormat="1" ht="13">
      <c r="A34" s="313"/>
      <c r="B34" s="371" t="s">
        <v>95</v>
      </c>
      <c r="C34" s="432">
        <f>SUM(C29:C33)</f>
        <v>1935.9</v>
      </c>
      <c r="D34" s="373">
        <f>SUM(D29:D33)</f>
        <v>19716.350000000002</v>
      </c>
      <c r="E34" s="373">
        <f t="shared" ref="E34:N34" si="5">SUM(E29:E33)</f>
        <v>-4177.17</v>
      </c>
      <c r="F34" s="373">
        <f t="shared" si="5"/>
        <v>0</v>
      </c>
      <c r="G34" s="373">
        <f t="shared" si="5"/>
        <v>0</v>
      </c>
      <c r="H34" s="373">
        <f t="shared" si="5"/>
        <v>0</v>
      </c>
      <c r="I34" s="373">
        <f t="shared" si="5"/>
        <v>0</v>
      </c>
      <c r="J34" s="373">
        <f t="shared" si="5"/>
        <v>0</v>
      </c>
      <c r="K34" s="373">
        <f t="shared" si="5"/>
        <v>0</v>
      </c>
      <c r="L34" s="373">
        <f t="shared" si="5"/>
        <v>0</v>
      </c>
      <c r="M34" s="373">
        <f t="shared" si="5"/>
        <v>0</v>
      </c>
      <c r="N34" s="373">
        <f t="shared" si="5"/>
        <v>0</v>
      </c>
      <c r="O34" s="442">
        <f>SUM(O29:O33)</f>
        <v>17475.079999999998</v>
      </c>
      <c r="T34" s="313"/>
    </row>
    <row r="35" spans="1:20" ht="3" customHeight="1">
      <c r="A35" s="165"/>
      <c r="B35" s="17"/>
      <c r="E35" s="305"/>
      <c r="F35" s="305"/>
      <c r="G35" s="305"/>
      <c r="H35" s="305"/>
      <c r="I35" s="305"/>
      <c r="J35" s="305"/>
      <c r="K35" s="305"/>
      <c r="L35" s="305"/>
      <c r="M35" s="305"/>
      <c r="N35" s="374"/>
      <c r="O35" s="434"/>
      <c r="T35" s="165"/>
    </row>
    <row r="36" spans="1:20" ht="12.75" customHeight="1">
      <c r="A36" s="165"/>
      <c r="B36" s="46" t="s">
        <v>96</v>
      </c>
      <c r="E36" s="305"/>
      <c r="F36" s="305"/>
      <c r="G36" s="305"/>
      <c r="H36" s="305"/>
      <c r="I36" s="305"/>
      <c r="J36" s="305"/>
      <c r="K36" s="305"/>
      <c r="L36" s="305"/>
      <c r="M36" s="305"/>
      <c r="N36" s="312"/>
      <c r="O36" s="434"/>
      <c r="T36" s="165"/>
    </row>
    <row r="37" spans="1:20" ht="12.5">
      <c r="A37" s="375" t="s">
        <v>97</v>
      </c>
      <c r="B37" s="17" t="s">
        <v>98</v>
      </c>
      <c r="C37" s="305">
        <v>209087.09</v>
      </c>
      <c r="D37" s="305">
        <v>145519.66</v>
      </c>
      <c r="E37" s="305">
        <v>291026.23</v>
      </c>
      <c r="F37" s="305"/>
      <c r="G37" s="305"/>
      <c r="H37" s="305"/>
      <c r="I37" s="305"/>
      <c r="J37" s="305"/>
      <c r="K37" s="305"/>
      <c r="L37" s="305"/>
      <c r="M37" s="305"/>
      <c r="N37" s="312"/>
      <c r="O37" s="434">
        <f>SUM(C37:N37)</f>
        <v>645632.98</v>
      </c>
      <c r="T37" s="165"/>
    </row>
    <row r="38" spans="1:20" ht="12.5">
      <c r="A38" s="375"/>
      <c r="B38" s="17" t="s">
        <v>207</v>
      </c>
      <c r="C38" s="305">
        <v>5000</v>
      </c>
      <c r="D38" s="305">
        <v>4876</v>
      </c>
      <c r="E38" s="305">
        <v>42091.6</v>
      </c>
      <c r="F38" s="305"/>
      <c r="G38" s="305"/>
      <c r="H38" s="305"/>
      <c r="I38" s="305"/>
      <c r="J38" s="305"/>
      <c r="K38" s="305"/>
      <c r="L38" s="305"/>
      <c r="M38" s="305"/>
      <c r="N38" s="315"/>
      <c r="O38" s="444">
        <f>SUM(C38:N38)</f>
        <v>51967.6</v>
      </c>
      <c r="T38" s="165"/>
    </row>
    <row r="39" spans="1:20" s="40" customFormat="1" ht="13">
      <c r="A39" s="313"/>
      <c r="B39" s="371" t="s">
        <v>99</v>
      </c>
      <c r="C39" s="432">
        <f>SUM(C37:C38)</f>
        <v>214087.09</v>
      </c>
      <c r="D39" s="373">
        <f>SUM(D37:D38)</f>
        <v>150395.66</v>
      </c>
      <c r="E39" s="373">
        <f t="shared" ref="E39:O39" si="6">SUM(E37:E38)</f>
        <v>333117.82999999996</v>
      </c>
      <c r="F39" s="373">
        <f t="shared" si="6"/>
        <v>0</v>
      </c>
      <c r="G39" s="373">
        <f t="shared" si="6"/>
        <v>0</v>
      </c>
      <c r="H39" s="373">
        <f t="shared" si="6"/>
        <v>0</v>
      </c>
      <c r="I39" s="373">
        <f t="shared" si="6"/>
        <v>0</v>
      </c>
      <c r="J39" s="373">
        <f t="shared" si="6"/>
        <v>0</v>
      </c>
      <c r="K39" s="373">
        <f t="shared" si="6"/>
        <v>0</v>
      </c>
      <c r="L39" s="373">
        <f t="shared" si="6"/>
        <v>0</v>
      </c>
      <c r="M39" s="373">
        <f t="shared" si="6"/>
        <v>0</v>
      </c>
      <c r="N39" s="372">
        <f t="shared" si="6"/>
        <v>0</v>
      </c>
      <c r="O39" s="442">
        <f t="shared" si="6"/>
        <v>697600.58</v>
      </c>
      <c r="T39" s="313"/>
    </row>
    <row r="40" spans="1:20" ht="3" customHeight="1">
      <c r="A40" s="165"/>
      <c r="B40" s="17"/>
      <c r="E40" s="305"/>
      <c r="F40" s="305"/>
      <c r="G40" s="305"/>
      <c r="H40" s="305"/>
      <c r="I40" s="305"/>
      <c r="J40" s="305"/>
      <c r="K40" s="305"/>
      <c r="L40" s="305"/>
      <c r="M40" s="305"/>
      <c r="N40" s="374"/>
      <c r="O40" s="434"/>
      <c r="T40" s="165"/>
    </row>
    <row r="41" spans="1:20" ht="12.75" customHeight="1">
      <c r="A41" s="165"/>
      <c r="B41" s="15" t="s">
        <v>100</v>
      </c>
      <c r="E41" s="319"/>
      <c r="F41" s="305"/>
      <c r="G41" s="305"/>
      <c r="H41" s="305"/>
      <c r="I41" s="305"/>
      <c r="J41" s="305"/>
      <c r="K41" s="305"/>
      <c r="L41" s="305"/>
      <c r="M41" s="305"/>
      <c r="N41" s="312"/>
      <c r="O41" s="434"/>
      <c r="T41" s="165"/>
    </row>
    <row r="42" spans="1:20" s="318" customFormat="1" ht="12.5">
      <c r="A42" s="317" t="s">
        <v>101</v>
      </c>
      <c r="B42" s="17" t="s">
        <v>208</v>
      </c>
      <c r="C42" s="305">
        <v>-627.01</v>
      </c>
      <c r="D42" s="305">
        <v>-634.52</v>
      </c>
      <c r="E42" s="305">
        <v>-2418.86</v>
      </c>
      <c r="F42" s="305"/>
      <c r="G42" s="305"/>
      <c r="H42" s="305"/>
      <c r="I42" s="305"/>
      <c r="J42" s="305"/>
      <c r="K42" s="305"/>
      <c r="L42" s="305"/>
      <c r="M42" s="305"/>
      <c r="N42" s="312"/>
      <c r="O42" s="434">
        <f>SUM(C42:N42)</f>
        <v>-3680.3900000000003</v>
      </c>
      <c r="T42" s="317"/>
    </row>
    <row r="43" spans="1:20" ht="13.5">
      <c r="A43" s="165"/>
      <c r="B43" s="17" t="s">
        <v>209</v>
      </c>
      <c r="C43" s="305">
        <v>768.47</v>
      </c>
      <c r="D43" s="305">
        <v>-11567.95</v>
      </c>
      <c r="E43" s="305">
        <v>-1448.89</v>
      </c>
      <c r="F43" s="305"/>
      <c r="G43" s="305"/>
      <c r="H43" s="305"/>
      <c r="I43" s="305"/>
      <c r="J43" s="305"/>
      <c r="K43" s="305"/>
      <c r="L43" s="305"/>
      <c r="M43" s="305"/>
      <c r="N43" s="312"/>
      <c r="O43" s="434">
        <f>SUM(C43:N43)</f>
        <v>-12248.37</v>
      </c>
      <c r="T43" s="165"/>
    </row>
    <row r="44" spans="1:20" ht="12.5">
      <c r="A44" s="165" t="s">
        <v>102</v>
      </c>
      <c r="B44" s="17" t="s">
        <v>103</v>
      </c>
      <c r="C44" s="305">
        <v>4213.18</v>
      </c>
      <c r="D44" s="305">
        <v>-1008.09</v>
      </c>
      <c r="E44" s="305">
        <v>-2160.65</v>
      </c>
      <c r="F44" s="305"/>
      <c r="G44" s="305"/>
      <c r="H44" s="305"/>
      <c r="I44" s="305"/>
      <c r="J44" s="305"/>
      <c r="K44" s="305"/>
      <c r="L44" s="305"/>
      <c r="M44" s="305"/>
      <c r="N44" s="312"/>
      <c r="O44" s="434">
        <f>SUM(C44:N44)</f>
        <v>1044.44</v>
      </c>
      <c r="T44" s="165"/>
    </row>
    <row r="45" spans="1:20" s="40" customFormat="1" ht="13">
      <c r="A45" s="313"/>
      <c r="B45" s="371" t="s">
        <v>104</v>
      </c>
      <c r="C45" s="432">
        <f t="shared" ref="C45" si="7">SUM(C42:C44)</f>
        <v>4354.6400000000003</v>
      </c>
      <c r="D45" s="373">
        <f t="shared" ref="D45:O45" si="8">SUM(D42:D44)</f>
        <v>-13210.560000000001</v>
      </c>
      <c r="E45" s="373">
        <f t="shared" si="8"/>
        <v>-6028.4</v>
      </c>
      <c r="F45" s="373">
        <f t="shared" si="8"/>
        <v>0</v>
      </c>
      <c r="G45" s="373">
        <f t="shared" si="8"/>
        <v>0</v>
      </c>
      <c r="H45" s="373">
        <f t="shared" si="8"/>
        <v>0</v>
      </c>
      <c r="I45" s="373">
        <f t="shared" si="8"/>
        <v>0</v>
      </c>
      <c r="J45" s="373">
        <f t="shared" si="8"/>
        <v>0</v>
      </c>
      <c r="K45" s="373">
        <f t="shared" si="8"/>
        <v>0</v>
      </c>
      <c r="L45" s="373">
        <f t="shared" si="8"/>
        <v>0</v>
      </c>
      <c r="M45" s="373">
        <f t="shared" si="8"/>
        <v>0</v>
      </c>
      <c r="N45" s="372">
        <f t="shared" si="8"/>
        <v>0</v>
      </c>
      <c r="O45" s="442">
        <f t="shared" si="8"/>
        <v>-14884.320000000002</v>
      </c>
      <c r="T45" s="313"/>
    </row>
    <row r="46" spans="1:20" ht="5.25" customHeight="1">
      <c r="A46" s="165"/>
      <c r="B46" s="17"/>
      <c r="C46" s="320"/>
      <c r="D46" s="320"/>
      <c r="E46" s="320"/>
      <c r="F46" s="320"/>
      <c r="G46" s="320"/>
      <c r="H46" s="320"/>
      <c r="I46" s="320"/>
      <c r="J46" s="320"/>
      <c r="K46" s="320"/>
      <c r="L46" s="320"/>
      <c r="M46" s="320"/>
      <c r="N46" s="374"/>
      <c r="O46" s="434"/>
      <c r="T46" s="165"/>
    </row>
    <row r="47" spans="1:20" ht="12.5">
      <c r="A47" s="165"/>
      <c r="B47" s="15" t="s">
        <v>105</v>
      </c>
      <c r="E47" s="305"/>
      <c r="F47" s="305"/>
      <c r="G47" s="305"/>
      <c r="H47" s="305"/>
      <c r="I47" s="305"/>
      <c r="J47" s="305"/>
      <c r="K47" s="305"/>
      <c r="L47" s="305"/>
      <c r="M47" s="305"/>
      <c r="N47" s="312"/>
      <c r="O47" s="434"/>
      <c r="T47" s="165"/>
    </row>
    <row r="48" spans="1:20" ht="12.5">
      <c r="A48" s="165" t="s">
        <v>106</v>
      </c>
      <c r="B48" s="17" t="s">
        <v>107</v>
      </c>
      <c r="C48" s="305">
        <v>100017.69</v>
      </c>
      <c r="D48" s="305">
        <v>50906.43</v>
      </c>
      <c r="E48" s="305">
        <v>-131684.6</v>
      </c>
      <c r="F48" s="305"/>
      <c r="G48" s="305"/>
      <c r="H48" s="305"/>
      <c r="I48" s="305"/>
      <c r="J48" s="305"/>
      <c r="K48" s="305"/>
      <c r="L48" s="305"/>
      <c r="M48" s="305"/>
      <c r="N48" s="312"/>
      <c r="O48" s="434">
        <f>SUM(C48:N48)</f>
        <v>19239.51999999999</v>
      </c>
      <c r="T48" s="165"/>
    </row>
    <row r="49" spans="1:20" s="318" customFormat="1" ht="12.5">
      <c r="A49" s="317" t="s">
        <v>108</v>
      </c>
      <c r="B49" s="17" t="s">
        <v>109</v>
      </c>
      <c r="C49" s="305">
        <v>59204.18</v>
      </c>
      <c r="D49" s="305">
        <v>-244076.33000000002</v>
      </c>
      <c r="E49" s="305">
        <v>8186.0100000000093</v>
      </c>
      <c r="F49" s="305"/>
      <c r="G49" s="305"/>
      <c r="H49" s="305"/>
      <c r="I49" s="305"/>
      <c r="J49" s="305"/>
      <c r="K49" s="305"/>
      <c r="L49" s="305"/>
      <c r="M49" s="305"/>
      <c r="N49" s="312"/>
      <c r="O49" s="434">
        <f>SUM(C49:N49)</f>
        <v>-176686.14</v>
      </c>
      <c r="T49" s="317"/>
    </row>
    <row r="50" spans="1:20" ht="12.5">
      <c r="A50" s="165"/>
      <c r="B50" s="17" t="s">
        <v>110</v>
      </c>
      <c r="C50" s="305">
        <v>8261.2099999999991</v>
      </c>
      <c r="D50" s="305">
        <v>-6313.75</v>
      </c>
      <c r="E50" s="305">
        <v>-0.87</v>
      </c>
      <c r="F50" s="305"/>
      <c r="G50" s="305"/>
      <c r="H50" s="305"/>
      <c r="I50" s="305"/>
      <c r="J50" s="305"/>
      <c r="K50" s="305"/>
      <c r="L50" s="305"/>
      <c r="M50" s="305"/>
      <c r="N50" s="312"/>
      <c r="O50" s="434">
        <f>SUM(C50:N50)</f>
        <v>1946.5899999999992</v>
      </c>
      <c r="T50" s="165"/>
    </row>
    <row r="51" spans="1:20" ht="12.5">
      <c r="A51" s="165"/>
      <c r="B51" s="17" t="s">
        <v>111</v>
      </c>
      <c r="C51" s="305">
        <v>49654.96</v>
      </c>
      <c r="D51" s="305">
        <v>-34056.29</v>
      </c>
      <c r="E51" s="305">
        <v>-15346.14</v>
      </c>
      <c r="F51" s="305"/>
      <c r="G51" s="305"/>
      <c r="H51" s="305"/>
      <c r="I51" s="305"/>
      <c r="J51" s="305"/>
      <c r="K51" s="305"/>
      <c r="L51" s="305"/>
      <c r="M51" s="305"/>
      <c r="N51" s="312"/>
      <c r="O51" s="434">
        <f>SUM(C51:N51)</f>
        <v>252.52999999999884</v>
      </c>
      <c r="T51" s="165"/>
    </row>
    <row r="52" spans="1:20" s="40" customFormat="1" ht="13">
      <c r="A52" s="313"/>
      <c r="B52" s="371" t="s">
        <v>112</v>
      </c>
      <c r="C52" s="432">
        <f>SUM(C48:C51)</f>
        <v>217138.03999999998</v>
      </c>
      <c r="D52" s="373">
        <f>SUM(D48:D51)</f>
        <v>-233539.94000000003</v>
      </c>
      <c r="E52" s="373">
        <f t="shared" ref="E52:O52" si="9">SUM(E48:E51)</f>
        <v>-138845.59999999998</v>
      </c>
      <c r="F52" s="373">
        <f t="shared" si="9"/>
        <v>0</v>
      </c>
      <c r="G52" s="373">
        <f t="shared" si="9"/>
        <v>0</v>
      </c>
      <c r="H52" s="373">
        <f t="shared" si="9"/>
        <v>0</v>
      </c>
      <c r="I52" s="373">
        <f t="shared" si="9"/>
        <v>0</v>
      </c>
      <c r="J52" s="373">
        <f t="shared" si="9"/>
        <v>0</v>
      </c>
      <c r="K52" s="373">
        <f t="shared" si="9"/>
        <v>0</v>
      </c>
      <c r="L52" s="373">
        <f t="shared" si="9"/>
        <v>0</v>
      </c>
      <c r="M52" s="373">
        <f t="shared" si="9"/>
        <v>0</v>
      </c>
      <c r="N52" s="372">
        <f t="shared" si="9"/>
        <v>0</v>
      </c>
      <c r="O52" s="442">
        <f t="shared" si="9"/>
        <v>-155247.50000000003</v>
      </c>
      <c r="T52" s="313"/>
    </row>
    <row r="53" spans="1:20" ht="5.15" customHeight="1">
      <c r="A53" s="165"/>
      <c r="B53" s="376"/>
      <c r="E53" s="305"/>
      <c r="F53" s="305"/>
      <c r="G53" s="305"/>
      <c r="H53" s="305"/>
      <c r="I53" s="305"/>
      <c r="J53" s="305"/>
      <c r="K53" s="305"/>
      <c r="L53" s="305"/>
      <c r="M53" s="305"/>
      <c r="N53" s="374"/>
      <c r="O53" s="434"/>
      <c r="T53" s="165"/>
    </row>
    <row r="54" spans="1:20" ht="26.25" customHeight="1">
      <c r="A54" s="165"/>
      <c r="B54" s="15" t="s">
        <v>113</v>
      </c>
      <c r="E54" s="305"/>
      <c r="F54" s="305"/>
      <c r="G54" s="305"/>
      <c r="H54" s="305"/>
      <c r="I54" s="305"/>
      <c r="J54" s="305"/>
      <c r="K54" s="305"/>
      <c r="L54" s="305"/>
      <c r="M54" s="305"/>
      <c r="N54" s="312"/>
      <c r="O54" s="434"/>
      <c r="T54" s="165"/>
    </row>
    <row r="55" spans="1:20" ht="12.5">
      <c r="A55" s="165" t="s">
        <v>114</v>
      </c>
      <c r="B55" s="17" t="s">
        <v>210</v>
      </c>
      <c r="C55" s="305">
        <v>9360.76</v>
      </c>
      <c r="D55" s="305">
        <v>-2543.98</v>
      </c>
      <c r="E55" s="305">
        <v>-0.11</v>
      </c>
      <c r="F55" s="305"/>
      <c r="G55" s="305"/>
      <c r="H55" s="305"/>
      <c r="I55" s="305"/>
      <c r="J55" s="305"/>
      <c r="K55" s="305"/>
      <c r="L55" s="305"/>
      <c r="M55" s="305"/>
      <c r="N55" s="312"/>
      <c r="O55" s="434">
        <f t="shared" ref="O55:O61" si="10">SUM(C55:N55)</f>
        <v>6816.670000000001</v>
      </c>
      <c r="T55" s="165"/>
    </row>
    <row r="56" spans="1:20" ht="12.5">
      <c r="A56" s="165" t="s">
        <v>211</v>
      </c>
      <c r="B56" s="17" t="s">
        <v>212</v>
      </c>
      <c r="C56" s="305">
        <v>0</v>
      </c>
      <c r="D56" s="305">
        <v>0</v>
      </c>
      <c r="E56" s="305">
        <v>0</v>
      </c>
      <c r="F56" s="305"/>
      <c r="G56" s="305"/>
      <c r="H56" s="305"/>
      <c r="I56" s="305"/>
      <c r="J56" s="305"/>
      <c r="K56" s="305"/>
      <c r="L56" s="305"/>
      <c r="M56" s="305"/>
      <c r="N56" s="312"/>
      <c r="O56" s="434">
        <f t="shared" si="10"/>
        <v>0</v>
      </c>
      <c r="T56" s="165"/>
    </row>
    <row r="57" spans="1:20" ht="12.5">
      <c r="A57" s="165" t="s">
        <v>213</v>
      </c>
      <c r="B57" s="17" t="s">
        <v>214</v>
      </c>
      <c r="C57" s="305">
        <v>0</v>
      </c>
      <c r="D57" s="305">
        <v>0</v>
      </c>
      <c r="E57" s="305">
        <v>0</v>
      </c>
      <c r="F57" s="305"/>
      <c r="G57" s="305"/>
      <c r="H57" s="305"/>
      <c r="I57" s="305"/>
      <c r="J57" s="305"/>
      <c r="K57" s="305"/>
      <c r="L57" s="305"/>
      <c r="M57" s="305"/>
      <c r="N57" s="312"/>
      <c r="O57" s="434">
        <f t="shared" si="10"/>
        <v>0</v>
      </c>
      <c r="T57" s="165"/>
    </row>
    <row r="58" spans="1:20" ht="12.5">
      <c r="A58" s="165" t="s">
        <v>215</v>
      </c>
      <c r="B58" s="17" t="s">
        <v>216</v>
      </c>
      <c r="C58" s="305">
        <v>0</v>
      </c>
      <c r="D58" s="305">
        <v>0</v>
      </c>
      <c r="E58" s="305">
        <v>0</v>
      </c>
      <c r="F58" s="305"/>
      <c r="G58" s="305"/>
      <c r="H58" s="305"/>
      <c r="I58" s="305"/>
      <c r="J58" s="305"/>
      <c r="K58" s="305"/>
      <c r="L58" s="305"/>
      <c r="M58" s="305"/>
      <c r="N58" s="312"/>
      <c r="O58" s="434">
        <f t="shared" si="10"/>
        <v>0</v>
      </c>
      <c r="T58" s="165"/>
    </row>
    <row r="59" spans="1:20" ht="12.5">
      <c r="A59" s="165" t="s">
        <v>217</v>
      </c>
      <c r="B59" s="17" t="s">
        <v>218</v>
      </c>
      <c r="C59" s="305">
        <v>0</v>
      </c>
      <c r="D59" s="305">
        <v>0</v>
      </c>
      <c r="E59" s="305">
        <v>0</v>
      </c>
      <c r="F59" s="305"/>
      <c r="G59" s="305"/>
      <c r="H59" s="305"/>
      <c r="I59" s="305"/>
      <c r="J59" s="305"/>
      <c r="K59" s="305"/>
      <c r="L59" s="305"/>
      <c r="M59" s="305"/>
      <c r="N59" s="312"/>
      <c r="O59" s="434">
        <f t="shared" si="10"/>
        <v>0</v>
      </c>
      <c r="T59" s="165"/>
    </row>
    <row r="60" spans="1:20" ht="12.5">
      <c r="A60" s="165" t="s">
        <v>115</v>
      </c>
      <c r="B60" s="17" t="s">
        <v>219</v>
      </c>
      <c r="C60" s="305">
        <v>-8431.19</v>
      </c>
      <c r="D60" s="305">
        <v>-683.11</v>
      </c>
      <c r="E60" s="305">
        <v>-0.03</v>
      </c>
      <c r="F60" s="305"/>
      <c r="G60" s="305"/>
      <c r="H60" s="305"/>
      <c r="I60" s="305"/>
      <c r="J60" s="305"/>
      <c r="K60" s="305"/>
      <c r="L60" s="305"/>
      <c r="M60" s="305"/>
      <c r="N60" s="312"/>
      <c r="O60" s="434">
        <f t="shared" si="10"/>
        <v>-9114.3300000000017</v>
      </c>
      <c r="T60" s="165"/>
    </row>
    <row r="61" spans="1:20" ht="12.5">
      <c r="A61" s="165"/>
      <c r="B61" s="17" t="s">
        <v>220</v>
      </c>
      <c r="C61" s="305">
        <v>0</v>
      </c>
      <c r="D61" s="305">
        <v>0</v>
      </c>
      <c r="E61" s="305">
        <v>0</v>
      </c>
      <c r="F61" s="305"/>
      <c r="G61" s="305"/>
      <c r="H61" s="305"/>
      <c r="I61" s="305"/>
      <c r="J61" s="305"/>
      <c r="K61" s="305"/>
      <c r="L61" s="305"/>
      <c r="M61" s="305"/>
      <c r="N61" s="312"/>
      <c r="O61" s="434">
        <f t="shared" si="10"/>
        <v>0</v>
      </c>
      <c r="T61" s="165"/>
    </row>
    <row r="62" spans="1:20" s="41" customFormat="1" ht="13.4" customHeight="1">
      <c r="B62" s="371" t="s">
        <v>116</v>
      </c>
      <c r="C62" s="432">
        <f>SUM(C55:C61)</f>
        <v>929.56999999999971</v>
      </c>
      <c r="D62" s="373">
        <f>SUM(D55:D61)</f>
        <v>-3227.09</v>
      </c>
      <c r="E62" s="373">
        <f>SUM(E55:E61)</f>
        <v>-0.14000000000000001</v>
      </c>
      <c r="F62" s="373">
        <f t="shared" ref="F62:O62" si="11">SUM(F55:F61)</f>
        <v>0</v>
      </c>
      <c r="G62" s="373">
        <f t="shared" si="11"/>
        <v>0</v>
      </c>
      <c r="H62" s="373">
        <f t="shared" si="11"/>
        <v>0</v>
      </c>
      <c r="I62" s="373">
        <f t="shared" si="11"/>
        <v>0</v>
      </c>
      <c r="J62" s="373">
        <f t="shared" si="11"/>
        <v>0</v>
      </c>
      <c r="K62" s="373">
        <f t="shared" si="11"/>
        <v>0</v>
      </c>
      <c r="L62" s="373">
        <f t="shared" si="11"/>
        <v>0</v>
      </c>
      <c r="M62" s="373">
        <f t="shared" si="11"/>
        <v>0</v>
      </c>
      <c r="N62" s="372">
        <f t="shared" si="11"/>
        <v>0</v>
      </c>
      <c r="O62" s="442">
        <f t="shared" si="11"/>
        <v>-2297.6600000000008</v>
      </c>
    </row>
    <row r="63" spans="1:20" ht="3" customHeight="1">
      <c r="A63" s="165"/>
      <c r="B63" s="17"/>
      <c r="E63" s="305"/>
      <c r="F63" s="305"/>
      <c r="G63" s="305"/>
      <c r="H63" s="305"/>
      <c r="I63" s="305"/>
      <c r="J63" s="305"/>
      <c r="K63" s="305"/>
      <c r="L63" s="305"/>
      <c r="M63" s="305"/>
      <c r="N63" s="374"/>
      <c r="O63" s="434"/>
      <c r="T63" s="165"/>
    </row>
    <row r="64" spans="1:20" ht="11.25" customHeight="1">
      <c r="A64" s="165"/>
      <c r="B64" s="15" t="s">
        <v>117</v>
      </c>
      <c r="E64" s="305"/>
      <c r="F64" s="305"/>
      <c r="G64" s="305"/>
      <c r="H64" s="305"/>
      <c r="I64" s="305"/>
      <c r="J64" s="305"/>
      <c r="K64" s="305"/>
      <c r="L64" s="305"/>
      <c r="M64" s="305"/>
      <c r="N64" s="312"/>
      <c r="O64" s="434"/>
      <c r="T64" s="165"/>
    </row>
    <row r="65" spans="1:20" ht="11.25" customHeight="1">
      <c r="A65" s="165"/>
      <c r="B65" s="17" t="s">
        <v>240</v>
      </c>
      <c r="C65" s="305">
        <v>440.48</v>
      </c>
      <c r="D65" s="305">
        <v>-440.48000000000138</v>
      </c>
      <c r="E65" s="305">
        <v>0</v>
      </c>
      <c r="F65" s="305"/>
      <c r="G65" s="305"/>
      <c r="H65" s="305"/>
      <c r="I65" s="305"/>
      <c r="J65" s="305"/>
      <c r="K65" s="305"/>
      <c r="L65" s="305"/>
      <c r="M65" s="305"/>
      <c r="N65" s="312"/>
      <c r="O65" s="434">
        <f t="shared" ref="O65:O66" si="12">SUM(C65:N65)</f>
        <v>-1.3642420526593924E-12</v>
      </c>
      <c r="T65" s="165"/>
    </row>
    <row r="66" spans="1:20" ht="11.25" customHeight="1">
      <c r="A66" s="165"/>
      <c r="B66" s="17" t="s">
        <v>241</v>
      </c>
      <c r="C66" s="305">
        <v>9933.2900000000045</v>
      </c>
      <c r="D66" s="305">
        <v>14062.089999999967</v>
      </c>
      <c r="E66" s="305">
        <v>21711.709999999988</v>
      </c>
      <c r="F66" s="305"/>
      <c r="G66" s="305"/>
      <c r="H66" s="305"/>
      <c r="I66" s="305"/>
      <c r="J66" s="305"/>
      <c r="K66" s="305"/>
      <c r="L66" s="305"/>
      <c r="M66" s="305"/>
      <c r="N66" s="312"/>
      <c r="O66" s="434">
        <f t="shared" si="12"/>
        <v>45707.08999999996</v>
      </c>
      <c r="T66" s="165"/>
    </row>
    <row r="67" spans="1:20" ht="12.5">
      <c r="A67" s="375" t="s">
        <v>97</v>
      </c>
      <c r="B67" s="17" t="s">
        <v>221</v>
      </c>
      <c r="C67" s="305">
        <v>0</v>
      </c>
      <c r="D67" s="305">
        <v>0</v>
      </c>
      <c r="E67" s="305">
        <v>0</v>
      </c>
      <c r="F67" s="305"/>
      <c r="G67" s="305"/>
      <c r="H67" s="305"/>
      <c r="I67" s="305"/>
      <c r="J67" s="305"/>
      <c r="K67" s="305"/>
      <c r="L67" s="305"/>
      <c r="M67" s="305"/>
      <c r="N67" s="312"/>
      <c r="O67" s="434">
        <f>SUM(C67:N67)</f>
        <v>0</v>
      </c>
      <c r="T67" s="165"/>
    </row>
    <row r="68" spans="1:20" ht="12.5">
      <c r="A68" s="165" t="s">
        <v>118</v>
      </c>
      <c r="B68" s="17" t="s">
        <v>119</v>
      </c>
      <c r="C68" s="305">
        <v>15369.09</v>
      </c>
      <c r="D68" s="305">
        <v>29888.2</v>
      </c>
      <c r="E68" s="305">
        <v>51783.91</v>
      </c>
      <c r="F68" s="305"/>
      <c r="G68" s="305"/>
      <c r="H68" s="305"/>
      <c r="I68" s="305"/>
      <c r="J68" s="305"/>
      <c r="K68" s="305"/>
      <c r="L68" s="305"/>
      <c r="M68" s="305"/>
      <c r="N68" s="315"/>
      <c r="O68" s="434">
        <f>SUM(C68:N68)</f>
        <v>97041.200000000012</v>
      </c>
      <c r="T68" s="165"/>
    </row>
    <row r="69" spans="1:20" s="40" customFormat="1" ht="13">
      <c r="A69" s="313"/>
      <c r="B69" s="371" t="s">
        <v>120</v>
      </c>
      <c r="C69" s="432">
        <f>SUM(C65:C68)</f>
        <v>25742.860000000004</v>
      </c>
      <c r="D69" s="373">
        <f>SUM(D65:D68)</f>
        <v>43509.809999999969</v>
      </c>
      <c r="E69" s="373">
        <f t="shared" ref="E69:N69" si="13">SUM(E65:E68)</f>
        <v>73495.62</v>
      </c>
      <c r="F69" s="373">
        <f t="shared" si="13"/>
        <v>0</v>
      </c>
      <c r="G69" s="373">
        <f t="shared" si="13"/>
        <v>0</v>
      </c>
      <c r="H69" s="373">
        <f t="shared" si="13"/>
        <v>0</v>
      </c>
      <c r="I69" s="373">
        <f t="shared" si="13"/>
        <v>0</v>
      </c>
      <c r="J69" s="373">
        <f t="shared" si="13"/>
        <v>0</v>
      </c>
      <c r="K69" s="373">
        <f t="shared" si="13"/>
        <v>0</v>
      </c>
      <c r="L69" s="373">
        <f t="shared" si="13"/>
        <v>0</v>
      </c>
      <c r="M69" s="373">
        <f t="shared" si="13"/>
        <v>0</v>
      </c>
      <c r="N69" s="373">
        <f t="shared" si="13"/>
        <v>0</v>
      </c>
      <c r="O69" s="442">
        <f>SUM(O65:O68)</f>
        <v>142748.28999999998</v>
      </c>
      <c r="T69" s="313"/>
    </row>
    <row r="70" spans="1:20" s="6" customFormat="1" ht="7.5" customHeight="1" thickBot="1">
      <c r="B70" s="11"/>
      <c r="C70" s="433"/>
      <c r="D70" s="377"/>
      <c r="E70" s="305"/>
      <c r="F70" s="305"/>
      <c r="G70" s="305"/>
      <c r="H70" s="305"/>
      <c r="I70" s="305"/>
      <c r="J70" s="305"/>
      <c r="K70" s="305"/>
      <c r="L70" s="305"/>
      <c r="M70" s="305"/>
      <c r="N70" s="312"/>
      <c r="O70" s="445"/>
    </row>
    <row r="71" spans="1:20" s="41" customFormat="1" ht="15" customHeight="1" thickBot="1">
      <c r="B71" s="321" t="s">
        <v>222</v>
      </c>
      <c r="C71" s="322">
        <f t="shared" ref="C71" si="14">C9+C17+C21+C26+C34+C39+C45+C52+C62+C69</f>
        <v>600254.39999999991</v>
      </c>
      <c r="D71" s="322">
        <f t="shared" ref="D71:O71" si="15">D9+D17+D21+D26+D34+D39+D45+D52+D62+D69</f>
        <v>139369.14999999994</v>
      </c>
      <c r="E71" s="322">
        <f t="shared" si="15"/>
        <v>289393.91999999993</v>
      </c>
      <c r="F71" s="322">
        <f t="shared" si="15"/>
        <v>0</v>
      </c>
      <c r="G71" s="322">
        <f t="shared" si="15"/>
        <v>0</v>
      </c>
      <c r="H71" s="322">
        <f t="shared" si="15"/>
        <v>0</v>
      </c>
      <c r="I71" s="322">
        <f t="shared" si="15"/>
        <v>0</v>
      </c>
      <c r="J71" s="322">
        <f t="shared" si="15"/>
        <v>0</v>
      </c>
      <c r="K71" s="322">
        <f t="shared" si="15"/>
        <v>0</v>
      </c>
      <c r="L71" s="322">
        <f t="shared" si="15"/>
        <v>0</v>
      </c>
      <c r="M71" s="322">
        <f t="shared" si="15"/>
        <v>0</v>
      </c>
      <c r="N71" s="322">
        <f t="shared" si="15"/>
        <v>0</v>
      </c>
      <c r="O71" s="323">
        <f t="shared" si="15"/>
        <v>1029017.47</v>
      </c>
    </row>
    <row r="72" spans="1:20" ht="8.25" hidden="1" customHeight="1" thickBot="1">
      <c r="B72" s="28"/>
      <c r="E72" s="305"/>
      <c r="F72" s="305"/>
      <c r="G72" s="305"/>
      <c r="H72" s="305"/>
      <c r="I72" s="305"/>
      <c r="J72" s="305"/>
      <c r="K72" s="305"/>
      <c r="L72" s="305"/>
      <c r="M72" s="305"/>
      <c r="N72" s="305"/>
      <c r="O72" s="305"/>
    </row>
    <row r="73" spans="1:20" ht="23.5" hidden="1" thickBot="1">
      <c r="B73" s="130" t="s">
        <v>223</v>
      </c>
      <c r="C73" s="324">
        <v>0</v>
      </c>
      <c r="E73" s="305"/>
      <c r="F73" s="305"/>
      <c r="G73" s="305"/>
      <c r="H73" s="305"/>
      <c r="I73" s="305"/>
      <c r="N73" s="305"/>
      <c r="O73" s="305"/>
    </row>
    <row r="74" spans="1:20" s="6" customFormat="1" ht="6.65" customHeight="1">
      <c r="B74" s="110"/>
      <c r="C74" s="305"/>
      <c r="D74" s="305"/>
      <c r="E74" s="305"/>
      <c r="F74" s="305"/>
      <c r="G74" s="305"/>
      <c r="H74" s="305"/>
      <c r="I74" s="305"/>
      <c r="J74" s="305"/>
      <c r="K74" s="305"/>
      <c r="L74" s="305"/>
      <c r="M74" s="305"/>
      <c r="N74" s="305"/>
      <c r="O74" s="305"/>
    </row>
    <row r="75" spans="1:20" s="131" customFormat="1" ht="18" customHeight="1">
      <c r="B75" s="875" t="s">
        <v>312</v>
      </c>
      <c r="C75" s="878"/>
      <c r="D75" s="878"/>
      <c r="E75" s="878"/>
      <c r="F75" s="878"/>
      <c r="G75" s="878"/>
      <c r="H75" s="878"/>
      <c r="I75" s="878"/>
      <c r="J75" s="878"/>
      <c r="K75" s="878"/>
      <c r="L75" s="878"/>
      <c r="M75" s="878"/>
      <c r="N75" s="878"/>
      <c r="O75" s="878"/>
    </row>
    <row r="76" spans="1:20" s="424" customFormat="1" ht="24" customHeight="1">
      <c r="B76" s="879"/>
      <c r="C76" s="880"/>
      <c r="D76" s="880"/>
      <c r="E76" s="880"/>
      <c r="F76" s="880"/>
      <c r="G76" s="880"/>
      <c r="H76" s="880"/>
      <c r="I76" s="880"/>
      <c r="J76" s="880"/>
      <c r="K76" s="880"/>
      <c r="L76" s="880"/>
      <c r="M76" s="880"/>
      <c r="N76" s="880"/>
      <c r="O76" s="880"/>
    </row>
    <row r="77" spans="1:20">
      <c r="B77" s="872"/>
      <c r="C77" s="872"/>
      <c r="D77" s="872"/>
      <c r="E77" s="872"/>
      <c r="F77" s="872"/>
      <c r="G77" s="872"/>
      <c r="H77" s="872"/>
      <c r="I77" s="872"/>
      <c r="J77" s="872"/>
      <c r="K77" s="872"/>
      <c r="L77" s="872"/>
      <c r="M77" s="872"/>
      <c r="N77" s="872"/>
      <c r="O77" s="872"/>
    </row>
    <row r="78" spans="1:20">
      <c r="B78" s="872"/>
      <c r="C78" s="872"/>
      <c r="D78" s="872"/>
      <c r="E78" s="872"/>
      <c r="F78" s="872"/>
      <c r="G78" s="872"/>
      <c r="H78" s="872"/>
      <c r="I78" s="872"/>
      <c r="J78" s="872"/>
      <c r="K78" s="872"/>
      <c r="L78" s="872"/>
      <c r="M78" s="872"/>
      <c r="N78" s="872"/>
      <c r="O78" s="872"/>
    </row>
    <row r="79" spans="1:20">
      <c r="B79" s="881"/>
      <c r="C79" s="872"/>
      <c r="D79" s="872"/>
      <c r="E79" s="872"/>
      <c r="F79" s="872"/>
      <c r="G79" s="872"/>
      <c r="H79" s="872"/>
      <c r="I79" s="872"/>
      <c r="J79" s="872"/>
      <c r="K79" s="872"/>
      <c r="L79" s="872"/>
      <c r="M79" s="872"/>
      <c r="N79" s="872"/>
      <c r="O79" s="872"/>
    </row>
    <row r="80" spans="1:20">
      <c r="B80" s="872"/>
      <c r="C80" s="872"/>
      <c r="D80" s="872"/>
      <c r="E80" s="872"/>
      <c r="F80" s="872"/>
      <c r="G80" s="872"/>
      <c r="H80" s="872"/>
      <c r="I80" s="872"/>
      <c r="J80" s="872"/>
      <c r="K80" s="872"/>
      <c r="L80" s="872"/>
      <c r="M80" s="872"/>
      <c r="N80" s="872"/>
      <c r="O80" s="872"/>
    </row>
    <row r="81" spans="1:15">
      <c r="B81" s="872"/>
      <c r="C81" s="872"/>
      <c r="D81" s="872"/>
      <c r="E81" s="872"/>
      <c r="F81" s="872"/>
      <c r="G81" s="872"/>
      <c r="H81" s="872"/>
      <c r="I81" s="872"/>
      <c r="J81" s="872"/>
      <c r="K81" s="872"/>
      <c r="L81" s="872"/>
      <c r="M81" s="872"/>
      <c r="N81" s="872"/>
      <c r="O81" s="872"/>
    </row>
    <row r="82" spans="1:15">
      <c r="B82" s="872"/>
      <c r="C82" s="872"/>
      <c r="D82" s="872"/>
      <c r="E82" s="872"/>
      <c r="F82" s="872"/>
      <c r="G82" s="872"/>
      <c r="H82" s="872"/>
      <c r="I82" s="872"/>
      <c r="J82" s="872"/>
      <c r="K82" s="872"/>
      <c r="L82" s="872"/>
      <c r="M82" s="872"/>
      <c r="N82" s="872"/>
      <c r="O82" s="872"/>
    </row>
    <row r="83" spans="1:15">
      <c r="A83" s="872"/>
      <c r="B83" s="872"/>
      <c r="C83" s="872"/>
      <c r="D83" s="872"/>
      <c r="E83" s="872"/>
      <c r="F83" s="872"/>
      <c r="G83" s="872"/>
      <c r="H83" s="872"/>
      <c r="I83" s="872"/>
      <c r="J83" s="872"/>
      <c r="K83" s="872"/>
      <c r="L83" s="872"/>
      <c r="M83" s="872"/>
      <c r="N83" s="872"/>
    </row>
  </sheetData>
  <mergeCells count="9">
    <mergeCell ref="B80:O80"/>
    <mergeCell ref="B81:O81"/>
    <mergeCell ref="B82:O82"/>
    <mergeCell ref="A83:N83"/>
    <mergeCell ref="B75:O75"/>
    <mergeCell ref="B76:O76"/>
    <mergeCell ref="B77:O77"/>
    <mergeCell ref="B78:O78"/>
    <mergeCell ref="B79:O79"/>
  </mergeCells>
  <printOptions horizontalCentered="1"/>
  <pageMargins left="0" right="0" top="0.78791666666666671" bottom="0.25" header="0.13" footer="0.1"/>
  <pageSetup scale="61" orientation="landscape" r:id="rId1"/>
  <headerFooter>
    <oddHeader>&amp;C&amp;"Arial,Bold"&amp;K000000Table I-3b
Pacific Gas and Electric Company 
Demand Response Programs and Activities
Carry-Over Expenditures and Funding
March 2017</oddHeader>
    <oddFooter>&amp;L&amp;F&amp;CPage 7b of 11&amp;R&amp;A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V20"/>
  <sheetViews>
    <sheetView view="pageLayout" zoomScaleNormal="100" workbookViewId="0"/>
  </sheetViews>
  <sheetFormatPr defaultColWidth="3.453125" defaultRowHeight="12.5"/>
  <cols>
    <col min="1" max="1" width="11.453125" style="354" customWidth="1"/>
    <col min="2" max="2" width="36.1796875" style="94" customWidth="1"/>
    <col min="3" max="3" width="11.1796875" style="512" customWidth="1"/>
    <col min="4" max="4" width="31.81640625" style="282" customWidth="1"/>
    <col min="5" max="5" width="10" style="120" customWidth="1"/>
    <col min="6" max="6" width="8.1796875" style="124" customWidth="1"/>
    <col min="7" max="7" width="9.81640625" style="354" customWidth="1"/>
    <col min="8" max="8" width="11.81640625" style="354" customWidth="1"/>
    <col min="9" max="9" width="7.81640625" style="146" customWidth="1"/>
    <col min="10" max="10" width="8.54296875" style="120" customWidth="1"/>
    <col min="11" max="11" width="8.81640625" style="120" customWidth="1"/>
    <col min="12" max="12" width="8.453125" style="93" customWidth="1"/>
    <col min="13" max="13" width="18.54296875" style="119" customWidth="1"/>
    <col min="14" max="16384" width="3.453125" style="119"/>
  </cols>
  <sheetData>
    <row r="1" spans="1:16376" s="148" customFormat="1" ht="55.5" customHeight="1">
      <c r="A1" s="820" t="s">
        <v>122</v>
      </c>
      <c r="B1" s="821" t="s">
        <v>123</v>
      </c>
      <c r="C1" s="820" t="s">
        <v>124</v>
      </c>
      <c r="D1" s="822" t="s">
        <v>194</v>
      </c>
      <c r="E1" s="483" t="s">
        <v>196</v>
      </c>
      <c r="F1" s="483" t="s">
        <v>125</v>
      </c>
      <c r="G1" s="486" t="s">
        <v>126</v>
      </c>
      <c r="H1" s="484" t="s">
        <v>127</v>
      </c>
      <c r="I1" s="487" t="s">
        <v>128</v>
      </c>
      <c r="J1" s="488" t="s">
        <v>129</v>
      </c>
      <c r="K1" s="488" t="s">
        <v>130</v>
      </c>
      <c r="L1" s="489" t="s">
        <v>131</v>
      </c>
      <c r="M1" s="485" t="s">
        <v>199</v>
      </c>
    </row>
    <row r="2" spans="1:16376" s="148" customFormat="1" ht="13">
      <c r="A2" s="883" t="s">
        <v>2</v>
      </c>
      <c r="B2" s="884"/>
      <c r="C2" s="884"/>
      <c r="D2" s="884"/>
      <c r="E2" s="884"/>
      <c r="F2" s="884"/>
      <c r="G2" s="884"/>
      <c r="H2" s="884"/>
      <c r="I2" s="884"/>
      <c r="J2" s="884"/>
      <c r="K2" s="884"/>
      <c r="L2" s="884"/>
      <c r="M2" s="885"/>
    </row>
    <row r="3" spans="1:16376" s="149" customFormat="1" ht="14.15" customHeight="1">
      <c r="A3" s="887" t="s">
        <v>68</v>
      </c>
      <c r="B3" s="888"/>
      <c r="C3" s="888"/>
      <c r="D3" s="888"/>
      <c r="E3" s="888"/>
      <c r="F3" s="888"/>
      <c r="G3" s="888"/>
      <c r="H3" s="888"/>
      <c r="I3" s="888"/>
      <c r="J3" s="888"/>
      <c r="K3" s="888"/>
      <c r="L3" s="888"/>
      <c r="M3" s="889"/>
    </row>
    <row r="4" spans="1:16376" ht="13">
      <c r="A4" s="490"/>
      <c r="B4" s="496" t="s">
        <v>192</v>
      </c>
      <c r="C4" s="496"/>
      <c r="D4" s="496"/>
      <c r="E4" s="496"/>
      <c r="F4" s="497"/>
      <c r="G4" s="498"/>
      <c r="H4" s="496"/>
      <c r="I4" s="499"/>
      <c r="J4" s="500"/>
      <c r="K4" s="500"/>
      <c r="L4" s="417"/>
      <c r="M4" s="418"/>
    </row>
    <row r="5" spans="1:16376" s="149" customFormat="1" ht="26">
      <c r="A5" s="419"/>
      <c r="B5" s="554" t="s">
        <v>195</v>
      </c>
      <c r="C5" s="555"/>
      <c r="D5" s="556"/>
      <c r="E5" s="557"/>
      <c r="F5" s="558"/>
      <c r="G5" s="556"/>
      <c r="H5" s="556"/>
      <c r="I5" s="559"/>
      <c r="J5" s="559"/>
      <c r="K5" s="560"/>
      <c r="L5" s="561"/>
      <c r="M5" s="562"/>
    </row>
    <row r="6" spans="1:16376" s="149" customFormat="1" ht="14.15" customHeight="1">
      <c r="A6" s="887" t="s">
        <v>74</v>
      </c>
      <c r="B6" s="888"/>
      <c r="C6" s="888"/>
      <c r="D6" s="888"/>
      <c r="E6" s="888"/>
      <c r="F6" s="888"/>
      <c r="G6" s="888"/>
      <c r="H6" s="888"/>
      <c r="I6" s="888"/>
      <c r="J6" s="888"/>
      <c r="K6" s="888"/>
      <c r="L6" s="888"/>
      <c r="M6" s="889"/>
    </row>
    <row r="7" spans="1:16376" s="147" customFormat="1" ht="14.5">
      <c r="A7" s="491"/>
      <c r="B7" s="563" t="s">
        <v>265</v>
      </c>
      <c r="C7" s="564" t="s">
        <v>16</v>
      </c>
      <c r="D7" s="564" t="s">
        <v>16</v>
      </c>
      <c r="E7" s="564" t="s">
        <v>16</v>
      </c>
      <c r="F7" s="564" t="s">
        <v>16</v>
      </c>
      <c r="G7" s="564" t="s">
        <v>16</v>
      </c>
      <c r="H7" s="564" t="s">
        <v>16</v>
      </c>
      <c r="I7" s="564" t="s">
        <v>16</v>
      </c>
      <c r="J7" s="564" t="s">
        <v>16</v>
      </c>
      <c r="K7" s="564" t="s">
        <v>16</v>
      </c>
      <c r="L7" s="564" t="s">
        <v>16</v>
      </c>
      <c r="M7" s="564" t="s">
        <v>16</v>
      </c>
    </row>
    <row r="8" spans="1:16376" s="147" customFormat="1" ht="13">
      <c r="A8" s="491"/>
      <c r="B8" s="288" t="s">
        <v>193</v>
      </c>
      <c r="C8" s="286"/>
      <c r="D8" s="296"/>
      <c r="E8" s="304"/>
      <c r="F8" s="283"/>
      <c r="G8" s="283"/>
      <c r="H8" s="289"/>
      <c r="I8" s="284"/>
      <c r="J8" s="287"/>
      <c r="K8" s="287"/>
      <c r="L8" s="285"/>
      <c r="M8" s="416"/>
    </row>
    <row r="9" spans="1:16376" s="147" customFormat="1" ht="13">
      <c r="A9" s="492"/>
      <c r="B9" s="493" t="s">
        <v>252</v>
      </c>
      <c r="C9" s="565"/>
      <c r="D9" s="296"/>
      <c r="E9" s="566"/>
      <c r="F9" s="567"/>
      <c r="G9" s="567"/>
      <c r="H9" s="568"/>
      <c r="I9" s="569"/>
      <c r="J9" s="570"/>
      <c r="K9" s="570"/>
      <c r="L9" s="571"/>
      <c r="M9" s="416"/>
    </row>
    <row r="10" spans="1:16376" s="147" customFormat="1" ht="13">
      <c r="A10" s="492"/>
      <c r="B10" s="493" t="s">
        <v>132</v>
      </c>
      <c r="C10" s="565"/>
      <c r="D10" s="296"/>
      <c r="E10" s="566"/>
      <c r="F10" s="567"/>
      <c r="G10" s="567"/>
      <c r="H10" s="568"/>
      <c r="I10" s="569"/>
      <c r="J10" s="570"/>
      <c r="K10" s="570"/>
      <c r="L10" s="571"/>
      <c r="M10" s="416"/>
    </row>
    <row r="11" spans="1:16376" s="147" customFormat="1" ht="13">
      <c r="A11" s="494"/>
      <c r="B11" s="572" t="s">
        <v>253</v>
      </c>
      <c r="C11" s="565"/>
      <c r="D11" s="296"/>
      <c r="E11" s="566"/>
      <c r="F11" s="567"/>
      <c r="G11" s="567"/>
      <c r="H11" s="568"/>
      <c r="I11" s="569"/>
      <c r="J11" s="570"/>
      <c r="K11" s="570"/>
      <c r="L11" s="571"/>
      <c r="M11" s="416"/>
    </row>
    <row r="12" spans="1:16376" s="149" customFormat="1" ht="14.15" customHeight="1">
      <c r="A12" s="887" t="s">
        <v>254</v>
      </c>
      <c r="B12" s="888"/>
      <c r="C12" s="888"/>
      <c r="D12" s="888"/>
      <c r="E12" s="888"/>
      <c r="F12" s="888"/>
      <c r="G12" s="888"/>
      <c r="H12" s="888"/>
      <c r="I12" s="888"/>
      <c r="J12" s="888"/>
      <c r="K12" s="888"/>
      <c r="L12" s="888"/>
      <c r="M12" s="889"/>
    </row>
    <row r="13" spans="1:16376" s="147" customFormat="1" ht="14.5">
      <c r="A13" s="495"/>
      <c r="B13" s="573" t="s">
        <v>266</v>
      </c>
      <c r="C13" s="564" t="s">
        <v>16</v>
      </c>
      <c r="D13" s="564" t="s">
        <v>16</v>
      </c>
      <c r="E13" s="564" t="s">
        <v>16</v>
      </c>
      <c r="F13" s="564" t="s">
        <v>16</v>
      </c>
      <c r="G13" s="564" t="s">
        <v>16</v>
      </c>
      <c r="H13" s="564" t="s">
        <v>16</v>
      </c>
      <c r="I13" s="564" t="s">
        <v>16</v>
      </c>
      <c r="J13" s="564" t="s">
        <v>16</v>
      </c>
      <c r="K13" s="564" t="s">
        <v>16</v>
      </c>
      <c r="L13" s="564" t="s">
        <v>16</v>
      </c>
      <c r="M13" s="564" t="s">
        <v>16</v>
      </c>
    </row>
    <row r="14" spans="1:16376" s="147" customFormat="1" ht="11.25" customHeight="1">
      <c r="A14" s="755"/>
      <c r="B14" s="757"/>
      <c r="C14" s="756"/>
      <c r="D14" s="756"/>
      <c r="E14" s="756"/>
      <c r="F14" s="756"/>
      <c r="G14" s="756"/>
      <c r="H14" s="756"/>
      <c r="I14" s="756"/>
      <c r="J14" s="756"/>
      <c r="K14" s="756"/>
      <c r="L14" s="756"/>
      <c r="M14" s="756"/>
    </row>
    <row r="15" spans="1:16376" s="147" customFormat="1" ht="18" customHeight="1">
      <c r="A15" s="812" t="s">
        <v>273</v>
      </c>
      <c r="B15" s="813"/>
      <c r="C15" s="814"/>
      <c r="D15" s="814"/>
      <c r="E15" s="814"/>
      <c r="F15" s="814"/>
      <c r="G15" s="814"/>
      <c r="H15" s="814"/>
      <c r="I15" s="814"/>
      <c r="J15" s="814"/>
      <c r="K15" s="814"/>
      <c r="L15" s="814"/>
      <c r="M15" s="814"/>
    </row>
    <row r="16" spans="1:16376" s="122" customFormat="1" ht="28.5" customHeight="1">
      <c r="A16" s="886" t="s">
        <v>305</v>
      </c>
      <c r="B16" s="886"/>
      <c r="C16" s="886"/>
      <c r="D16" s="886"/>
      <c r="E16" s="886"/>
      <c r="F16" s="886"/>
      <c r="G16" s="886"/>
      <c r="H16" s="886"/>
      <c r="I16" s="886"/>
      <c r="J16" s="886"/>
      <c r="K16" s="886"/>
      <c r="L16" s="886"/>
      <c r="M16" s="886"/>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c r="IW16" s="121"/>
      <c r="IX16" s="121"/>
      <c r="IY16" s="121"/>
      <c r="IZ16" s="121"/>
      <c r="JA16" s="121"/>
      <c r="JB16" s="121"/>
      <c r="JC16" s="121"/>
      <c r="JD16" s="121"/>
      <c r="JE16" s="121"/>
      <c r="JF16" s="121"/>
      <c r="JG16" s="121"/>
      <c r="JH16" s="121"/>
      <c r="JI16" s="121"/>
      <c r="JJ16" s="121"/>
      <c r="JK16" s="121"/>
      <c r="JL16" s="121"/>
      <c r="JM16" s="121"/>
      <c r="JN16" s="121"/>
      <c r="JO16" s="121"/>
      <c r="JP16" s="121"/>
      <c r="JQ16" s="121"/>
      <c r="JR16" s="121"/>
      <c r="JS16" s="121"/>
      <c r="JT16" s="121"/>
      <c r="JU16" s="121"/>
      <c r="JV16" s="121"/>
      <c r="JW16" s="121"/>
      <c r="JX16" s="121"/>
      <c r="JY16" s="121"/>
      <c r="JZ16" s="121"/>
      <c r="KA16" s="121"/>
      <c r="KB16" s="121"/>
      <c r="KC16" s="121"/>
      <c r="KD16" s="121"/>
      <c r="KE16" s="121"/>
      <c r="KF16" s="121"/>
      <c r="KG16" s="121"/>
      <c r="KH16" s="121"/>
      <c r="KI16" s="121"/>
      <c r="KJ16" s="121"/>
      <c r="KK16" s="121"/>
      <c r="KL16" s="121"/>
      <c r="KM16" s="121"/>
      <c r="KN16" s="121"/>
      <c r="KO16" s="121"/>
      <c r="KP16" s="121"/>
      <c r="KQ16" s="121"/>
      <c r="KR16" s="121"/>
      <c r="KS16" s="121"/>
      <c r="KT16" s="121"/>
      <c r="KU16" s="121"/>
      <c r="KV16" s="121"/>
      <c r="KW16" s="121"/>
      <c r="KX16" s="121"/>
      <c r="KY16" s="121"/>
      <c r="KZ16" s="121"/>
      <c r="LA16" s="121"/>
      <c r="LB16" s="121"/>
      <c r="LC16" s="121"/>
      <c r="LD16" s="121"/>
      <c r="LE16" s="121"/>
      <c r="LF16" s="121"/>
      <c r="LG16" s="121"/>
      <c r="LH16" s="121"/>
      <c r="LI16" s="121"/>
      <c r="LJ16" s="121"/>
      <c r="LK16" s="121"/>
      <c r="LL16" s="121"/>
      <c r="LM16" s="121"/>
      <c r="LN16" s="121"/>
      <c r="LO16" s="121"/>
      <c r="LP16" s="121"/>
      <c r="LQ16" s="121"/>
      <c r="LR16" s="121"/>
      <c r="LS16" s="121"/>
      <c r="LT16" s="121"/>
      <c r="LU16" s="121"/>
      <c r="LV16" s="121"/>
      <c r="LW16" s="121"/>
      <c r="LX16" s="121"/>
      <c r="LY16" s="121"/>
      <c r="LZ16" s="121"/>
      <c r="MA16" s="121"/>
      <c r="MB16" s="121"/>
      <c r="MC16" s="121"/>
      <c r="MD16" s="121"/>
      <c r="ME16" s="121"/>
      <c r="MF16" s="121"/>
      <c r="MG16" s="121"/>
      <c r="MH16" s="121"/>
      <c r="MI16" s="121"/>
      <c r="MJ16" s="121"/>
      <c r="MK16" s="121"/>
      <c r="ML16" s="121"/>
      <c r="MM16" s="121"/>
      <c r="MN16" s="121"/>
      <c r="MO16" s="121"/>
      <c r="MP16" s="121"/>
      <c r="MQ16" s="121"/>
      <c r="MR16" s="121"/>
      <c r="MS16" s="121"/>
      <c r="MT16" s="121"/>
      <c r="MU16" s="121"/>
      <c r="MV16" s="121"/>
      <c r="MW16" s="121"/>
      <c r="MX16" s="121"/>
      <c r="MY16" s="121"/>
      <c r="MZ16" s="121"/>
      <c r="NA16" s="121"/>
      <c r="NB16" s="121"/>
      <c r="NC16" s="121"/>
      <c r="ND16" s="121"/>
      <c r="NE16" s="121"/>
      <c r="NF16" s="121"/>
      <c r="NG16" s="121"/>
      <c r="NH16" s="121"/>
      <c r="NI16" s="121"/>
      <c r="NJ16" s="121"/>
      <c r="NK16" s="121"/>
      <c r="NL16" s="121"/>
      <c r="NM16" s="121"/>
      <c r="NN16" s="121"/>
      <c r="NO16" s="121"/>
      <c r="NP16" s="121"/>
      <c r="NQ16" s="121"/>
      <c r="NR16" s="121"/>
      <c r="NS16" s="121"/>
      <c r="NT16" s="121"/>
      <c r="NU16" s="121"/>
      <c r="NV16" s="121"/>
      <c r="NW16" s="121"/>
      <c r="NX16" s="121"/>
      <c r="NY16" s="121"/>
      <c r="NZ16" s="121"/>
      <c r="OA16" s="121"/>
      <c r="OB16" s="121"/>
      <c r="OC16" s="121"/>
      <c r="OD16" s="121"/>
      <c r="OE16" s="121"/>
      <c r="OF16" s="121"/>
      <c r="OG16" s="121"/>
      <c r="OH16" s="121"/>
      <c r="OI16" s="121"/>
      <c r="OJ16" s="121"/>
      <c r="OK16" s="121"/>
      <c r="OL16" s="121"/>
      <c r="OM16" s="121"/>
      <c r="ON16" s="121"/>
      <c r="OO16" s="121"/>
      <c r="OP16" s="121"/>
      <c r="OQ16" s="121"/>
      <c r="OR16" s="121"/>
      <c r="OS16" s="121"/>
      <c r="OT16" s="121"/>
      <c r="OU16" s="121"/>
      <c r="OV16" s="121"/>
      <c r="OW16" s="121"/>
      <c r="OX16" s="121"/>
      <c r="OY16" s="121"/>
      <c r="OZ16" s="121"/>
      <c r="PA16" s="121"/>
      <c r="PB16" s="121"/>
      <c r="PC16" s="121"/>
      <c r="PD16" s="121"/>
      <c r="PE16" s="121"/>
      <c r="PF16" s="121"/>
      <c r="PG16" s="121"/>
      <c r="PH16" s="121"/>
      <c r="PI16" s="121"/>
      <c r="PJ16" s="121"/>
      <c r="PK16" s="121"/>
      <c r="PL16" s="121"/>
      <c r="PM16" s="121"/>
      <c r="PN16" s="121"/>
      <c r="PO16" s="121"/>
      <c r="PP16" s="121"/>
      <c r="PQ16" s="121"/>
      <c r="PR16" s="121"/>
      <c r="PS16" s="121"/>
      <c r="PT16" s="121"/>
      <c r="PU16" s="121"/>
      <c r="PV16" s="121"/>
      <c r="PW16" s="121"/>
      <c r="PX16" s="121"/>
      <c r="PY16" s="121"/>
      <c r="PZ16" s="121"/>
      <c r="QA16" s="121"/>
      <c r="QB16" s="121"/>
      <c r="QC16" s="121"/>
      <c r="QD16" s="121"/>
      <c r="QE16" s="121"/>
      <c r="QF16" s="121"/>
      <c r="QG16" s="121"/>
      <c r="QH16" s="121"/>
      <c r="QI16" s="121"/>
      <c r="QJ16" s="121"/>
      <c r="QK16" s="121"/>
      <c r="QL16" s="121"/>
      <c r="QM16" s="121"/>
      <c r="QN16" s="121"/>
      <c r="QO16" s="121"/>
      <c r="QP16" s="121"/>
      <c r="QQ16" s="121"/>
      <c r="QR16" s="121"/>
      <c r="QS16" s="121"/>
      <c r="QT16" s="121"/>
      <c r="QU16" s="121"/>
      <c r="QV16" s="121"/>
      <c r="QW16" s="121"/>
      <c r="QX16" s="121"/>
      <c r="QY16" s="121"/>
      <c r="QZ16" s="121"/>
      <c r="RA16" s="121"/>
      <c r="RB16" s="121"/>
      <c r="RC16" s="121"/>
      <c r="RD16" s="121"/>
      <c r="RE16" s="121"/>
      <c r="RF16" s="121"/>
      <c r="RG16" s="121"/>
      <c r="RH16" s="121"/>
      <c r="RI16" s="121"/>
      <c r="RJ16" s="121"/>
      <c r="RK16" s="121"/>
      <c r="RL16" s="121"/>
      <c r="RM16" s="121"/>
      <c r="RN16" s="121"/>
      <c r="RO16" s="121"/>
      <c r="RP16" s="121"/>
      <c r="RQ16" s="121"/>
      <c r="RR16" s="121"/>
      <c r="RS16" s="121"/>
      <c r="RT16" s="121"/>
      <c r="RU16" s="121"/>
      <c r="RV16" s="121"/>
      <c r="RW16" s="121"/>
      <c r="RX16" s="121"/>
      <c r="RY16" s="121"/>
      <c r="RZ16" s="121"/>
      <c r="SA16" s="121"/>
      <c r="SB16" s="121"/>
      <c r="SC16" s="121"/>
      <c r="SD16" s="121"/>
      <c r="SE16" s="121"/>
      <c r="SF16" s="121"/>
      <c r="SG16" s="121"/>
      <c r="SH16" s="121"/>
      <c r="SI16" s="121"/>
      <c r="SJ16" s="121"/>
      <c r="SK16" s="121"/>
      <c r="SL16" s="121"/>
      <c r="SM16" s="121"/>
      <c r="SN16" s="121"/>
      <c r="SO16" s="121"/>
      <c r="SP16" s="121"/>
      <c r="SQ16" s="121"/>
      <c r="SR16" s="121"/>
      <c r="SS16" s="121"/>
      <c r="ST16" s="121"/>
      <c r="SU16" s="121"/>
      <c r="SV16" s="121"/>
      <c r="SW16" s="121"/>
      <c r="SX16" s="121"/>
      <c r="SY16" s="121"/>
      <c r="SZ16" s="121"/>
      <c r="TA16" s="121"/>
      <c r="TB16" s="121"/>
      <c r="TC16" s="121"/>
      <c r="TD16" s="121"/>
      <c r="TE16" s="121"/>
      <c r="TF16" s="121"/>
      <c r="TG16" s="121"/>
      <c r="TH16" s="121"/>
      <c r="TI16" s="121"/>
      <c r="TJ16" s="121"/>
      <c r="TK16" s="121"/>
      <c r="TL16" s="121"/>
      <c r="TM16" s="121"/>
      <c r="TN16" s="121"/>
      <c r="TO16" s="121"/>
      <c r="TP16" s="121"/>
      <c r="TQ16" s="121"/>
      <c r="TR16" s="121"/>
      <c r="TS16" s="121"/>
      <c r="TT16" s="121"/>
      <c r="TU16" s="121"/>
      <c r="TV16" s="121"/>
      <c r="TW16" s="121"/>
      <c r="TX16" s="121"/>
      <c r="TY16" s="121"/>
      <c r="TZ16" s="121"/>
      <c r="UA16" s="121"/>
      <c r="UB16" s="121"/>
      <c r="UC16" s="121"/>
      <c r="UD16" s="121"/>
      <c r="UE16" s="121"/>
      <c r="UF16" s="121"/>
      <c r="UG16" s="121"/>
      <c r="UH16" s="121"/>
      <c r="UI16" s="121"/>
      <c r="UJ16" s="121"/>
      <c r="UK16" s="121"/>
      <c r="UL16" s="121"/>
      <c r="UM16" s="121"/>
      <c r="UN16" s="121"/>
      <c r="UO16" s="121"/>
      <c r="UP16" s="121"/>
      <c r="UQ16" s="121"/>
      <c r="UR16" s="121"/>
      <c r="US16" s="121"/>
      <c r="UT16" s="121"/>
      <c r="UU16" s="121"/>
      <c r="UV16" s="121"/>
      <c r="UW16" s="121"/>
      <c r="UX16" s="121"/>
      <c r="UY16" s="121"/>
      <c r="UZ16" s="121"/>
      <c r="VA16" s="121"/>
      <c r="VB16" s="121"/>
      <c r="VC16" s="121"/>
      <c r="VD16" s="121"/>
      <c r="VE16" s="121"/>
      <c r="VF16" s="121"/>
      <c r="VG16" s="121"/>
      <c r="VH16" s="121"/>
      <c r="VI16" s="121"/>
      <c r="VJ16" s="121"/>
      <c r="VK16" s="121"/>
      <c r="VL16" s="121"/>
      <c r="VM16" s="121"/>
      <c r="VN16" s="121"/>
      <c r="VO16" s="121"/>
      <c r="VP16" s="121"/>
      <c r="VQ16" s="121"/>
      <c r="VR16" s="121"/>
      <c r="VS16" s="121"/>
      <c r="VT16" s="121"/>
      <c r="VU16" s="121"/>
      <c r="VV16" s="121"/>
      <c r="VW16" s="121"/>
      <c r="VX16" s="121"/>
      <c r="VY16" s="121"/>
      <c r="VZ16" s="121"/>
      <c r="WA16" s="121"/>
      <c r="WB16" s="121"/>
      <c r="WC16" s="121"/>
      <c r="WD16" s="121"/>
      <c r="WE16" s="121"/>
      <c r="WF16" s="121"/>
      <c r="WG16" s="121"/>
      <c r="WH16" s="121"/>
      <c r="WI16" s="121"/>
      <c r="WJ16" s="121"/>
      <c r="WK16" s="121"/>
      <c r="WL16" s="121"/>
      <c r="WM16" s="121"/>
      <c r="WN16" s="121"/>
      <c r="WO16" s="121"/>
      <c r="WP16" s="121"/>
      <c r="WQ16" s="121"/>
      <c r="WR16" s="121"/>
      <c r="WS16" s="121"/>
      <c r="WT16" s="121"/>
      <c r="WU16" s="121"/>
      <c r="WV16" s="121"/>
      <c r="WW16" s="121"/>
      <c r="WX16" s="121"/>
      <c r="WY16" s="121"/>
      <c r="WZ16" s="121"/>
      <c r="XA16" s="121"/>
      <c r="XB16" s="121"/>
      <c r="XC16" s="121"/>
      <c r="XD16" s="121"/>
      <c r="XE16" s="121"/>
      <c r="XF16" s="121"/>
      <c r="XG16" s="121"/>
      <c r="XH16" s="121"/>
      <c r="XI16" s="121"/>
      <c r="XJ16" s="121"/>
      <c r="XK16" s="121"/>
      <c r="XL16" s="121"/>
      <c r="XM16" s="121"/>
      <c r="XN16" s="121"/>
      <c r="XO16" s="121"/>
      <c r="XP16" s="121"/>
      <c r="XQ16" s="121"/>
      <c r="XR16" s="121"/>
      <c r="XS16" s="121"/>
      <c r="XT16" s="121"/>
      <c r="XU16" s="121"/>
      <c r="XV16" s="121"/>
      <c r="XW16" s="121"/>
      <c r="XX16" s="121"/>
      <c r="XY16" s="121"/>
      <c r="XZ16" s="121"/>
      <c r="YA16" s="121"/>
      <c r="YB16" s="121"/>
      <c r="YC16" s="121"/>
      <c r="YD16" s="121"/>
      <c r="YE16" s="121"/>
      <c r="YF16" s="121"/>
      <c r="YG16" s="121"/>
      <c r="YH16" s="121"/>
      <c r="YI16" s="121"/>
      <c r="YJ16" s="121"/>
      <c r="YK16" s="121"/>
      <c r="YL16" s="121"/>
      <c r="YM16" s="121"/>
      <c r="YN16" s="121"/>
      <c r="YO16" s="121"/>
      <c r="YP16" s="121"/>
      <c r="YQ16" s="121"/>
      <c r="YR16" s="121"/>
      <c r="YS16" s="121"/>
      <c r="YT16" s="121"/>
      <c r="YU16" s="121"/>
      <c r="YV16" s="121"/>
      <c r="YW16" s="121"/>
      <c r="YX16" s="121"/>
      <c r="YY16" s="121"/>
      <c r="YZ16" s="121"/>
      <c r="ZA16" s="121"/>
      <c r="ZB16" s="121"/>
      <c r="ZC16" s="121"/>
      <c r="ZD16" s="121"/>
      <c r="ZE16" s="121"/>
      <c r="ZF16" s="121"/>
      <c r="ZG16" s="121"/>
      <c r="ZH16" s="121"/>
      <c r="ZI16" s="121"/>
      <c r="ZJ16" s="121"/>
      <c r="ZK16" s="121"/>
      <c r="ZL16" s="121"/>
      <c r="ZM16" s="121"/>
      <c r="ZN16" s="121"/>
      <c r="ZO16" s="121"/>
      <c r="ZP16" s="121"/>
      <c r="ZQ16" s="121"/>
      <c r="ZR16" s="121"/>
      <c r="ZS16" s="121"/>
      <c r="ZT16" s="121"/>
      <c r="ZU16" s="121"/>
      <c r="ZV16" s="121"/>
      <c r="ZW16" s="121"/>
      <c r="ZX16" s="121"/>
      <c r="ZY16" s="121"/>
      <c r="ZZ16" s="121"/>
      <c r="AAA16" s="121"/>
      <c r="AAB16" s="121"/>
      <c r="AAC16" s="121"/>
      <c r="AAD16" s="121"/>
      <c r="AAE16" s="121"/>
      <c r="AAF16" s="121"/>
      <c r="AAG16" s="121"/>
      <c r="AAH16" s="121"/>
      <c r="AAI16" s="121"/>
      <c r="AAJ16" s="121"/>
      <c r="AAK16" s="121"/>
      <c r="AAL16" s="121"/>
      <c r="AAM16" s="121"/>
      <c r="AAN16" s="121"/>
      <c r="AAO16" s="121"/>
      <c r="AAP16" s="121"/>
      <c r="AAQ16" s="121"/>
      <c r="AAR16" s="121"/>
      <c r="AAS16" s="121"/>
      <c r="AAT16" s="121"/>
      <c r="AAU16" s="121"/>
      <c r="AAV16" s="121"/>
      <c r="AAW16" s="121"/>
      <c r="AAX16" s="121"/>
      <c r="AAY16" s="121"/>
      <c r="AAZ16" s="121"/>
      <c r="ABA16" s="121"/>
      <c r="ABB16" s="121"/>
      <c r="ABC16" s="121"/>
      <c r="ABD16" s="121"/>
      <c r="ABE16" s="121"/>
      <c r="ABF16" s="121"/>
      <c r="ABG16" s="121"/>
      <c r="ABH16" s="121"/>
      <c r="ABI16" s="121"/>
      <c r="ABJ16" s="121"/>
      <c r="ABK16" s="121"/>
      <c r="ABL16" s="121"/>
      <c r="ABM16" s="121"/>
      <c r="ABN16" s="121"/>
      <c r="ABO16" s="121"/>
      <c r="ABP16" s="121"/>
      <c r="ABQ16" s="121"/>
      <c r="ABR16" s="121"/>
      <c r="ABS16" s="121"/>
      <c r="ABT16" s="121"/>
      <c r="ABU16" s="121"/>
      <c r="ABV16" s="121"/>
      <c r="ABW16" s="121"/>
      <c r="ABX16" s="121"/>
      <c r="ABY16" s="121"/>
      <c r="ABZ16" s="121"/>
      <c r="ACA16" s="121"/>
      <c r="ACB16" s="121"/>
      <c r="ACC16" s="121"/>
      <c r="ACD16" s="121"/>
      <c r="ACE16" s="121"/>
      <c r="ACF16" s="121"/>
      <c r="ACG16" s="121"/>
      <c r="ACH16" s="121"/>
      <c r="ACI16" s="121"/>
      <c r="ACJ16" s="121"/>
      <c r="ACK16" s="121"/>
      <c r="ACL16" s="121"/>
      <c r="ACM16" s="121"/>
      <c r="ACN16" s="121"/>
      <c r="ACO16" s="121"/>
      <c r="ACP16" s="121"/>
      <c r="ACQ16" s="121"/>
      <c r="ACR16" s="121"/>
      <c r="ACS16" s="121"/>
      <c r="ACT16" s="121"/>
      <c r="ACU16" s="121"/>
      <c r="ACV16" s="121"/>
      <c r="ACW16" s="121"/>
      <c r="ACX16" s="121"/>
      <c r="ACY16" s="121"/>
      <c r="ACZ16" s="121"/>
      <c r="ADA16" s="121"/>
      <c r="ADB16" s="121"/>
      <c r="ADC16" s="121"/>
      <c r="ADD16" s="121"/>
      <c r="ADE16" s="121"/>
      <c r="ADF16" s="121"/>
      <c r="ADG16" s="121"/>
      <c r="ADH16" s="121"/>
      <c r="ADI16" s="121"/>
      <c r="ADJ16" s="121"/>
      <c r="ADK16" s="121"/>
      <c r="ADL16" s="121"/>
      <c r="ADM16" s="121"/>
      <c r="ADN16" s="121"/>
      <c r="ADO16" s="121"/>
      <c r="ADP16" s="121"/>
      <c r="ADQ16" s="121"/>
      <c r="ADR16" s="121"/>
      <c r="ADS16" s="121"/>
      <c r="ADT16" s="121"/>
      <c r="ADU16" s="121"/>
      <c r="ADV16" s="121"/>
      <c r="ADW16" s="121"/>
      <c r="ADX16" s="121"/>
      <c r="ADY16" s="121"/>
      <c r="ADZ16" s="121"/>
      <c r="AEA16" s="121"/>
      <c r="AEB16" s="121"/>
      <c r="AEC16" s="121"/>
      <c r="AED16" s="121"/>
      <c r="AEE16" s="121"/>
      <c r="AEF16" s="121"/>
      <c r="AEG16" s="121"/>
      <c r="AEH16" s="121"/>
      <c r="AEI16" s="121"/>
      <c r="AEJ16" s="121"/>
      <c r="AEK16" s="121"/>
      <c r="AEL16" s="121"/>
      <c r="AEM16" s="121"/>
      <c r="AEN16" s="121"/>
      <c r="AEO16" s="121"/>
      <c r="AEP16" s="121"/>
      <c r="AEQ16" s="121"/>
      <c r="AER16" s="121"/>
      <c r="AES16" s="121"/>
      <c r="AET16" s="121"/>
      <c r="AEU16" s="121"/>
      <c r="AEV16" s="121"/>
      <c r="AEW16" s="121"/>
      <c r="AEX16" s="121"/>
      <c r="AEY16" s="121"/>
      <c r="AEZ16" s="121"/>
      <c r="AFA16" s="121"/>
      <c r="AFB16" s="121"/>
      <c r="AFC16" s="121"/>
      <c r="AFD16" s="121"/>
      <c r="AFE16" s="121"/>
      <c r="AFF16" s="121"/>
      <c r="AFG16" s="121"/>
      <c r="AFH16" s="121"/>
      <c r="AFI16" s="121"/>
      <c r="AFJ16" s="121"/>
      <c r="AFK16" s="121"/>
      <c r="AFL16" s="121"/>
      <c r="AFM16" s="121"/>
      <c r="AFN16" s="121"/>
      <c r="AFO16" s="121"/>
      <c r="AFP16" s="121"/>
      <c r="AFQ16" s="121"/>
      <c r="AFR16" s="121"/>
      <c r="AFS16" s="121"/>
      <c r="AFT16" s="121"/>
      <c r="AFU16" s="121"/>
      <c r="AFV16" s="121"/>
      <c r="AFW16" s="121"/>
      <c r="AFX16" s="121"/>
      <c r="AFY16" s="121"/>
      <c r="AFZ16" s="121"/>
      <c r="AGA16" s="121"/>
      <c r="AGB16" s="121"/>
      <c r="AGC16" s="121"/>
      <c r="AGD16" s="121"/>
      <c r="AGE16" s="121"/>
      <c r="AGF16" s="121"/>
      <c r="AGG16" s="121"/>
      <c r="AGH16" s="121"/>
      <c r="AGI16" s="121"/>
      <c r="AGJ16" s="121"/>
      <c r="AGK16" s="121"/>
      <c r="AGL16" s="121"/>
      <c r="AGM16" s="121"/>
      <c r="AGN16" s="121"/>
      <c r="AGO16" s="121"/>
      <c r="AGP16" s="121"/>
      <c r="AGQ16" s="121"/>
      <c r="AGR16" s="121"/>
      <c r="AGS16" s="121"/>
      <c r="AGT16" s="121"/>
      <c r="AGU16" s="121"/>
      <c r="AGV16" s="121"/>
      <c r="AGW16" s="121"/>
      <c r="AGX16" s="121"/>
      <c r="AGY16" s="121"/>
      <c r="AGZ16" s="121"/>
      <c r="AHA16" s="121"/>
      <c r="AHB16" s="121"/>
      <c r="AHC16" s="121"/>
      <c r="AHD16" s="121"/>
      <c r="AHE16" s="121"/>
      <c r="AHF16" s="121"/>
      <c r="AHG16" s="121"/>
      <c r="AHH16" s="121"/>
      <c r="AHI16" s="121"/>
      <c r="AHJ16" s="121"/>
      <c r="AHK16" s="121"/>
      <c r="AHL16" s="121"/>
      <c r="AHM16" s="121"/>
      <c r="AHN16" s="121"/>
      <c r="AHO16" s="121"/>
      <c r="AHP16" s="121"/>
      <c r="AHQ16" s="121"/>
      <c r="AHR16" s="121"/>
      <c r="AHS16" s="121"/>
      <c r="AHT16" s="121"/>
      <c r="AHU16" s="121"/>
      <c r="AHV16" s="121"/>
      <c r="AHW16" s="121"/>
      <c r="AHX16" s="121"/>
      <c r="AHY16" s="121"/>
      <c r="AHZ16" s="121"/>
      <c r="AIA16" s="121"/>
      <c r="AIB16" s="121"/>
      <c r="AIC16" s="121"/>
      <c r="AID16" s="121"/>
      <c r="AIE16" s="121"/>
      <c r="AIF16" s="121"/>
      <c r="AIG16" s="121"/>
      <c r="AIH16" s="121"/>
      <c r="AII16" s="121"/>
      <c r="AIJ16" s="121"/>
      <c r="AIK16" s="121"/>
      <c r="AIL16" s="121"/>
      <c r="AIM16" s="121"/>
      <c r="AIN16" s="121"/>
      <c r="AIO16" s="121"/>
      <c r="AIP16" s="121"/>
      <c r="AIQ16" s="121"/>
      <c r="AIR16" s="121"/>
      <c r="AIS16" s="121"/>
      <c r="AIT16" s="121"/>
      <c r="AIU16" s="121"/>
      <c r="AIV16" s="121"/>
      <c r="AIW16" s="121"/>
      <c r="AIX16" s="121"/>
      <c r="AIY16" s="121"/>
      <c r="AIZ16" s="121"/>
      <c r="AJA16" s="121"/>
      <c r="AJB16" s="121"/>
      <c r="AJC16" s="121"/>
      <c r="AJD16" s="121"/>
      <c r="AJE16" s="121"/>
      <c r="AJF16" s="121"/>
      <c r="AJG16" s="121"/>
      <c r="AJH16" s="121"/>
      <c r="AJI16" s="121"/>
      <c r="AJJ16" s="121"/>
      <c r="AJK16" s="121"/>
      <c r="AJL16" s="121"/>
      <c r="AJM16" s="121"/>
      <c r="AJN16" s="121"/>
      <c r="AJO16" s="121"/>
      <c r="AJP16" s="121"/>
      <c r="AJQ16" s="121"/>
      <c r="AJR16" s="121"/>
      <c r="AJS16" s="121"/>
      <c r="AJT16" s="121"/>
      <c r="AJU16" s="121"/>
      <c r="AJV16" s="121"/>
      <c r="AJW16" s="121"/>
      <c r="AJX16" s="121"/>
      <c r="AJY16" s="121"/>
      <c r="AJZ16" s="121"/>
      <c r="AKA16" s="121"/>
      <c r="AKB16" s="121"/>
      <c r="AKC16" s="121"/>
      <c r="AKD16" s="121"/>
      <c r="AKE16" s="121"/>
      <c r="AKF16" s="121"/>
      <c r="AKG16" s="121"/>
      <c r="AKH16" s="121"/>
      <c r="AKI16" s="121"/>
      <c r="AKJ16" s="121"/>
      <c r="AKK16" s="121"/>
      <c r="AKL16" s="121"/>
      <c r="AKM16" s="121"/>
      <c r="AKN16" s="121"/>
      <c r="AKO16" s="121"/>
      <c r="AKP16" s="121"/>
      <c r="AKQ16" s="121"/>
      <c r="AKR16" s="121"/>
      <c r="AKS16" s="121"/>
      <c r="AKT16" s="121"/>
      <c r="AKU16" s="121"/>
      <c r="AKV16" s="121"/>
      <c r="AKW16" s="121"/>
      <c r="AKX16" s="121"/>
      <c r="AKY16" s="121"/>
      <c r="AKZ16" s="121"/>
      <c r="ALA16" s="121"/>
      <c r="ALB16" s="121"/>
      <c r="ALC16" s="121"/>
      <c r="ALD16" s="121"/>
      <c r="ALE16" s="121"/>
      <c r="ALF16" s="121"/>
      <c r="ALG16" s="121"/>
      <c r="ALH16" s="121"/>
      <c r="ALI16" s="121"/>
      <c r="ALJ16" s="121"/>
      <c r="ALK16" s="121"/>
      <c r="ALL16" s="121"/>
      <c r="ALM16" s="121"/>
      <c r="ALN16" s="121"/>
      <c r="ALO16" s="121"/>
      <c r="ALP16" s="121"/>
      <c r="ALQ16" s="121"/>
      <c r="ALR16" s="121"/>
      <c r="ALS16" s="121"/>
      <c r="ALT16" s="121"/>
      <c r="ALU16" s="121"/>
      <c r="ALV16" s="121"/>
      <c r="ALW16" s="121"/>
      <c r="ALX16" s="121"/>
      <c r="ALY16" s="121"/>
      <c r="ALZ16" s="121"/>
      <c r="AMA16" s="121"/>
      <c r="AMB16" s="121"/>
      <c r="AMC16" s="121"/>
      <c r="AMD16" s="121"/>
      <c r="AME16" s="121"/>
      <c r="AMF16" s="121"/>
      <c r="AMG16" s="121"/>
      <c r="AMH16" s="121"/>
      <c r="AMI16" s="121"/>
      <c r="AMJ16" s="121"/>
      <c r="AMK16" s="121"/>
      <c r="AML16" s="121"/>
      <c r="AMM16" s="121"/>
      <c r="AMN16" s="121"/>
      <c r="AMO16" s="121"/>
      <c r="AMP16" s="121"/>
      <c r="AMQ16" s="121"/>
      <c r="AMR16" s="121"/>
      <c r="AMS16" s="121"/>
      <c r="AMT16" s="121"/>
      <c r="AMU16" s="121"/>
      <c r="AMV16" s="121"/>
      <c r="AMW16" s="121"/>
      <c r="AMX16" s="121"/>
      <c r="AMY16" s="121"/>
      <c r="AMZ16" s="121"/>
      <c r="ANA16" s="121"/>
      <c r="ANB16" s="121"/>
      <c r="ANC16" s="121"/>
      <c r="AND16" s="121"/>
      <c r="ANE16" s="121"/>
      <c r="ANF16" s="121"/>
      <c r="ANG16" s="121"/>
      <c r="ANH16" s="121"/>
      <c r="ANI16" s="121"/>
      <c r="ANJ16" s="121"/>
      <c r="ANK16" s="121"/>
      <c r="ANL16" s="121"/>
      <c r="ANM16" s="121"/>
      <c r="ANN16" s="121"/>
      <c r="ANO16" s="121"/>
      <c r="ANP16" s="121"/>
      <c r="ANQ16" s="121"/>
      <c r="ANR16" s="121"/>
      <c r="ANS16" s="121"/>
      <c r="ANT16" s="121"/>
      <c r="ANU16" s="121"/>
      <c r="ANV16" s="121"/>
      <c r="ANW16" s="121"/>
      <c r="ANX16" s="121"/>
      <c r="ANY16" s="121"/>
      <c r="ANZ16" s="121"/>
      <c r="AOA16" s="121"/>
      <c r="AOB16" s="121"/>
      <c r="AOC16" s="121"/>
      <c r="AOD16" s="121"/>
      <c r="AOE16" s="121"/>
      <c r="AOF16" s="121"/>
      <c r="AOG16" s="121"/>
      <c r="AOH16" s="121"/>
      <c r="AOI16" s="121"/>
      <c r="AOJ16" s="121"/>
      <c r="AOK16" s="121"/>
      <c r="AOL16" s="121"/>
      <c r="AOM16" s="121"/>
      <c r="AON16" s="121"/>
      <c r="AOO16" s="121"/>
      <c r="AOP16" s="121"/>
      <c r="AOQ16" s="121"/>
      <c r="AOR16" s="121"/>
      <c r="AOS16" s="121"/>
      <c r="AOT16" s="121"/>
      <c r="AOU16" s="121"/>
      <c r="AOV16" s="121"/>
      <c r="AOW16" s="121"/>
      <c r="AOX16" s="121"/>
      <c r="AOY16" s="121"/>
      <c r="AOZ16" s="121"/>
      <c r="APA16" s="121"/>
      <c r="APB16" s="121"/>
      <c r="APC16" s="121"/>
      <c r="APD16" s="121"/>
      <c r="APE16" s="121"/>
      <c r="APF16" s="121"/>
      <c r="APG16" s="121"/>
      <c r="APH16" s="121"/>
      <c r="API16" s="121"/>
      <c r="APJ16" s="121"/>
      <c r="APK16" s="121"/>
      <c r="APL16" s="121"/>
      <c r="APM16" s="121"/>
      <c r="APN16" s="121"/>
      <c r="APO16" s="121"/>
      <c r="APP16" s="121"/>
      <c r="APQ16" s="121"/>
      <c r="APR16" s="121"/>
      <c r="APS16" s="121"/>
      <c r="APT16" s="121"/>
      <c r="APU16" s="121"/>
      <c r="APV16" s="121"/>
      <c r="APW16" s="121"/>
      <c r="APX16" s="121"/>
      <c r="APY16" s="121"/>
      <c r="APZ16" s="121"/>
      <c r="AQA16" s="121"/>
      <c r="AQB16" s="121"/>
      <c r="AQC16" s="121"/>
      <c r="AQD16" s="121"/>
      <c r="AQE16" s="121"/>
      <c r="AQF16" s="121"/>
      <c r="AQG16" s="121"/>
      <c r="AQH16" s="121"/>
      <c r="AQI16" s="121"/>
      <c r="AQJ16" s="121"/>
      <c r="AQK16" s="121"/>
      <c r="AQL16" s="121"/>
      <c r="AQM16" s="121"/>
      <c r="AQN16" s="121"/>
      <c r="AQO16" s="121"/>
      <c r="AQP16" s="121"/>
      <c r="AQQ16" s="121"/>
      <c r="AQR16" s="121"/>
      <c r="AQS16" s="121"/>
      <c r="AQT16" s="121"/>
      <c r="AQU16" s="121"/>
      <c r="AQV16" s="121"/>
      <c r="AQW16" s="121"/>
      <c r="AQX16" s="121"/>
      <c r="AQY16" s="121"/>
      <c r="AQZ16" s="121"/>
      <c r="ARA16" s="121"/>
      <c r="ARB16" s="121"/>
      <c r="ARC16" s="121"/>
      <c r="ARD16" s="121"/>
      <c r="ARE16" s="121"/>
      <c r="ARF16" s="121"/>
      <c r="ARG16" s="121"/>
      <c r="ARH16" s="121"/>
      <c r="ARI16" s="121"/>
      <c r="ARJ16" s="121"/>
      <c r="ARK16" s="121"/>
      <c r="ARL16" s="121"/>
      <c r="ARM16" s="121"/>
      <c r="ARN16" s="121"/>
      <c r="ARO16" s="121"/>
      <c r="ARP16" s="121"/>
      <c r="ARQ16" s="121"/>
      <c r="ARR16" s="121"/>
      <c r="ARS16" s="121"/>
      <c r="ART16" s="121"/>
      <c r="ARU16" s="121"/>
      <c r="ARV16" s="121"/>
      <c r="ARW16" s="121"/>
      <c r="ARX16" s="121"/>
      <c r="ARY16" s="121"/>
      <c r="ARZ16" s="121"/>
      <c r="ASA16" s="121"/>
      <c r="ASB16" s="121"/>
      <c r="ASC16" s="121"/>
      <c r="ASD16" s="121"/>
      <c r="ASE16" s="121"/>
      <c r="ASF16" s="121"/>
      <c r="ASG16" s="121"/>
      <c r="ASH16" s="121"/>
      <c r="ASI16" s="121"/>
      <c r="ASJ16" s="121"/>
      <c r="ASK16" s="121"/>
      <c r="ASL16" s="121"/>
      <c r="ASM16" s="121"/>
      <c r="ASN16" s="121"/>
      <c r="ASO16" s="121"/>
      <c r="ASP16" s="121"/>
      <c r="ASQ16" s="121"/>
      <c r="ASR16" s="121"/>
      <c r="ASS16" s="121"/>
      <c r="AST16" s="121"/>
      <c r="ASU16" s="121"/>
      <c r="ASV16" s="121"/>
      <c r="ASW16" s="121"/>
      <c r="ASX16" s="121"/>
      <c r="ASY16" s="121"/>
      <c r="ASZ16" s="121"/>
      <c r="ATA16" s="121"/>
      <c r="ATB16" s="121"/>
      <c r="ATC16" s="121"/>
      <c r="ATD16" s="121"/>
      <c r="ATE16" s="121"/>
      <c r="ATF16" s="121"/>
      <c r="ATG16" s="121"/>
      <c r="ATH16" s="121"/>
      <c r="ATI16" s="121"/>
      <c r="ATJ16" s="121"/>
      <c r="ATK16" s="121"/>
      <c r="ATL16" s="121"/>
      <c r="ATM16" s="121"/>
      <c r="ATN16" s="121"/>
      <c r="ATO16" s="121"/>
      <c r="ATP16" s="121"/>
      <c r="ATQ16" s="121"/>
      <c r="ATR16" s="121"/>
      <c r="ATS16" s="121"/>
      <c r="ATT16" s="121"/>
      <c r="ATU16" s="121"/>
      <c r="ATV16" s="121"/>
      <c r="ATW16" s="121"/>
      <c r="ATX16" s="121"/>
      <c r="ATY16" s="121"/>
      <c r="ATZ16" s="121"/>
      <c r="AUA16" s="121"/>
      <c r="AUB16" s="121"/>
      <c r="AUC16" s="121"/>
      <c r="AUD16" s="121"/>
      <c r="AUE16" s="121"/>
      <c r="AUF16" s="121"/>
      <c r="AUG16" s="121"/>
      <c r="AUH16" s="121"/>
      <c r="AUI16" s="121"/>
      <c r="AUJ16" s="121"/>
      <c r="AUK16" s="121"/>
      <c r="AUL16" s="121"/>
      <c r="AUM16" s="121"/>
      <c r="AUN16" s="121"/>
      <c r="AUO16" s="121"/>
      <c r="AUP16" s="121"/>
      <c r="AUQ16" s="121"/>
      <c r="AUR16" s="121"/>
      <c r="AUS16" s="121"/>
      <c r="AUT16" s="121"/>
      <c r="AUU16" s="121"/>
      <c r="AUV16" s="121"/>
      <c r="AUW16" s="121"/>
      <c r="AUX16" s="121"/>
      <c r="AUY16" s="121"/>
      <c r="AUZ16" s="121"/>
      <c r="AVA16" s="121"/>
      <c r="AVB16" s="121"/>
      <c r="AVC16" s="121"/>
      <c r="AVD16" s="121"/>
      <c r="AVE16" s="121"/>
      <c r="AVF16" s="121"/>
      <c r="AVG16" s="121"/>
      <c r="AVH16" s="121"/>
      <c r="AVI16" s="121"/>
      <c r="AVJ16" s="121"/>
      <c r="AVK16" s="121"/>
      <c r="AVL16" s="121"/>
      <c r="AVM16" s="121"/>
      <c r="AVN16" s="121"/>
      <c r="AVO16" s="121"/>
      <c r="AVP16" s="121"/>
      <c r="AVQ16" s="121"/>
      <c r="AVR16" s="121"/>
      <c r="AVS16" s="121"/>
      <c r="AVT16" s="121"/>
      <c r="AVU16" s="121"/>
      <c r="AVV16" s="121"/>
      <c r="AVW16" s="121"/>
      <c r="AVX16" s="121"/>
      <c r="AVY16" s="121"/>
      <c r="AVZ16" s="121"/>
      <c r="AWA16" s="121"/>
      <c r="AWB16" s="121"/>
      <c r="AWC16" s="121"/>
      <c r="AWD16" s="121"/>
      <c r="AWE16" s="121"/>
      <c r="AWF16" s="121"/>
      <c r="AWG16" s="121"/>
      <c r="AWH16" s="121"/>
      <c r="AWI16" s="121"/>
      <c r="AWJ16" s="121"/>
      <c r="AWK16" s="121"/>
      <c r="AWL16" s="121"/>
      <c r="AWM16" s="121"/>
      <c r="AWN16" s="121"/>
      <c r="AWO16" s="121"/>
      <c r="AWP16" s="121"/>
      <c r="AWQ16" s="121"/>
      <c r="AWR16" s="121"/>
      <c r="AWS16" s="121"/>
      <c r="AWT16" s="121"/>
      <c r="AWU16" s="121"/>
      <c r="AWV16" s="121"/>
      <c r="AWW16" s="121"/>
      <c r="AWX16" s="121"/>
      <c r="AWY16" s="121"/>
      <c r="AWZ16" s="121"/>
      <c r="AXA16" s="121"/>
      <c r="AXB16" s="121"/>
      <c r="AXC16" s="121"/>
      <c r="AXD16" s="121"/>
      <c r="AXE16" s="121"/>
      <c r="AXF16" s="121"/>
      <c r="AXG16" s="121"/>
      <c r="AXH16" s="121"/>
      <c r="AXI16" s="121"/>
      <c r="AXJ16" s="121"/>
      <c r="AXK16" s="121"/>
      <c r="AXL16" s="121"/>
      <c r="AXM16" s="121"/>
      <c r="AXN16" s="121"/>
      <c r="AXO16" s="121"/>
      <c r="AXP16" s="121"/>
      <c r="AXQ16" s="121"/>
      <c r="AXR16" s="121"/>
      <c r="AXS16" s="121"/>
      <c r="AXT16" s="121"/>
      <c r="AXU16" s="121"/>
      <c r="AXV16" s="121"/>
      <c r="AXW16" s="121"/>
      <c r="AXX16" s="121"/>
      <c r="AXY16" s="121"/>
      <c r="AXZ16" s="121"/>
      <c r="AYA16" s="121"/>
      <c r="AYB16" s="121"/>
      <c r="AYC16" s="121"/>
      <c r="AYD16" s="121"/>
      <c r="AYE16" s="121"/>
      <c r="AYF16" s="121"/>
      <c r="AYG16" s="121"/>
      <c r="AYH16" s="121"/>
      <c r="AYI16" s="121"/>
      <c r="AYJ16" s="121"/>
      <c r="AYK16" s="121"/>
      <c r="AYL16" s="121"/>
      <c r="AYM16" s="121"/>
      <c r="AYN16" s="121"/>
      <c r="AYO16" s="121"/>
      <c r="AYP16" s="121"/>
      <c r="AYQ16" s="121"/>
      <c r="AYR16" s="121"/>
      <c r="AYS16" s="121"/>
      <c r="AYT16" s="121"/>
      <c r="AYU16" s="121"/>
      <c r="AYV16" s="121"/>
      <c r="AYW16" s="121"/>
      <c r="AYX16" s="121"/>
      <c r="AYY16" s="121"/>
      <c r="AYZ16" s="121"/>
      <c r="AZA16" s="121"/>
      <c r="AZB16" s="121"/>
      <c r="AZC16" s="121"/>
      <c r="AZD16" s="121"/>
      <c r="AZE16" s="121"/>
      <c r="AZF16" s="121"/>
      <c r="AZG16" s="121"/>
      <c r="AZH16" s="121"/>
      <c r="AZI16" s="121"/>
      <c r="AZJ16" s="121"/>
      <c r="AZK16" s="121"/>
      <c r="AZL16" s="121"/>
      <c r="AZM16" s="121"/>
      <c r="AZN16" s="121"/>
      <c r="AZO16" s="121"/>
      <c r="AZP16" s="121"/>
      <c r="AZQ16" s="121"/>
      <c r="AZR16" s="121"/>
      <c r="AZS16" s="121"/>
      <c r="AZT16" s="121"/>
      <c r="AZU16" s="121"/>
      <c r="AZV16" s="121"/>
      <c r="AZW16" s="121"/>
      <c r="AZX16" s="121"/>
      <c r="AZY16" s="121"/>
      <c r="AZZ16" s="121"/>
      <c r="BAA16" s="121"/>
      <c r="BAB16" s="121"/>
      <c r="BAC16" s="121"/>
      <c r="BAD16" s="121"/>
      <c r="BAE16" s="121"/>
      <c r="BAF16" s="121"/>
      <c r="BAG16" s="121"/>
      <c r="BAH16" s="121"/>
      <c r="BAI16" s="121"/>
      <c r="BAJ16" s="121"/>
      <c r="BAK16" s="121"/>
      <c r="BAL16" s="121"/>
      <c r="BAM16" s="121"/>
      <c r="BAN16" s="121"/>
      <c r="BAO16" s="121"/>
      <c r="BAP16" s="121"/>
      <c r="BAQ16" s="121"/>
      <c r="BAR16" s="121"/>
      <c r="BAS16" s="121"/>
      <c r="BAT16" s="121"/>
      <c r="BAU16" s="121"/>
      <c r="BAV16" s="121"/>
      <c r="BAW16" s="121"/>
      <c r="BAX16" s="121"/>
      <c r="BAY16" s="121"/>
      <c r="BAZ16" s="121"/>
      <c r="BBA16" s="121"/>
      <c r="BBB16" s="121"/>
      <c r="BBC16" s="121"/>
      <c r="BBD16" s="121"/>
      <c r="BBE16" s="121"/>
      <c r="BBF16" s="121"/>
      <c r="BBG16" s="121"/>
      <c r="BBH16" s="121"/>
      <c r="BBI16" s="121"/>
      <c r="BBJ16" s="121"/>
      <c r="BBK16" s="121"/>
      <c r="BBL16" s="121"/>
      <c r="BBM16" s="121"/>
      <c r="BBN16" s="121"/>
      <c r="BBO16" s="121"/>
      <c r="BBP16" s="121"/>
      <c r="BBQ16" s="121"/>
      <c r="BBR16" s="121"/>
      <c r="BBS16" s="121"/>
      <c r="BBT16" s="121"/>
      <c r="BBU16" s="121"/>
      <c r="BBV16" s="121"/>
      <c r="BBW16" s="121"/>
      <c r="BBX16" s="121"/>
      <c r="BBY16" s="121"/>
      <c r="BBZ16" s="121"/>
      <c r="BCA16" s="121"/>
      <c r="BCB16" s="121"/>
      <c r="BCC16" s="121"/>
      <c r="BCD16" s="121"/>
      <c r="BCE16" s="121"/>
      <c r="BCF16" s="121"/>
      <c r="BCG16" s="121"/>
      <c r="BCH16" s="121"/>
      <c r="BCI16" s="121"/>
      <c r="BCJ16" s="121"/>
      <c r="BCK16" s="121"/>
      <c r="BCL16" s="121"/>
      <c r="BCM16" s="121"/>
      <c r="BCN16" s="121"/>
      <c r="BCO16" s="121"/>
      <c r="BCP16" s="121"/>
      <c r="BCQ16" s="121"/>
      <c r="BCR16" s="121"/>
      <c r="BCS16" s="121"/>
      <c r="BCT16" s="121"/>
      <c r="BCU16" s="121"/>
      <c r="BCV16" s="121"/>
      <c r="BCW16" s="121"/>
      <c r="BCX16" s="121"/>
      <c r="BCY16" s="121"/>
      <c r="BCZ16" s="121"/>
      <c r="BDA16" s="121"/>
      <c r="BDB16" s="121"/>
      <c r="BDC16" s="121"/>
      <c r="BDD16" s="121"/>
      <c r="BDE16" s="121"/>
      <c r="BDF16" s="121"/>
      <c r="BDG16" s="121"/>
      <c r="BDH16" s="121"/>
      <c r="BDI16" s="121"/>
      <c r="BDJ16" s="121"/>
      <c r="BDK16" s="121"/>
      <c r="BDL16" s="121"/>
      <c r="BDM16" s="121"/>
      <c r="BDN16" s="121"/>
      <c r="BDO16" s="121"/>
      <c r="BDP16" s="121"/>
      <c r="BDQ16" s="121"/>
      <c r="BDR16" s="121"/>
      <c r="BDS16" s="121"/>
      <c r="BDT16" s="121"/>
      <c r="BDU16" s="121"/>
      <c r="BDV16" s="121"/>
      <c r="BDW16" s="121"/>
      <c r="BDX16" s="121"/>
      <c r="BDY16" s="121"/>
      <c r="BDZ16" s="121"/>
      <c r="BEA16" s="121"/>
      <c r="BEB16" s="121"/>
      <c r="BEC16" s="121"/>
      <c r="BED16" s="121"/>
      <c r="BEE16" s="121"/>
      <c r="BEF16" s="121"/>
      <c r="BEG16" s="121"/>
      <c r="BEH16" s="121"/>
      <c r="BEI16" s="121"/>
      <c r="BEJ16" s="121"/>
      <c r="BEK16" s="121"/>
      <c r="BEL16" s="121"/>
      <c r="BEM16" s="121"/>
      <c r="BEN16" s="121"/>
      <c r="BEO16" s="121"/>
      <c r="BEP16" s="121"/>
      <c r="BEQ16" s="121"/>
      <c r="BER16" s="121"/>
      <c r="BES16" s="121"/>
      <c r="BET16" s="121"/>
      <c r="BEU16" s="121"/>
      <c r="BEV16" s="121"/>
      <c r="BEW16" s="121"/>
      <c r="BEX16" s="121"/>
      <c r="BEY16" s="121"/>
      <c r="BEZ16" s="121"/>
      <c r="BFA16" s="121"/>
      <c r="BFB16" s="121"/>
      <c r="BFC16" s="121"/>
      <c r="BFD16" s="121"/>
      <c r="BFE16" s="121"/>
      <c r="BFF16" s="121"/>
      <c r="BFG16" s="121"/>
      <c r="BFH16" s="121"/>
      <c r="BFI16" s="121"/>
      <c r="BFJ16" s="121"/>
      <c r="BFK16" s="121"/>
      <c r="BFL16" s="121"/>
      <c r="BFM16" s="121"/>
      <c r="BFN16" s="121"/>
      <c r="BFO16" s="121"/>
      <c r="BFP16" s="121"/>
      <c r="BFQ16" s="121"/>
      <c r="BFR16" s="121"/>
      <c r="BFS16" s="121"/>
      <c r="BFT16" s="121"/>
      <c r="BFU16" s="121"/>
      <c r="BFV16" s="121"/>
      <c r="BFW16" s="121"/>
      <c r="BFX16" s="121"/>
      <c r="BFY16" s="121"/>
      <c r="BFZ16" s="121"/>
      <c r="BGA16" s="121"/>
      <c r="BGB16" s="121"/>
      <c r="BGC16" s="121"/>
      <c r="BGD16" s="121"/>
      <c r="BGE16" s="121"/>
      <c r="BGF16" s="121"/>
      <c r="BGG16" s="121"/>
      <c r="BGH16" s="121"/>
      <c r="BGI16" s="121"/>
      <c r="BGJ16" s="121"/>
      <c r="BGK16" s="121"/>
      <c r="BGL16" s="121"/>
      <c r="BGM16" s="121"/>
      <c r="BGN16" s="121"/>
      <c r="BGO16" s="121"/>
      <c r="BGP16" s="121"/>
      <c r="BGQ16" s="121"/>
      <c r="BGR16" s="121"/>
      <c r="BGS16" s="121"/>
      <c r="BGT16" s="121"/>
      <c r="BGU16" s="121"/>
      <c r="BGV16" s="121"/>
      <c r="BGW16" s="121"/>
      <c r="BGX16" s="121"/>
      <c r="BGY16" s="121"/>
      <c r="BGZ16" s="121"/>
      <c r="BHA16" s="121"/>
      <c r="BHB16" s="121"/>
      <c r="BHC16" s="121"/>
      <c r="BHD16" s="121"/>
      <c r="BHE16" s="121"/>
      <c r="BHF16" s="121"/>
      <c r="BHG16" s="121"/>
      <c r="BHH16" s="121"/>
      <c r="BHI16" s="121"/>
      <c r="BHJ16" s="121"/>
      <c r="BHK16" s="121"/>
      <c r="BHL16" s="121"/>
      <c r="BHM16" s="121"/>
      <c r="BHN16" s="121"/>
      <c r="BHO16" s="121"/>
      <c r="BHP16" s="121"/>
      <c r="BHQ16" s="121"/>
      <c r="BHR16" s="121"/>
      <c r="BHS16" s="121"/>
      <c r="BHT16" s="121"/>
      <c r="BHU16" s="121"/>
      <c r="BHV16" s="121"/>
      <c r="BHW16" s="121"/>
      <c r="BHX16" s="121"/>
      <c r="BHY16" s="121"/>
      <c r="BHZ16" s="121"/>
      <c r="BIA16" s="121"/>
      <c r="BIB16" s="121"/>
      <c r="BIC16" s="121"/>
      <c r="BID16" s="121"/>
      <c r="BIE16" s="121"/>
      <c r="BIF16" s="121"/>
      <c r="BIG16" s="121"/>
      <c r="BIH16" s="121"/>
      <c r="BII16" s="121"/>
      <c r="BIJ16" s="121"/>
      <c r="BIK16" s="121"/>
      <c r="BIL16" s="121"/>
      <c r="BIM16" s="121"/>
      <c r="BIN16" s="121"/>
      <c r="BIO16" s="121"/>
      <c r="BIP16" s="121"/>
      <c r="BIQ16" s="121"/>
      <c r="BIR16" s="121"/>
      <c r="BIS16" s="121"/>
      <c r="BIT16" s="121"/>
      <c r="BIU16" s="121"/>
      <c r="BIV16" s="121"/>
      <c r="BIW16" s="121"/>
      <c r="BIX16" s="121"/>
      <c r="BIY16" s="121"/>
      <c r="BIZ16" s="121"/>
      <c r="BJA16" s="121"/>
      <c r="BJB16" s="121"/>
      <c r="BJC16" s="121"/>
      <c r="BJD16" s="121"/>
      <c r="BJE16" s="121"/>
      <c r="BJF16" s="121"/>
      <c r="BJG16" s="121"/>
      <c r="BJH16" s="121"/>
      <c r="BJI16" s="121"/>
      <c r="BJJ16" s="121"/>
      <c r="BJK16" s="121"/>
      <c r="BJL16" s="121"/>
      <c r="BJM16" s="121"/>
      <c r="BJN16" s="121"/>
      <c r="BJO16" s="121"/>
      <c r="BJP16" s="121"/>
      <c r="BJQ16" s="121"/>
      <c r="BJR16" s="121"/>
      <c r="BJS16" s="121"/>
      <c r="BJT16" s="121"/>
      <c r="BJU16" s="121"/>
      <c r="BJV16" s="121"/>
      <c r="BJW16" s="121"/>
      <c r="BJX16" s="121"/>
      <c r="BJY16" s="121"/>
      <c r="BJZ16" s="121"/>
      <c r="BKA16" s="121"/>
      <c r="BKB16" s="121"/>
      <c r="BKC16" s="121"/>
      <c r="BKD16" s="121"/>
      <c r="BKE16" s="121"/>
      <c r="BKF16" s="121"/>
      <c r="BKG16" s="121"/>
      <c r="BKH16" s="121"/>
      <c r="BKI16" s="121"/>
      <c r="BKJ16" s="121"/>
      <c r="BKK16" s="121"/>
      <c r="BKL16" s="121"/>
      <c r="BKM16" s="121"/>
      <c r="BKN16" s="121"/>
      <c r="BKO16" s="121"/>
      <c r="BKP16" s="121"/>
      <c r="BKQ16" s="121"/>
      <c r="BKR16" s="121"/>
      <c r="BKS16" s="121"/>
      <c r="BKT16" s="121"/>
      <c r="BKU16" s="121"/>
      <c r="BKV16" s="121"/>
      <c r="BKW16" s="121"/>
      <c r="BKX16" s="121"/>
      <c r="BKY16" s="121"/>
      <c r="BKZ16" s="121"/>
      <c r="BLA16" s="121"/>
      <c r="BLB16" s="121"/>
      <c r="BLC16" s="121"/>
      <c r="BLD16" s="121"/>
      <c r="BLE16" s="121"/>
      <c r="BLF16" s="121"/>
      <c r="BLG16" s="121"/>
      <c r="BLH16" s="121"/>
      <c r="BLI16" s="121"/>
      <c r="BLJ16" s="121"/>
      <c r="BLK16" s="121"/>
      <c r="BLL16" s="121"/>
      <c r="BLM16" s="121"/>
      <c r="BLN16" s="121"/>
      <c r="BLO16" s="121"/>
      <c r="BLP16" s="121"/>
      <c r="BLQ16" s="121"/>
      <c r="BLR16" s="121"/>
      <c r="BLS16" s="121"/>
      <c r="BLT16" s="121"/>
      <c r="BLU16" s="121"/>
      <c r="BLV16" s="121"/>
      <c r="BLW16" s="121"/>
      <c r="BLX16" s="121"/>
      <c r="BLY16" s="121"/>
      <c r="BLZ16" s="121"/>
      <c r="BMA16" s="121"/>
      <c r="BMB16" s="121"/>
      <c r="BMC16" s="121"/>
      <c r="BMD16" s="121"/>
      <c r="BME16" s="121"/>
      <c r="BMF16" s="121"/>
      <c r="BMG16" s="121"/>
      <c r="BMH16" s="121"/>
      <c r="BMI16" s="121"/>
      <c r="BMJ16" s="121"/>
      <c r="BMK16" s="121"/>
      <c r="BML16" s="121"/>
      <c r="BMM16" s="121"/>
      <c r="BMN16" s="121"/>
      <c r="BMO16" s="121"/>
      <c r="BMP16" s="121"/>
      <c r="BMQ16" s="121"/>
      <c r="BMR16" s="121"/>
      <c r="BMS16" s="121"/>
      <c r="BMT16" s="121"/>
      <c r="BMU16" s="121"/>
      <c r="BMV16" s="121"/>
      <c r="BMW16" s="121"/>
      <c r="BMX16" s="121"/>
      <c r="BMY16" s="121"/>
      <c r="BMZ16" s="121"/>
      <c r="BNA16" s="121"/>
      <c r="BNB16" s="121"/>
      <c r="BNC16" s="121"/>
      <c r="BND16" s="121"/>
      <c r="BNE16" s="121"/>
      <c r="BNF16" s="121"/>
      <c r="BNG16" s="121"/>
      <c r="BNH16" s="121"/>
      <c r="BNI16" s="121"/>
      <c r="BNJ16" s="121"/>
      <c r="BNK16" s="121"/>
      <c r="BNL16" s="121"/>
      <c r="BNM16" s="121"/>
      <c r="BNN16" s="121"/>
      <c r="BNO16" s="121"/>
      <c r="BNP16" s="121"/>
      <c r="BNQ16" s="121"/>
      <c r="BNR16" s="121"/>
      <c r="BNS16" s="121"/>
      <c r="BNT16" s="121"/>
      <c r="BNU16" s="121"/>
      <c r="BNV16" s="121"/>
      <c r="BNW16" s="121"/>
      <c r="BNX16" s="121"/>
      <c r="BNY16" s="121"/>
      <c r="BNZ16" s="121"/>
      <c r="BOA16" s="121"/>
      <c r="BOB16" s="121"/>
      <c r="BOC16" s="121"/>
      <c r="BOD16" s="121"/>
      <c r="BOE16" s="121"/>
      <c r="BOF16" s="121"/>
      <c r="BOG16" s="121"/>
      <c r="BOH16" s="121"/>
      <c r="BOI16" s="121"/>
      <c r="BOJ16" s="121"/>
      <c r="BOK16" s="121"/>
      <c r="BOL16" s="121"/>
      <c r="BOM16" s="121"/>
      <c r="BON16" s="121"/>
      <c r="BOO16" s="121"/>
      <c r="BOP16" s="121"/>
      <c r="BOQ16" s="121"/>
      <c r="BOR16" s="121"/>
      <c r="BOS16" s="121"/>
      <c r="BOT16" s="121"/>
      <c r="BOU16" s="121"/>
      <c r="BOV16" s="121"/>
      <c r="BOW16" s="121"/>
      <c r="BOX16" s="121"/>
      <c r="BOY16" s="121"/>
      <c r="BOZ16" s="121"/>
      <c r="BPA16" s="121"/>
      <c r="BPB16" s="121"/>
      <c r="BPC16" s="121"/>
      <c r="BPD16" s="121"/>
      <c r="BPE16" s="121"/>
      <c r="BPF16" s="121"/>
      <c r="BPG16" s="121"/>
      <c r="BPH16" s="121"/>
      <c r="BPI16" s="121"/>
      <c r="BPJ16" s="121"/>
      <c r="BPK16" s="121"/>
      <c r="BPL16" s="121"/>
      <c r="BPM16" s="121"/>
      <c r="BPN16" s="121"/>
      <c r="BPO16" s="121"/>
      <c r="BPP16" s="121"/>
      <c r="BPQ16" s="121"/>
      <c r="BPR16" s="121"/>
      <c r="BPS16" s="121"/>
      <c r="BPT16" s="121"/>
      <c r="BPU16" s="121"/>
      <c r="BPV16" s="121"/>
      <c r="BPW16" s="121"/>
      <c r="BPX16" s="121"/>
      <c r="BPY16" s="121"/>
      <c r="BPZ16" s="121"/>
      <c r="BQA16" s="121"/>
      <c r="BQB16" s="121"/>
      <c r="BQC16" s="121"/>
      <c r="BQD16" s="121"/>
      <c r="BQE16" s="121"/>
      <c r="BQF16" s="121"/>
      <c r="BQG16" s="121"/>
      <c r="BQH16" s="121"/>
      <c r="BQI16" s="121"/>
      <c r="BQJ16" s="121"/>
      <c r="BQK16" s="121"/>
      <c r="BQL16" s="121"/>
      <c r="BQM16" s="121"/>
      <c r="BQN16" s="121"/>
      <c r="BQO16" s="121"/>
      <c r="BQP16" s="121"/>
      <c r="BQQ16" s="121"/>
      <c r="BQR16" s="121"/>
      <c r="BQS16" s="121"/>
      <c r="BQT16" s="121"/>
      <c r="BQU16" s="121"/>
      <c r="BQV16" s="121"/>
      <c r="BQW16" s="121"/>
      <c r="BQX16" s="121"/>
      <c r="BQY16" s="121"/>
      <c r="BQZ16" s="121"/>
      <c r="BRA16" s="121"/>
      <c r="BRB16" s="121"/>
      <c r="BRC16" s="121"/>
      <c r="BRD16" s="121"/>
      <c r="BRE16" s="121"/>
      <c r="BRF16" s="121"/>
      <c r="BRG16" s="121"/>
      <c r="BRH16" s="121"/>
      <c r="BRI16" s="121"/>
      <c r="BRJ16" s="121"/>
      <c r="BRK16" s="121"/>
      <c r="BRL16" s="121"/>
      <c r="BRM16" s="121"/>
      <c r="BRN16" s="121"/>
      <c r="BRO16" s="121"/>
      <c r="BRP16" s="121"/>
      <c r="BRQ16" s="121"/>
      <c r="BRR16" s="121"/>
      <c r="BRS16" s="121"/>
      <c r="BRT16" s="121"/>
      <c r="BRU16" s="121"/>
      <c r="BRV16" s="121"/>
      <c r="BRW16" s="121"/>
      <c r="BRX16" s="121"/>
      <c r="BRY16" s="121"/>
      <c r="BRZ16" s="121"/>
      <c r="BSA16" s="121"/>
      <c r="BSB16" s="121"/>
      <c r="BSC16" s="121"/>
      <c r="BSD16" s="121"/>
      <c r="BSE16" s="121"/>
      <c r="BSF16" s="121"/>
      <c r="BSG16" s="121"/>
      <c r="BSH16" s="121"/>
      <c r="BSI16" s="121"/>
      <c r="BSJ16" s="121"/>
      <c r="BSK16" s="121"/>
      <c r="BSL16" s="121"/>
      <c r="BSM16" s="121"/>
      <c r="BSN16" s="121"/>
      <c r="BSO16" s="121"/>
      <c r="BSP16" s="121"/>
      <c r="BSQ16" s="121"/>
      <c r="BSR16" s="121"/>
      <c r="BSS16" s="121"/>
      <c r="BST16" s="121"/>
      <c r="BSU16" s="121"/>
      <c r="BSV16" s="121"/>
      <c r="BSW16" s="121"/>
      <c r="BSX16" s="121"/>
      <c r="BSY16" s="121"/>
      <c r="BSZ16" s="121"/>
      <c r="BTA16" s="121"/>
      <c r="BTB16" s="121"/>
      <c r="BTC16" s="121"/>
      <c r="BTD16" s="121"/>
      <c r="BTE16" s="121"/>
      <c r="BTF16" s="121"/>
      <c r="BTG16" s="121"/>
      <c r="BTH16" s="121"/>
      <c r="BTI16" s="121"/>
      <c r="BTJ16" s="121"/>
      <c r="BTK16" s="121"/>
      <c r="BTL16" s="121"/>
      <c r="BTM16" s="121"/>
      <c r="BTN16" s="121"/>
      <c r="BTO16" s="121"/>
      <c r="BTP16" s="121"/>
      <c r="BTQ16" s="121"/>
      <c r="BTR16" s="121"/>
      <c r="BTS16" s="121"/>
      <c r="BTT16" s="121"/>
      <c r="BTU16" s="121"/>
      <c r="BTV16" s="121"/>
      <c r="BTW16" s="121"/>
      <c r="BTX16" s="121"/>
      <c r="BTY16" s="121"/>
      <c r="BTZ16" s="121"/>
      <c r="BUA16" s="121"/>
      <c r="BUB16" s="121"/>
      <c r="BUC16" s="121"/>
      <c r="BUD16" s="121"/>
      <c r="BUE16" s="121"/>
      <c r="BUF16" s="121"/>
      <c r="BUG16" s="121"/>
      <c r="BUH16" s="121"/>
      <c r="BUI16" s="121"/>
      <c r="BUJ16" s="121"/>
      <c r="BUK16" s="121"/>
      <c r="BUL16" s="121"/>
      <c r="BUM16" s="121"/>
      <c r="BUN16" s="121"/>
      <c r="BUO16" s="121"/>
      <c r="BUP16" s="121"/>
      <c r="BUQ16" s="121"/>
      <c r="BUR16" s="121"/>
      <c r="BUS16" s="121"/>
      <c r="BUT16" s="121"/>
      <c r="BUU16" s="121"/>
      <c r="BUV16" s="121"/>
      <c r="BUW16" s="121"/>
      <c r="BUX16" s="121"/>
      <c r="BUY16" s="121"/>
      <c r="BUZ16" s="121"/>
      <c r="BVA16" s="121"/>
      <c r="BVB16" s="121"/>
      <c r="BVC16" s="121"/>
      <c r="BVD16" s="121"/>
      <c r="BVE16" s="121"/>
      <c r="BVF16" s="121"/>
      <c r="BVG16" s="121"/>
      <c r="BVH16" s="121"/>
      <c r="BVI16" s="121"/>
      <c r="BVJ16" s="121"/>
      <c r="BVK16" s="121"/>
      <c r="BVL16" s="121"/>
      <c r="BVM16" s="121"/>
      <c r="BVN16" s="121"/>
      <c r="BVO16" s="121"/>
      <c r="BVP16" s="121"/>
      <c r="BVQ16" s="121"/>
      <c r="BVR16" s="121"/>
      <c r="BVS16" s="121"/>
      <c r="BVT16" s="121"/>
      <c r="BVU16" s="121"/>
      <c r="BVV16" s="121"/>
      <c r="BVW16" s="121"/>
      <c r="BVX16" s="121"/>
      <c r="BVY16" s="121"/>
      <c r="BVZ16" s="121"/>
      <c r="BWA16" s="121"/>
      <c r="BWB16" s="121"/>
      <c r="BWC16" s="121"/>
      <c r="BWD16" s="121"/>
      <c r="BWE16" s="121"/>
      <c r="BWF16" s="121"/>
      <c r="BWG16" s="121"/>
      <c r="BWH16" s="121"/>
      <c r="BWI16" s="121"/>
      <c r="BWJ16" s="121"/>
      <c r="BWK16" s="121"/>
      <c r="BWL16" s="121"/>
      <c r="BWM16" s="121"/>
      <c r="BWN16" s="121"/>
      <c r="BWO16" s="121"/>
      <c r="BWP16" s="121"/>
      <c r="BWQ16" s="121"/>
      <c r="BWR16" s="121"/>
      <c r="BWS16" s="121"/>
      <c r="BWT16" s="121"/>
      <c r="BWU16" s="121"/>
      <c r="BWV16" s="121"/>
      <c r="BWW16" s="121"/>
      <c r="BWX16" s="121"/>
      <c r="BWY16" s="121"/>
      <c r="BWZ16" s="121"/>
      <c r="BXA16" s="121"/>
      <c r="BXB16" s="121"/>
      <c r="BXC16" s="121"/>
      <c r="BXD16" s="121"/>
      <c r="BXE16" s="121"/>
      <c r="BXF16" s="121"/>
      <c r="BXG16" s="121"/>
      <c r="BXH16" s="121"/>
      <c r="BXI16" s="121"/>
      <c r="BXJ16" s="121"/>
      <c r="BXK16" s="121"/>
      <c r="BXL16" s="121"/>
      <c r="BXM16" s="121"/>
      <c r="BXN16" s="121"/>
      <c r="BXO16" s="121"/>
      <c r="BXP16" s="121"/>
      <c r="BXQ16" s="121"/>
      <c r="BXR16" s="121"/>
      <c r="BXS16" s="121"/>
      <c r="BXT16" s="121"/>
      <c r="BXU16" s="121"/>
      <c r="BXV16" s="121"/>
      <c r="BXW16" s="121"/>
      <c r="BXX16" s="121"/>
      <c r="BXY16" s="121"/>
      <c r="BXZ16" s="121"/>
      <c r="BYA16" s="121"/>
      <c r="BYB16" s="121"/>
      <c r="BYC16" s="121"/>
      <c r="BYD16" s="121"/>
      <c r="BYE16" s="121"/>
      <c r="BYF16" s="121"/>
      <c r="BYG16" s="121"/>
      <c r="BYH16" s="121"/>
      <c r="BYI16" s="121"/>
      <c r="BYJ16" s="121"/>
      <c r="BYK16" s="121"/>
      <c r="BYL16" s="121"/>
      <c r="BYM16" s="121"/>
      <c r="BYN16" s="121"/>
      <c r="BYO16" s="121"/>
      <c r="BYP16" s="121"/>
      <c r="BYQ16" s="121"/>
      <c r="BYR16" s="121"/>
      <c r="BYS16" s="121"/>
      <c r="BYT16" s="121"/>
      <c r="BYU16" s="121"/>
      <c r="BYV16" s="121"/>
      <c r="BYW16" s="121"/>
      <c r="BYX16" s="121"/>
      <c r="BYY16" s="121"/>
      <c r="BYZ16" s="121"/>
      <c r="BZA16" s="121"/>
      <c r="BZB16" s="121"/>
      <c r="BZC16" s="121"/>
      <c r="BZD16" s="121"/>
      <c r="BZE16" s="121"/>
      <c r="BZF16" s="121"/>
      <c r="BZG16" s="121"/>
      <c r="BZH16" s="121"/>
      <c r="BZI16" s="121"/>
      <c r="BZJ16" s="121"/>
      <c r="BZK16" s="121"/>
      <c r="BZL16" s="121"/>
      <c r="BZM16" s="121"/>
      <c r="BZN16" s="121"/>
      <c r="BZO16" s="121"/>
      <c r="BZP16" s="121"/>
      <c r="BZQ16" s="121"/>
      <c r="BZR16" s="121"/>
      <c r="BZS16" s="121"/>
      <c r="BZT16" s="121"/>
      <c r="BZU16" s="121"/>
      <c r="BZV16" s="121"/>
      <c r="BZW16" s="121"/>
      <c r="BZX16" s="121"/>
      <c r="BZY16" s="121"/>
      <c r="BZZ16" s="121"/>
      <c r="CAA16" s="121"/>
      <c r="CAB16" s="121"/>
      <c r="CAC16" s="121"/>
      <c r="CAD16" s="121"/>
      <c r="CAE16" s="121"/>
      <c r="CAF16" s="121"/>
      <c r="CAG16" s="121"/>
      <c r="CAH16" s="121"/>
      <c r="CAI16" s="121"/>
      <c r="CAJ16" s="121"/>
      <c r="CAK16" s="121"/>
      <c r="CAL16" s="121"/>
      <c r="CAM16" s="121"/>
      <c r="CAN16" s="121"/>
      <c r="CAO16" s="121"/>
      <c r="CAP16" s="121"/>
      <c r="CAQ16" s="121"/>
      <c r="CAR16" s="121"/>
      <c r="CAS16" s="121"/>
      <c r="CAT16" s="121"/>
      <c r="CAU16" s="121"/>
      <c r="CAV16" s="121"/>
      <c r="CAW16" s="121"/>
      <c r="CAX16" s="121"/>
      <c r="CAY16" s="121"/>
      <c r="CAZ16" s="121"/>
      <c r="CBA16" s="121"/>
      <c r="CBB16" s="121"/>
      <c r="CBC16" s="121"/>
      <c r="CBD16" s="121"/>
      <c r="CBE16" s="121"/>
      <c r="CBF16" s="121"/>
      <c r="CBG16" s="121"/>
      <c r="CBH16" s="121"/>
      <c r="CBI16" s="121"/>
      <c r="CBJ16" s="121"/>
      <c r="CBK16" s="121"/>
      <c r="CBL16" s="121"/>
      <c r="CBM16" s="121"/>
      <c r="CBN16" s="121"/>
      <c r="CBO16" s="121"/>
      <c r="CBP16" s="121"/>
      <c r="CBQ16" s="121"/>
      <c r="CBR16" s="121"/>
      <c r="CBS16" s="121"/>
      <c r="CBT16" s="121"/>
      <c r="CBU16" s="121"/>
      <c r="CBV16" s="121"/>
      <c r="CBW16" s="121"/>
      <c r="CBX16" s="121"/>
      <c r="CBY16" s="121"/>
      <c r="CBZ16" s="121"/>
      <c r="CCA16" s="121"/>
      <c r="CCB16" s="121"/>
      <c r="CCC16" s="121"/>
      <c r="CCD16" s="121"/>
      <c r="CCE16" s="121"/>
      <c r="CCF16" s="121"/>
      <c r="CCG16" s="121"/>
      <c r="CCH16" s="121"/>
      <c r="CCI16" s="121"/>
      <c r="CCJ16" s="121"/>
      <c r="CCK16" s="121"/>
      <c r="CCL16" s="121"/>
      <c r="CCM16" s="121"/>
      <c r="CCN16" s="121"/>
      <c r="CCO16" s="121"/>
      <c r="CCP16" s="121"/>
      <c r="CCQ16" s="121"/>
      <c r="CCR16" s="121"/>
      <c r="CCS16" s="121"/>
      <c r="CCT16" s="121"/>
      <c r="CCU16" s="121"/>
      <c r="CCV16" s="121"/>
      <c r="CCW16" s="121"/>
      <c r="CCX16" s="121"/>
      <c r="CCY16" s="121"/>
      <c r="CCZ16" s="121"/>
      <c r="CDA16" s="121"/>
      <c r="CDB16" s="121"/>
      <c r="CDC16" s="121"/>
      <c r="CDD16" s="121"/>
      <c r="CDE16" s="121"/>
      <c r="CDF16" s="121"/>
      <c r="CDG16" s="121"/>
      <c r="CDH16" s="121"/>
      <c r="CDI16" s="121"/>
      <c r="CDJ16" s="121"/>
      <c r="CDK16" s="121"/>
      <c r="CDL16" s="121"/>
      <c r="CDM16" s="121"/>
      <c r="CDN16" s="121"/>
      <c r="CDO16" s="121"/>
      <c r="CDP16" s="121"/>
      <c r="CDQ16" s="121"/>
      <c r="CDR16" s="121"/>
      <c r="CDS16" s="121"/>
      <c r="CDT16" s="121"/>
      <c r="CDU16" s="121"/>
      <c r="CDV16" s="121"/>
      <c r="CDW16" s="121"/>
      <c r="CDX16" s="121"/>
      <c r="CDY16" s="121"/>
      <c r="CDZ16" s="121"/>
      <c r="CEA16" s="121"/>
      <c r="CEB16" s="121"/>
      <c r="CEC16" s="121"/>
      <c r="CED16" s="121"/>
      <c r="CEE16" s="121"/>
      <c r="CEF16" s="121"/>
      <c r="CEG16" s="121"/>
      <c r="CEH16" s="121"/>
      <c r="CEI16" s="121"/>
      <c r="CEJ16" s="121"/>
      <c r="CEK16" s="121"/>
      <c r="CEL16" s="121"/>
      <c r="CEM16" s="121"/>
      <c r="CEN16" s="121"/>
      <c r="CEO16" s="121"/>
      <c r="CEP16" s="121"/>
      <c r="CEQ16" s="121"/>
      <c r="CER16" s="121"/>
      <c r="CES16" s="121"/>
      <c r="CET16" s="121"/>
      <c r="CEU16" s="121"/>
      <c r="CEV16" s="121"/>
      <c r="CEW16" s="121"/>
      <c r="CEX16" s="121"/>
      <c r="CEY16" s="121"/>
      <c r="CEZ16" s="121"/>
      <c r="CFA16" s="121"/>
      <c r="CFB16" s="121"/>
      <c r="CFC16" s="121"/>
      <c r="CFD16" s="121"/>
      <c r="CFE16" s="121"/>
      <c r="CFF16" s="121"/>
      <c r="CFG16" s="121"/>
      <c r="CFH16" s="121"/>
      <c r="CFI16" s="121"/>
      <c r="CFJ16" s="121"/>
      <c r="CFK16" s="121"/>
      <c r="CFL16" s="121"/>
      <c r="CFM16" s="121"/>
      <c r="CFN16" s="121"/>
      <c r="CFO16" s="121"/>
      <c r="CFP16" s="121"/>
      <c r="CFQ16" s="121"/>
      <c r="CFR16" s="121"/>
      <c r="CFS16" s="121"/>
      <c r="CFT16" s="121"/>
      <c r="CFU16" s="121"/>
      <c r="CFV16" s="121"/>
      <c r="CFW16" s="121"/>
      <c r="CFX16" s="121"/>
      <c r="CFY16" s="121"/>
      <c r="CFZ16" s="121"/>
      <c r="CGA16" s="121"/>
      <c r="CGB16" s="121"/>
      <c r="CGC16" s="121"/>
      <c r="CGD16" s="121"/>
      <c r="CGE16" s="121"/>
      <c r="CGF16" s="121"/>
      <c r="CGG16" s="121"/>
      <c r="CGH16" s="121"/>
      <c r="CGI16" s="121"/>
      <c r="CGJ16" s="121"/>
      <c r="CGK16" s="121"/>
      <c r="CGL16" s="121"/>
      <c r="CGM16" s="121"/>
      <c r="CGN16" s="121"/>
      <c r="CGO16" s="121"/>
      <c r="CGP16" s="121"/>
      <c r="CGQ16" s="121"/>
      <c r="CGR16" s="121"/>
      <c r="CGS16" s="121"/>
      <c r="CGT16" s="121"/>
      <c r="CGU16" s="121"/>
      <c r="CGV16" s="121"/>
      <c r="CGW16" s="121"/>
      <c r="CGX16" s="121"/>
      <c r="CGY16" s="121"/>
      <c r="CGZ16" s="121"/>
      <c r="CHA16" s="121"/>
      <c r="CHB16" s="121"/>
      <c r="CHC16" s="121"/>
      <c r="CHD16" s="121"/>
      <c r="CHE16" s="121"/>
      <c r="CHF16" s="121"/>
      <c r="CHG16" s="121"/>
      <c r="CHH16" s="121"/>
      <c r="CHI16" s="121"/>
      <c r="CHJ16" s="121"/>
      <c r="CHK16" s="121"/>
      <c r="CHL16" s="121"/>
      <c r="CHM16" s="121"/>
      <c r="CHN16" s="121"/>
      <c r="CHO16" s="121"/>
      <c r="CHP16" s="121"/>
      <c r="CHQ16" s="121"/>
      <c r="CHR16" s="121"/>
      <c r="CHS16" s="121"/>
      <c r="CHT16" s="121"/>
      <c r="CHU16" s="121"/>
      <c r="CHV16" s="121"/>
      <c r="CHW16" s="121"/>
      <c r="CHX16" s="121"/>
      <c r="CHY16" s="121"/>
      <c r="CHZ16" s="121"/>
      <c r="CIA16" s="121"/>
      <c r="CIB16" s="121"/>
      <c r="CIC16" s="121"/>
      <c r="CID16" s="121"/>
      <c r="CIE16" s="121"/>
      <c r="CIF16" s="121"/>
      <c r="CIG16" s="121"/>
      <c r="CIH16" s="121"/>
      <c r="CII16" s="121"/>
      <c r="CIJ16" s="121"/>
      <c r="CIK16" s="121"/>
      <c r="CIL16" s="121"/>
      <c r="CIM16" s="121"/>
      <c r="CIN16" s="121"/>
      <c r="CIO16" s="121"/>
      <c r="CIP16" s="121"/>
      <c r="CIQ16" s="121"/>
      <c r="CIR16" s="121"/>
      <c r="CIS16" s="121"/>
      <c r="CIT16" s="121"/>
      <c r="CIU16" s="121"/>
      <c r="CIV16" s="121"/>
      <c r="CIW16" s="121"/>
      <c r="CIX16" s="121"/>
      <c r="CIY16" s="121"/>
      <c r="CIZ16" s="121"/>
      <c r="CJA16" s="121"/>
      <c r="CJB16" s="121"/>
      <c r="CJC16" s="121"/>
      <c r="CJD16" s="121"/>
      <c r="CJE16" s="121"/>
      <c r="CJF16" s="121"/>
      <c r="CJG16" s="121"/>
      <c r="CJH16" s="121"/>
      <c r="CJI16" s="121"/>
      <c r="CJJ16" s="121"/>
      <c r="CJK16" s="121"/>
      <c r="CJL16" s="121"/>
      <c r="CJM16" s="121"/>
      <c r="CJN16" s="121"/>
      <c r="CJO16" s="121"/>
      <c r="CJP16" s="121"/>
      <c r="CJQ16" s="121"/>
      <c r="CJR16" s="121"/>
      <c r="CJS16" s="121"/>
      <c r="CJT16" s="121"/>
      <c r="CJU16" s="121"/>
      <c r="CJV16" s="121"/>
      <c r="CJW16" s="121"/>
      <c r="CJX16" s="121"/>
      <c r="CJY16" s="121"/>
      <c r="CJZ16" s="121"/>
      <c r="CKA16" s="121"/>
      <c r="CKB16" s="121"/>
      <c r="CKC16" s="121"/>
      <c r="CKD16" s="121"/>
      <c r="CKE16" s="121"/>
      <c r="CKF16" s="121"/>
      <c r="CKG16" s="121"/>
      <c r="CKH16" s="121"/>
      <c r="CKI16" s="121"/>
      <c r="CKJ16" s="121"/>
      <c r="CKK16" s="121"/>
      <c r="CKL16" s="121"/>
      <c r="CKM16" s="121"/>
      <c r="CKN16" s="121"/>
      <c r="CKO16" s="121"/>
      <c r="CKP16" s="121"/>
      <c r="CKQ16" s="121"/>
      <c r="CKR16" s="121"/>
      <c r="CKS16" s="121"/>
      <c r="CKT16" s="121"/>
      <c r="CKU16" s="121"/>
      <c r="CKV16" s="121"/>
      <c r="CKW16" s="121"/>
      <c r="CKX16" s="121"/>
      <c r="CKY16" s="121"/>
      <c r="CKZ16" s="121"/>
      <c r="CLA16" s="121"/>
      <c r="CLB16" s="121"/>
      <c r="CLC16" s="121"/>
      <c r="CLD16" s="121"/>
      <c r="CLE16" s="121"/>
      <c r="CLF16" s="121"/>
      <c r="CLG16" s="121"/>
      <c r="CLH16" s="121"/>
      <c r="CLI16" s="121"/>
      <c r="CLJ16" s="121"/>
      <c r="CLK16" s="121"/>
      <c r="CLL16" s="121"/>
      <c r="CLM16" s="121"/>
      <c r="CLN16" s="121"/>
      <c r="CLO16" s="121"/>
      <c r="CLP16" s="121"/>
      <c r="CLQ16" s="121"/>
      <c r="CLR16" s="121"/>
      <c r="CLS16" s="121"/>
      <c r="CLT16" s="121"/>
      <c r="CLU16" s="121"/>
      <c r="CLV16" s="121"/>
      <c r="CLW16" s="121"/>
      <c r="CLX16" s="121"/>
      <c r="CLY16" s="121"/>
      <c r="CLZ16" s="121"/>
      <c r="CMA16" s="121"/>
      <c r="CMB16" s="121"/>
      <c r="CMC16" s="121"/>
      <c r="CMD16" s="121"/>
      <c r="CME16" s="121"/>
      <c r="CMF16" s="121"/>
      <c r="CMG16" s="121"/>
      <c r="CMH16" s="121"/>
      <c r="CMI16" s="121"/>
      <c r="CMJ16" s="121"/>
      <c r="CMK16" s="121"/>
      <c r="CML16" s="121"/>
      <c r="CMM16" s="121"/>
      <c r="CMN16" s="121"/>
      <c r="CMO16" s="121"/>
      <c r="CMP16" s="121"/>
      <c r="CMQ16" s="121"/>
      <c r="CMR16" s="121"/>
      <c r="CMS16" s="121"/>
      <c r="CMT16" s="121"/>
      <c r="CMU16" s="121"/>
      <c r="CMV16" s="121"/>
      <c r="CMW16" s="121"/>
      <c r="CMX16" s="121"/>
      <c r="CMY16" s="121"/>
      <c r="CMZ16" s="121"/>
      <c r="CNA16" s="121"/>
      <c r="CNB16" s="121"/>
      <c r="CNC16" s="121"/>
      <c r="CND16" s="121"/>
      <c r="CNE16" s="121"/>
      <c r="CNF16" s="121"/>
      <c r="CNG16" s="121"/>
      <c r="CNH16" s="121"/>
      <c r="CNI16" s="121"/>
      <c r="CNJ16" s="121"/>
      <c r="CNK16" s="121"/>
      <c r="CNL16" s="121"/>
      <c r="CNM16" s="121"/>
      <c r="CNN16" s="121"/>
      <c r="CNO16" s="121"/>
      <c r="CNP16" s="121"/>
      <c r="CNQ16" s="121"/>
      <c r="CNR16" s="121"/>
      <c r="CNS16" s="121"/>
      <c r="CNT16" s="121"/>
      <c r="CNU16" s="121"/>
      <c r="CNV16" s="121"/>
      <c r="CNW16" s="121"/>
      <c r="CNX16" s="121"/>
      <c r="CNY16" s="121"/>
      <c r="CNZ16" s="121"/>
      <c r="COA16" s="121"/>
      <c r="COB16" s="121"/>
      <c r="COC16" s="121"/>
      <c r="COD16" s="121"/>
      <c r="COE16" s="121"/>
      <c r="COF16" s="121"/>
      <c r="COG16" s="121"/>
      <c r="COH16" s="121"/>
      <c r="COI16" s="121"/>
      <c r="COJ16" s="121"/>
      <c r="COK16" s="121"/>
      <c r="COL16" s="121"/>
      <c r="COM16" s="121"/>
      <c r="CON16" s="121"/>
      <c r="COO16" s="121"/>
      <c r="COP16" s="121"/>
      <c r="COQ16" s="121"/>
      <c r="COR16" s="121"/>
      <c r="COS16" s="121"/>
      <c r="COT16" s="121"/>
      <c r="COU16" s="121"/>
      <c r="COV16" s="121"/>
      <c r="COW16" s="121"/>
      <c r="COX16" s="121"/>
      <c r="COY16" s="121"/>
      <c r="COZ16" s="121"/>
      <c r="CPA16" s="121"/>
      <c r="CPB16" s="121"/>
      <c r="CPC16" s="121"/>
      <c r="CPD16" s="121"/>
      <c r="CPE16" s="121"/>
      <c r="CPF16" s="121"/>
      <c r="CPG16" s="121"/>
      <c r="CPH16" s="121"/>
      <c r="CPI16" s="121"/>
      <c r="CPJ16" s="121"/>
      <c r="CPK16" s="121"/>
      <c r="CPL16" s="121"/>
      <c r="CPM16" s="121"/>
      <c r="CPN16" s="121"/>
      <c r="CPO16" s="121"/>
      <c r="CPP16" s="121"/>
      <c r="CPQ16" s="121"/>
      <c r="CPR16" s="121"/>
      <c r="CPS16" s="121"/>
      <c r="CPT16" s="121"/>
      <c r="CPU16" s="121"/>
      <c r="CPV16" s="121"/>
      <c r="CPW16" s="121"/>
      <c r="CPX16" s="121"/>
      <c r="CPY16" s="121"/>
      <c r="CPZ16" s="121"/>
      <c r="CQA16" s="121"/>
      <c r="CQB16" s="121"/>
      <c r="CQC16" s="121"/>
      <c r="CQD16" s="121"/>
      <c r="CQE16" s="121"/>
      <c r="CQF16" s="121"/>
      <c r="CQG16" s="121"/>
      <c r="CQH16" s="121"/>
      <c r="CQI16" s="121"/>
      <c r="CQJ16" s="121"/>
      <c r="CQK16" s="121"/>
      <c r="CQL16" s="121"/>
      <c r="CQM16" s="121"/>
      <c r="CQN16" s="121"/>
      <c r="CQO16" s="121"/>
      <c r="CQP16" s="121"/>
      <c r="CQQ16" s="121"/>
      <c r="CQR16" s="121"/>
      <c r="CQS16" s="121"/>
      <c r="CQT16" s="121"/>
      <c r="CQU16" s="121"/>
      <c r="CQV16" s="121"/>
      <c r="CQW16" s="121"/>
      <c r="CQX16" s="121"/>
      <c r="CQY16" s="121"/>
      <c r="CQZ16" s="121"/>
      <c r="CRA16" s="121"/>
      <c r="CRB16" s="121"/>
      <c r="CRC16" s="121"/>
      <c r="CRD16" s="121"/>
      <c r="CRE16" s="121"/>
      <c r="CRF16" s="121"/>
      <c r="CRG16" s="121"/>
      <c r="CRH16" s="121"/>
      <c r="CRI16" s="121"/>
      <c r="CRJ16" s="121"/>
      <c r="CRK16" s="121"/>
      <c r="CRL16" s="121"/>
      <c r="CRM16" s="121"/>
      <c r="CRN16" s="121"/>
      <c r="CRO16" s="121"/>
      <c r="CRP16" s="121"/>
      <c r="CRQ16" s="121"/>
      <c r="CRR16" s="121"/>
      <c r="CRS16" s="121"/>
      <c r="CRT16" s="121"/>
      <c r="CRU16" s="121"/>
      <c r="CRV16" s="121"/>
      <c r="CRW16" s="121"/>
      <c r="CRX16" s="121"/>
      <c r="CRY16" s="121"/>
      <c r="CRZ16" s="121"/>
      <c r="CSA16" s="121"/>
      <c r="CSB16" s="121"/>
      <c r="CSC16" s="121"/>
      <c r="CSD16" s="121"/>
      <c r="CSE16" s="121"/>
      <c r="CSF16" s="121"/>
      <c r="CSG16" s="121"/>
      <c r="CSH16" s="121"/>
      <c r="CSI16" s="121"/>
      <c r="CSJ16" s="121"/>
      <c r="CSK16" s="121"/>
      <c r="CSL16" s="121"/>
      <c r="CSM16" s="121"/>
      <c r="CSN16" s="121"/>
      <c r="CSO16" s="121"/>
      <c r="CSP16" s="121"/>
      <c r="CSQ16" s="121"/>
      <c r="CSR16" s="121"/>
      <c r="CSS16" s="121"/>
      <c r="CST16" s="121"/>
      <c r="CSU16" s="121"/>
      <c r="CSV16" s="121"/>
      <c r="CSW16" s="121"/>
      <c r="CSX16" s="121"/>
      <c r="CSY16" s="121"/>
      <c r="CSZ16" s="121"/>
      <c r="CTA16" s="121"/>
      <c r="CTB16" s="121"/>
      <c r="CTC16" s="121"/>
      <c r="CTD16" s="121"/>
      <c r="CTE16" s="121"/>
      <c r="CTF16" s="121"/>
      <c r="CTG16" s="121"/>
      <c r="CTH16" s="121"/>
      <c r="CTI16" s="121"/>
      <c r="CTJ16" s="121"/>
      <c r="CTK16" s="121"/>
      <c r="CTL16" s="121"/>
      <c r="CTM16" s="121"/>
      <c r="CTN16" s="121"/>
      <c r="CTO16" s="121"/>
      <c r="CTP16" s="121"/>
      <c r="CTQ16" s="121"/>
      <c r="CTR16" s="121"/>
      <c r="CTS16" s="121"/>
      <c r="CTT16" s="121"/>
      <c r="CTU16" s="121"/>
      <c r="CTV16" s="121"/>
      <c r="CTW16" s="121"/>
      <c r="CTX16" s="121"/>
      <c r="CTY16" s="121"/>
      <c r="CTZ16" s="121"/>
      <c r="CUA16" s="121"/>
      <c r="CUB16" s="121"/>
      <c r="CUC16" s="121"/>
      <c r="CUD16" s="121"/>
      <c r="CUE16" s="121"/>
      <c r="CUF16" s="121"/>
      <c r="CUG16" s="121"/>
      <c r="CUH16" s="121"/>
      <c r="CUI16" s="121"/>
      <c r="CUJ16" s="121"/>
      <c r="CUK16" s="121"/>
      <c r="CUL16" s="121"/>
      <c r="CUM16" s="121"/>
      <c r="CUN16" s="121"/>
      <c r="CUO16" s="121"/>
      <c r="CUP16" s="121"/>
      <c r="CUQ16" s="121"/>
      <c r="CUR16" s="121"/>
      <c r="CUS16" s="121"/>
      <c r="CUT16" s="121"/>
      <c r="CUU16" s="121"/>
      <c r="CUV16" s="121"/>
      <c r="CUW16" s="121"/>
      <c r="CUX16" s="121"/>
      <c r="CUY16" s="121"/>
      <c r="CUZ16" s="121"/>
      <c r="CVA16" s="121"/>
      <c r="CVB16" s="121"/>
      <c r="CVC16" s="121"/>
      <c r="CVD16" s="121"/>
      <c r="CVE16" s="121"/>
      <c r="CVF16" s="121"/>
      <c r="CVG16" s="121"/>
      <c r="CVH16" s="121"/>
      <c r="CVI16" s="121"/>
      <c r="CVJ16" s="121"/>
      <c r="CVK16" s="121"/>
      <c r="CVL16" s="121"/>
      <c r="CVM16" s="121"/>
      <c r="CVN16" s="121"/>
      <c r="CVO16" s="121"/>
      <c r="CVP16" s="121"/>
      <c r="CVQ16" s="121"/>
      <c r="CVR16" s="121"/>
      <c r="CVS16" s="121"/>
      <c r="CVT16" s="121"/>
      <c r="CVU16" s="121"/>
      <c r="CVV16" s="121"/>
      <c r="CVW16" s="121"/>
      <c r="CVX16" s="121"/>
      <c r="CVY16" s="121"/>
      <c r="CVZ16" s="121"/>
      <c r="CWA16" s="121"/>
      <c r="CWB16" s="121"/>
      <c r="CWC16" s="121"/>
      <c r="CWD16" s="121"/>
      <c r="CWE16" s="121"/>
      <c r="CWF16" s="121"/>
      <c r="CWG16" s="121"/>
      <c r="CWH16" s="121"/>
      <c r="CWI16" s="121"/>
      <c r="CWJ16" s="121"/>
      <c r="CWK16" s="121"/>
      <c r="CWL16" s="121"/>
      <c r="CWM16" s="121"/>
      <c r="CWN16" s="121"/>
      <c r="CWO16" s="121"/>
      <c r="CWP16" s="121"/>
      <c r="CWQ16" s="121"/>
      <c r="CWR16" s="121"/>
      <c r="CWS16" s="121"/>
      <c r="CWT16" s="121"/>
      <c r="CWU16" s="121"/>
      <c r="CWV16" s="121"/>
      <c r="CWW16" s="121"/>
      <c r="CWX16" s="121"/>
      <c r="CWY16" s="121"/>
      <c r="CWZ16" s="121"/>
      <c r="CXA16" s="121"/>
      <c r="CXB16" s="121"/>
      <c r="CXC16" s="121"/>
      <c r="CXD16" s="121"/>
      <c r="CXE16" s="121"/>
      <c r="CXF16" s="121"/>
      <c r="CXG16" s="121"/>
      <c r="CXH16" s="121"/>
      <c r="CXI16" s="121"/>
      <c r="CXJ16" s="121"/>
      <c r="CXK16" s="121"/>
      <c r="CXL16" s="121"/>
      <c r="CXM16" s="121"/>
      <c r="CXN16" s="121"/>
      <c r="CXO16" s="121"/>
      <c r="CXP16" s="121"/>
      <c r="CXQ16" s="121"/>
      <c r="CXR16" s="121"/>
      <c r="CXS16" s="121"/>
      <c r="CXT16" s="121"/>
      <c r="CXU16" s="121"/>
      <c r="CXV16" s="121"/>
      <c r="CXW16" s="121"/>
      <c r="CXX16" s="121"/>
      <c r="CXY16" s="121"/>
      <c r="CXZ16" s="121"/>
      <c r="CYA16" s="121"/>
      <c r="CYB16" s="121"/>
      <c r="CYC16" s="121"/>
      <c r="CYD16" s="121"/>
      <c r="CYE16" s="121"/>
      <c r="CYF16" s="121"/>
      <c r="CYG16" s="121"/>
      <c r="CYH16" s="121"/>
      <c r="CYI16" s="121"/>
      <c r="CYJ16" s="121"/>
      <c r="CYK16" s="121"/>
      <c r="CYL16" s="121"/>
      <c r="CYM16" s="121"/>
      <c r="CYN16" s="121"/>
      <c r="CYO16" s="121"/>
      <c r="CYP16" s="121"/>
      <c r="CYQ16" s="121"/>
      <c r="CYR16" s="121"/>
      <c r="CYS16" s="121"/>
      <c r="CYT16" s="121"/>
      <c r="CYU16" s="121"/>
      <c r="CYV16" s="121"/>
      <c r="CYW16" s="121"/>
      <c r="CYX16" s="121"/>
      <c r="CYY16" s="121"/>
      <c r="CYZ16" s="121"/>
      <c r="CZA16" s="121"/>
      <c r="CZB16" s="121"/>
      <c r="CZC16" s="121"/>
      <c r="CZD16" s="121"/>
      <c r="CZE16" s="121"/>
      <c r="CZF16" s="121"/>
      <c r="CZG16" s="121"/>
      <c r="CZH16" s="121"/>
      <c r="CZI16" s="121"/>
      <c r="CZJ16" s="121"/>
      <c r="CZK16" s="121"/>
      <c r="CZL16" s="121"/>
      <c r="CZM16" s="121"/>
      <c r="CZN16" s="121"/>
      <c r="CZO16" s="121"/>
      <c r="CZP16" s="121"/>
      <c r="CZQ16" s="121"/>
      <c r="CZR16" s="121"/>
      <c r="CZS16" s="121"/>
      <c r="CZT16" s="121"/>
      <c r="CZU16" s="121"/>
      <c r="CZV16" s="121"/>
      <c r="CZW16" s="121"/>
      <c r="CZX16" s="121"/>
      <c r="CZY16" s="121"/>
      <c r="CZZ16" s="121"/>
      <c r="DAA16" s="121"/>
      <c r="DAB16" s="121"/>
      <c r="DAC16" s="121"/>
      <c r="DAD16" s="121"/>
      <c r="DAE16" s="121"/>
      <c r="DAF16" s="121"/>
      <c r="DAG16" s="121"/>
      <c r="DAH16" s="121"/>
      <c r="DAI16" s="121"/>
      <c r="DAJ16" s="121"/>
      <c r="DAK16" s="121"/>
      <c r="DAL16" s="121"/>
      <c r="DAM16" s="121"/>
      <c r="DAN16" s="121"/>
      <c r="DAO16" s="121"/>
      <c r="DAP16" s="121"/>
      <c r="DAQ16" s="121"/>
      <c r="DAR16" s="121"/>
      <c r="DAS16" s="121"/>
      <c r="DAT16" s="121"/>
      <c r="DAU16" s="121"/>
      <c r="DAV16" s="121"/>
      <c r="DAW16" s="121"/>
      <c r="DAX16" s="121"/>
      <c r="DAY16" s="121"/>
      <c r="DAZ16" s="121"/>
      <c r="DBA16" s="121"/>
      <c r="DBB16" s="121"/>
      <c r="DBC16" s="121"/>
      <c r="DBD16" s="121"/>
      <c r="DBE16" s="121"/>
      <c r="DBF16" s="121"/>
      <c r="DBG16" s="121"/>
      <c r="DBH16" s="121"/>
      <c r="DBI16" s="121"/>
      <c r="DBJ16" s="121"/>
      <c r="DBK16" s="121"/>
      <c r="DBL16" s="121"/>
      <c r="DBM16" s="121"/>
      <c r="DBN16" s="121"/>
      <c r="DBO16" s="121"/>
      <c r="DBP16" s="121"/>
      <c r="DBQ16" s="121"/>
      <c r="DBR16" s="121"/>
      <c r="DBS16" s="121"/>
      <c r="DBT16" s="121"/>
      <c r="DBU16" s="121"/>
      <c r="DBV16" s="121"/>
      <c r="DBW16" s="121"/>
      <c r="DBX16" s="121"/>
      <c r="DBY16" s="121"/>
      <c r="DBZ16" s="121"/>
      <c r="DCA16" s="121"/>
      <c r="DCB16" s="121"/>
      <c r="DCC16" s="121"/>
      <c r="DCD16" s="121"/>
      <c r="DCE16" s="121"/>
      <c r="DCF16" s="121"/>
      <c r="DCG16" s="121"/>
      <c r="DCH16" s="121"/>
      <c r="DCI16" s="121"/>
      <c r="DCJ16" s="121"/>
      <c r="DCK16" s="121"/>
      <c r="DCL16" s="121"/>
      <c r="DCM16" s="121"/>
      <c r="DCN16" s="121"/>
      <c r="DCO16" s="121"/>
      <c r="DCP16" s="121"/>
      <c r="DCQ16" s="121"/>
      <c r="DCR16" s="121"/>
      <c r="DCS16" s="121"/>
      <c r="DCT16" s="121"/>
      <c r="DCU16" s="121"/>
      <c r="DCV16" s="121"/>
      <c r="DCW16" s="121"/>
      <c r="DCX16" s="121"/>
      <c r="DCY16" s="121"/>
      <c r="DCZ16" s="121"/>
      <c r="DDA16" s="121"/>
      <c r="DDB16" s="121"/>
      <c r="DDC16" s="121"/>
      <c r="DDD16" s="121"/>
      <c r="DDE16" s="121"/>
      <c r="DDF16" s="121"/>
      <c r="DDG16" s="121"/>
      <c r="DDH16" s="121"/>
      <c r="DDI16" s="121"/>
      <c r="DDJ16" s="121"/>
      <c r="DDK16" s="121"/>
      <c r="DDL16" s="121"/>
      <c r="DDM16" s="121"/>
      <c r="DDN16" s="121"/>
      <c r="DDO16" s="121"/>
      <c r="DDP16" s="121"/>
      <c r="DDQ16" s="121"/>
      <c r="DDR16" s="121"/>
      <c r="DDS16" s="121"/>
      <c r="DDT16" s="121"/>
      <c r="DDU16" s="121"/>
      <c r="DDV16" s="121"/>
      <c r="DDW16" s="121"/>
      <c r="DDX16" s="121"/>
      <c r="DDY16" s="121"/>
      <c r="DDZ16" s="121"/>
      <c r="DEA16" s="121"/>
      <c r="DEB16" s="121"/>
      <c r="DEC16" s="121"/>
      <c r="DED16" s="121"/>
      <c r="DEE16" s="121"/>
      <c r="DEF16" s="121"/>
      <c r="DEG16" s="121"/>
      <c r="DEH16" s="121"/>
      <c r="DEI16" s="121"/>
      <c r="DEJ16" s="121"/>
      <c r="DEK16" s="121"/>
      <c r="DEL16" s="121"/>
      <c r="DEM16" s="121"/>
      <c r="DEN16" s="121"/>
      <c r="DEO16" s="121"/>
      <c r="DEP16" s="121"/>
      <c r="DEQ16" s="121"/>
      <c r="DER16" s="121"/>
      <c r="DES16" s="121"/>
      <c r="DET16" s="121"/>
      <c r="DEU16" s="121"/>
      <c r="DEV16" s="121"/>
      <c r="DEW16" s="121"/>
      <c r="DEX16" s="121"/>
      <c r="DEY16" s="121"/>
      <c r="DEZ16" s="121"/>
      <c r="DFA16" s="121"/>
      <c r="DFB16" s="121"/>
      <c r="DFC16" s="121"/>
      <c r="DFD16" s="121"/>
      <c r="DFE16" s="121"/>
      <c r="DFF16" s="121"/>
      <c r="DFG16" s="121"/>
      <c r="DFH16" s="121"/>
      <c r="DFI16" s="121"/>
      <c r="DFJ16" s="121"/>
      <c r="DFK16" s="121"/>
      <c r="DFL16" s="121"/>
      <c r="DFM16" s="121"/>
      <c r="DFN16" s="121"/>
      <c r="DFO16" s="121"/>
      <c r="DFP16" s="121"/>
      <c r="DFQ16" s="121"/>
      <c r="DFR16" s="121"/>
      <c r="DFS16" s="121"/>
      <c r="DFT16" s="121"/>
      <c r="DFU16" s="121"/>
      <c r="DFV16" s="121"/>
      <c r="DFW16" s="121"/>
      <c r="DFX16" s="121"/>
      <c r="DFY16" s="121"/>
      <c r="DFZ16" s="121"/>
      <c r="DGA16" s="121"/>
      <c r="DGB16" s="121"/>
      <c r="DGC16" s="121"/>
      <c r="DGD16" s="121"/>
      <c r="DGE16" s="121"/>
      <c r="DGF16" s="121"/>
      <c r="DGG16" s="121"/>
      <c r="DGH16" s="121"/>
      <c r="DGI16" s="121"/>
      <c r="DGJ16" s="121"/>
      <c r="DGK16" s="121"/>
      <c r="DGL16" s="121"/>
      <c r="DGM16" s="121"/>
      <c r="DGN16" s="121"/>
      <c r="DGO16" s="121"/>
      <c r="DGP16" s="121"/>
      <c r="DGQ16" s="121"/>
      <c r="DGR16" s="121"/>
      <c r="DGS16" s="121"/>
      <c r="DGT16" s="121"/>
      <c r="DGU16" s="121"/>
      <c r="DGV16" s="121"/>
      <c r="DGW16" s="121"/>
      <c r="DGX16" s="121"/>
      <c r="DGY16" s="121"/>
      <c r="DGZ16" s="121"/>
      <c r="DHA16" s="121"/>
      <c r="DHB16" s="121"/>
      <c r="DHC16" s="121"/>
      <c r="DHD16" s="121"/>
      <c r="DHE16" s="121"/>
      <c r="DHF16" s="121"/>
      <c r="DHG16" s="121"/>
      <c r="DHH16" s="121"/>
      <c r="DHI16" s="121"/>
      <c r="DHJ16" s="121"/>
      <c r="DHK16" s="121"/>
      <c r="DHL16" s="121"/>
      <c r="DHM16" s="121"/>
      <c r="DHN16" s="121"/>
      <c r="DHO16" s="121"/>
      <c r="DHP16" s="121"/>
      <c r="DHQ16" s="121"/>
      <c r="DHR16" s="121"/>
      <c r="DHS16" s="121"/>
      <c r="DHT16" s="121"/>
      <c r="DHU16" s="121"/>
      <c r="DHV16" s="121"/>
      <c r="DHW16" s="121"/>
      <c r="DHX16" s="121"/>
      <c r="DHY16" s="121"/>
      <c r="DHZ16" s="121"/>
      <c r="DIA16" s="121"/>
      <c r="DIB16" s="121"/>
      <c r="DIC16" s="121"/>
      <c r="DID16" s="121"/>
      <c r="DIE16" s="121"/>
      <c r="DIF16" s="121"/>
      <c r="DIG16" s="121"/>
      <c r="DIH16" s="121"/>
      <c r="DII16" s="121"/>
      <c r="DIJ16" s="121"/>
      <c r="DIK16" s="121"/>
      <c r="DIL16" s="121"/>
      <c r="DIM16" s="121"/>
      <c r="DIN16" s="121"/>
      <c r="DIO16" s="121"/>
      <c r="DIP16" s="121"/>
      <c r="DIQ16" s="121"/>
      <c r="DIR16" s="121"/>
      <c r="DIS16" s="121"/>
      <c r="DIT16" s="121"/>
      <c r="DIU16" s="121"/>
      <c r="DIV16" s="121"/>
      <c r="DIW16" s="121"/>
      <c r="DIX16" s="121"/>
      <c r="DIY16" s="121"/>
      <c r="DIZ16" s="121"/>
      <c r="DJA16" s="121"/>
      <c r="DJB16" s="121"/>
      <c r="DJC16" s="121"/>
      <c r="DJD16" s="121"/>
      <c r="DJE16" s="121"/>
      <c r="DJF16" s="121"/>
      <c r="DJG16" s="121"/>
      <c r="DJH16" s="121"/>
      <c r="DJI16" s="121"/>
      <c r="DJJ16" s="121"/>
      <c r="DJK16" s="121"/>
      <c r="DJL16" s="121"/>
      <c r="DJM16" s="121"/>
      <c r="DJN16" s="121"/>
      <c r="DJO16" s="121"/>
      <c r="DJP16" s="121"/>
      <c r="DJQ16" s="121"/>
      <c r="DJR16" s="121"/>
      <c r="DJS16" s="121"/>
      <c r="DJT16" s="121"/>
      <c r="DJU16" s="121"/>
      <c r="DJV16" s="121"/>
      <c r="DJW16" s="121"/>
      <c r="DJX16" s="121"/>
      <c r="DJY16" s="121"/>
      <c r="DJZ16" s="121"/>
      <c r="DKA16" s="121"/>
      <c r="DKB16" s="121"/>
      <c r="DKC16" s="121"/>
      <c r="DKD16" s="121"/>
      <c r="DKE16" s="121"/>
      <c r="DKF16" s="121"/>
      <c r="DKG16" s="121"/>
      <c r="DKH16" s="121"/>
      <c r="DKI16" s="121"/>
      <c r="DKJ16" s="121"/>
      <c r="DKK16" s="121"/>
      <c r="DKL16" s="121"/>
      <c r="DKM16" s="121"/>
      <c r="DKN16" s="121"/>
      <c r="DKO16" s="121"/>
      <c r="DKP16" s="121"/>
      <c r="DKQ16" s="121"/>
      <c r="DKR16" s="121"/>
      <c r="DKS16" s="121"/>
      <c r="DKT16" s="121"/>
      <c r="DKU16" s="121"/>
      <c r="DKV16" s="121"/>
      <c r="DKW16" s="121"/>
      <c r="DKX16" s="121"/>
      <c r="DKY16" s="121"/>
      <c r="DKZ16" s="121"/>
      <c r="DLA16" s="121"/>
      <c r="DLB16" s="121"/>
      <c r="DLC16" s="121"/>
      <c r="DLD16" s="121"/>
      <c r="DLE16" s="121"/>
      <c r="DLF16" s="121"/>
      <c r="DLG16" s="121"/>
      <c r="DLH16" s="121"/>
      <c r="DLI16" s="121"/>
      <c r="DLJ16" s="121"/>
      <c r="DLK16" s="121"/>
      <c r="DLL16" s="121"/>
      <c r="DLM16" s="121"/>
      <c r="DLN16" s="121"/>
      <c r="DLO16" s="121"/>
      <c r="DLP16" s="121"/>
      <c r="DLQ16" s="121"/>
      <c r="DLR16" s="121"/>
      <c r="DLS16" s="121"/>
      <c r="DLT16" s="121"/>
      <c r="DLU16" s="121"/>
      <c r="DLV16" s="121"/>
      <c r="DLW16" s="121"/>
      <c r="DLX16" s="121"/>
      <c r="DLY16" s="121"/>
      <c r="DLZ16" s="121"/>
      <c r="DMA16" s="121"/>
      <c r="DMB16" s="121"/>
      <c r="DMC16" s="121"/>
      <c r="DMD16" s="121"/>
      <c r="DME16" s="121"/>
      <c r="DMF16" s="121"/>
      <c r="DMG16" s="121"/>
      <c r="DMH16" s="121"/>
      <c r="DMI16" s="121"/>
      <c r="DMJ16" s="121"/>
      <c r="DMK16" s="121"/>
      <c r="DML16" s="121"/>
      <c r="DMM16" s="121"/>
      <c r="DMN16" s="121"/>
      <c r="DMO16" s="121"/>
      <c r="DMP16" s="121"/>
      <c r="DMQ16" s="121"/>
      <c r="DMR16" s="121"/>
      <c r="DMS16" s="121"/>
      <c r="DMT16" s="121"/>
      <c r="DMU16" s="121"/>
      <c r="DMV16" s="121"/>
      <c r="DMW16" s="121"/>
      <c r="DMX16" s="121"/>
      <c r="DMY16" s="121"/>
      <c r="DMZ16" s="121"/>
      <c r="DNA16" s="121"/>
      <c r="DNB16" s="121"/>
      <c r="DNC16" s="121"/>
      <c r="DND16" s="121"/>
      <c r="DNE16" s="121"/>
      <c r="DNF16" s="121"/>
      <c r="DNG16" s="121"/>
      <c r="DNH16" s="121"/>
      <c r="DNI16" s="121"/>
      <c r="DNJ16" s="121"/>
      <c r="DNK16" s="121"/>
      <c r="DNL16" s="121"/>
      <c r="DNM16" s="121"/>
      <c r="DNN16" s="121"/>
      <c r="DNO16" s="121"/>
      <c r="DNP16" s="121"/>
      <c r="DNQ16" s="121"/>
      <c r="DNR16" s="121"/>
      <c r="DNS16" s="121"/>
      <c r="DNT16" s="121"/>
      <c r="DNU16" s="121"/>
      <c r="DNV16" s="121"/>
      <c r="DNW16" s="121"/>
      <c r="DNX16" s="121"/>
      <c r="DNY16" s="121"/>
      <c r="DNZ16" s="121"/>
      <c r="DOA16" s="121"/>
      <c r="DOB16" s="121"/>
      <c r="DOC16" s="121"/>
      <c r="DOD16" s="121"/>
      <c r="DOE16" s="121"/>
      <c r="DOF16" s="121"/>
      <c r="DOG16" s="121"/>
      <c r="DOH16" s="121"/>
      <c r="DOI16" s="121"/>
      <c r="DOJ16" s="121"/>
      <c r="DOK16" s="121"/>
      <c r="DOL16" s="121"/>
      <c r="DOM16" s="121"/>
      <c r="DON16" s="121"/>
      <c r="DOO16" s="121"/>
      <c r="DOP16" s="121"/>
      <c r="DOQ16" s="121"/>
      <c r="DOR16" s="121"/>
      <c r="DOS16" s="121"/>
      <c r="DOT16" s="121"/>
      <c r="DOU16" s="121"/>
      <c r="DOV16" s="121"/>
      <c r="DOW16" s="121"/>
      <c r="DOX16" s="121"/>
      <c r="DOY16" s="121"/>
      <c r="DOZ16" s="121"/>
      <c r="DPA16" s="121"/>
      <c r="DPB16" s="121"/>
      <c r="DPC16" s="121"/>
      <c r="DPD16" s="121"/>
      <c r="DPE16" s="121"/>
      <c r="DPF16" s="121"/>
      <c r="DPG16" s="121"/>
      <c r="DPH16" s="121"/>
      <c r="DPI16" s="121"/>
      <c r="DPJ16" s="121"/>
      <c r="DPK16" s="121"/>
      <c r="DPL16" s="121"/>
      <c r="DPM16" s="121"/>
      <c r="DPN16" s="121"/>
      <c r="DPO16" s="121"/>
      <c r="DPP16" s="121"/>
      <c r="DPQ16" s="121"/>
      <c r="DPR16" s="121"/>
      <c r="DPS16" s="121"/>
      <c r="DPT16" s="121"/>
      <c r="DPU16" s="121"/>
      <c r="DPV16" s="121"/>
      <c r="DPW16" s="121"/>
      <c r="DPX16" s="121"/>
      <c r="DPY16" s="121"/>
      <c r="DPZ16" s="121"/>
      <c r="DQA16" s="121"/>
      <c r="DQB16" s="121"/>
      <c r="DQC16" s="121"/>
      <c r="DQD16" s="121"/>
      <c r="DQE16" s="121"/>
      <c r="DQF16" s="121"/>
      <c r="DQG16" s="121"/>
      <c r="DQH16" s="121"/>
      <c r="DQI16" s="121"/>
      <c r="DQJ16" s="121"/>
      <c r="DQK16" s="121"/>
      <c r="DQL16" s="121"/>
      <c r="DQM16" s="121"/>
      <c r="DQN16" s="121"/>
      <c r="DQO16" s="121"/>
      <c r="DQP16" s="121"/>
      <c r="DQQ16" s="121"/>
      <c r="DQR16" s="121"/>
      <c r="DQS16" s="121"/>
      <c r="DQT16" s="121"/>
      <c r="DQU16" s="121"/>
      <c r="DQV16" s="121"/>
      <c r="DQW16" s="121"/>
      <c r="DQX16" s="121"/>
      <c r="DQY16" s="121"/>
      <c r="DQZ16" s="121"/>
      <c r="DRA16" s="121"/>
      <c r="DRB16" s="121"/>
      <c r="DRC16" s="121"/>
      <c r="DRD16" s="121"/>
      <c r="DRE16" s="121"/>
      <c r="DRF16" s="121"/>
      <c r="DRG16" s="121"/>
      <c r="DRH16" s="121"/>
      <c r="DRI16" s="121"/>
      <c r="DRJ16" s="121"/>
      <c r="DRK16" s="121"/>
      <c r="DRL16" s="121"/>
      <c r="DRM16" s="121"/>
      <c r="DRN16" s="121"/>
      <c r="DRO16" s="121"/>
      <c r="DRP16" s="121"/>
      <c r="DRQ16" s="121"/>
      <c r="DRR16" s="121"/>
      <c r="DRS16" s="121"/>
      <c r="DRT16" s="121"/>
      <c r="DRU16" s="121"/>
      <c r="DRV16" s="121"/>
      <c r="DRW16" s="121"/>
      <c r="DRX16" s="121"/>
      <c r="DRY16" s="121"/>
      <c r="DRZ16" s="121"/>
      <c r="DSA16" s="121"/>
      <c r="DSB16" s="121"/>
      <c r="DSC16" s="121"/>
      <c r="DSD16" s="121"/>
      <c r="DSE16" s="121"/>
      <c r="DSF16" s="121"/>
      <c r="DSG16" s="121"/>
      <c r="DSH16" s="121"/>
      <c r="DSI16" s="121"/>
      <c r="DSJ16" s="121"/>
      <c r="DSK16" s="121"/>
      <c r="DSL16" s="121"/>
      <c r="DSM16" s="121"/>
      <c r="DSN16" s="121"/>
      <c r="DSO16" s="121"/>
      <c r="DSP16" s="121"/>
      <c r="DSQ16" s="121"/>
      <c r="DSR16" s="121"/>
      <c r="DSS16" s="121"/>
      <c r="DST16" s="121"/>
      <c r="DSU16" s="121"/>
      <c r="DSV16" s="121"/>
      <c r="DSW16" s="121"/>
      <c r="DSX16" s="121"/>
      <c r="DSY16" s="121"/>
      <c r="DSZ16" s="121"/>
      <c r="DTA16" s="121"/>
      <c r="DTB16" s="121"/>
      <c r="DTC16" s="121"/>
      <c r="DTD16" s="121"/>
      <c r="DTE16" s="121"/>
      <c r="DTF16" s="121"/>
      <c r="DTG16" s="121"/>
      <c r="DTH16" s="121"/>
      <c r="DTI16" s="121"/>
      <c r="DTJ16" s="121"/>
      <c r="DTK16" s="121"/>
      <c r="DTL16" s="121"/>
      <c r="DTM16" s="121"/>
      <c r="DTN16" s="121"/>
      <c r="DTO16" s="121"/>
      <c r="DTP16" s="121"/>
      <c r="DTQ16" s="121"/>
      <c r="DTR16" s="121"/>
      <c r="DTS16" s="121"/>
      <c r="DTT16" s="121"/>
      <c r="DTU16" s="121"/>
      <c r="DTV16" s="121"/>
      <c r="DTW16" s="121"/>
      <c r="DTX16" s="121"/>
      <c r="DTY16" s="121"/>
      <c r="DTZ16" s="121"/>
      <c r="DUA16" s="121"/>
      <c r="DUB16" s="121"/>
      <c r="DUC16" s="121"/>
      <c r="DUD16" s="121"/>
      <c r="DUE16" s="121"/>
      <c r="DUF16" s="121"/>
      <c r="DUG16" s="121"/>
      <c r="DUH16" s="121"/>
      <c r="DUI16" s="121"/>
      <c r="DUJ16" s="121"/>
      <c r="DUK16" s="121"/>
      <c r="DUL16" s="121"/>
      <c r="DUM16" s="121"/>
      <c r="DUN16" s="121"/>
      <c r="DUO16" s="121"/>
      <c r="DUP16" s="121"/>
      <c r="DUQ16" s="121"/>
      <c r="DUR16" s="121"/>
      <c r="DUS16" s="121"/>
      <c r="DUT16" s="121"/>
      <c r="DUU16" s="121"/>
      <c r="DUV16" s="121"/>
      <c r="DUW16" s="121"/>
      <c r="DUX16" s="121"/>
      <c r="DUY16" s="121"/>
      <c r="DUZ16" s="121"/>
      <c r="DVA16" s="121"/>
      <c r="DVB16" s="121"/>
      <c r="DVC16" s="121"/>
      <c r="DVD16" s="121"/>
      <c r="DVE16" s="121"/>
      <c r="DVF16" s="121"/>
      <c r="DVG16" s="121"/>
      <c r="DVH16" s="121"/>
      <c r="DVI16" s="121"/>
      <c r="DVJ16" s="121"/>
      <c r="DVK16" s="121"/>
      <c r="DVL16" s="121"/>
      <c r="DVM16" s="121"/>
      <c r="DVN16" s="121"/>
      <c r="DVO16" s="121"/>
      <c r="DVP16" s="121"/>
      <c r="DVQ16" s="121"/>
      <c r="DVR16" s="121"/>
      <c r="DVS16" s="121"/>
      <c r="DVT16" s="121"/>
      <c r="DVU16" s="121"/>
      <c r="DVV16" s="121"/>
      <c r="DVW16" s="121"/>
      <c r="DVX16" s="121"/>
      <c r="DVY16" s="121"/>
      <c r="DVZ16" s="121"/>
      <c r="DWA16" s="121"/>
      <c r="DWB16" s="121"/>
      <c r="DWC16" s="121"/>
      <c r="DWD16" s="121"/>
      <c r="DWE16" s="121"/>
      <c r="DWF16" s="121"/>
      <c r="DWG16" s="121"/>
      <c r="DWH16" s="121"/>
      <c r="DWI16" s="121"/>
      <c r="DWJ16" s="121"/>
      <c r="DWK16" s="121"/>
      <c r="DWL16" s="121"/>
      <c r="DWM16" s="121"/>
      <c r="DWN16" s="121"/>
      <c r="DWO16" s="121"/>
      <c r="DWP16" s="121"/>
      <c r="DWQ16" s="121"/>
      <c r="DWR16" s="121"/>
      <c r="DWS16" s="121"/>
      <c r="DWT16" s="121"/>
      <c r="DWU16" s="121"/>
      <c r="DWV16" s="121"/>
      <c r="DWW16" s="121"/>
      <c r="DWX16" s="121"/>
      <c r="DWY16" s="121"/>
      <c r="DWZ16" s="121"/>
      <c r="DXA16" s="121"/>
      <c r="DXB16" s="121"/>
      <c r="DXC16" s="121"/>
      <c r="DXD16" s="121"/>
      <c r="DXE16" s="121"/>
      <c r="DXF16" s="121"/>
      <c r="DXG16" s="121"/>
      <c r="DXH16" s="121"/>
      <c r="DXI16" s="121"/>
      <c r="DXJ16" s="121"/>
      <c r="DXK16" s="121"/>
      <c r="DXL16" s="121"/>
      <c r="DXM16" s="121"/>
      <c r="DXN16" s="121"/>
      <c r="DXO16" s="121"/>
      <c r="DXP16" s="121"/>
      <c r="DXQ16" s="121"/>
      <c r="DXR16" s="121"/>
      <c r="DXS16" s="121"/>
      <c r="DXT16" s="121"/>
      <c r="DXU16" s="121"/>
      <c r="DXV16" s="121"/>
      <c r="DXW16" s="121"/>
      <c r="DXX16" s="121"/>
      <c r="DXY16" s="121"/>
      <c r="DXZ16" s="121"/>
      <c r="DYA16" s="121"/>
      <c r="DYB16" s="121"/>
      <c r="DYC16" s="121"/>
      <c r="DYD16" s="121"/>
      <c r="DYE16" s="121"/>
      <c r="DYF16" s="121"/>
      <c r="DYG16" s="121"/>
      <c r="DYH16" s="121"/>
      <c r="DYI16" s="121"/>
      <c r="DYJ16" s="121"/>
      <c r="DYK16" s="121"/>
      <c r="DYL16" s="121"/>
      <c r="DYM16" s="121"/>
      <c r="DYN16" s="121"/>
      <c r="DYO16" s="121"/>
      <c r="DYP16" s="121"/>
      <c r="DYQ16" s="121"/>
      <c r="DYR16" s="121"/>
      <c r="DYS16" s="121"/>
      <c r="DYT16" s="121"/>
      <c r="DYU16" s="121"/>
      <c r="DYV16" s="121"/>
      <c r="DYW16" s="121"/>
      <c r="DYX16" s="121"/>
      <c r="DYY16" s="121"/>
      <c r="DYZ16" s="121"/>
      <c r="DZA16" s="121"/>
      <c r="DZB16" s="121"/>
      <c r="DZC16" s="121"/>
      <c r="DZD16" s="121"/>
      <c r="DZE16" s="121"/>
      <c r="DZF16" s="121"/>
      <c r="DZG16" s="121"/>
      <c r="DZH16" s="121"/>
      <c r="DZI16" s="121"/>
      <c r="DZJ16" s="121"/>
      <c r="DZK16" s="121"/>
      <c r="DZL16" s="121"/>
      <c r="DZM16" s="121"/>
      <c r="DZN16" s="121"/>
      <c r="DZO16" s="121"/>
      <c r="DZP16" s="121"/>
      <c r="DZQ16" s="121"/>
      <c r="DZR16" s="121"/>
      <c r="DZS16" s="121"/>
      <c r="DZT16" s="121"/>
      <c r="DZU16" s="121"/>
      <c r="DZV16" s="121"/>
      <c r="DZW16" s="121"/>
      <c r="DZX16" s="121"/>
      <c r="DZY16" s="121"/>
      <c r="DZZ16" s="121"/>
      <c r="EAA16" s="121"/>
      <c r="EAB16" s="121"/>
      <c r="EAC16" s="121"/>
      <c r="EAD16" s="121"/>
      <c r="EAE16" s="121"/>
      <c r="EAF16" s="121"/>
      <c r="EAG16" s="121"/>
      <c r="EAH16" s="121"/>
      <c r="EAI16" s="121"/>
      <c r="EAJ16" s="121"/>
      <c r="EAK16" s="121"/>
      <c r="EAL16" s="121"/>
      <c r="EAM16" s="121"/>
      <c r="EAN16" s="121"/>
      <c r="EAO16" s="121"/>
      <c r="EAP16" s="121"/>
      <c r="EAQ16" s="121"/>
      <c r="EAR16" s="121"/>
      <c r="EAS16" s="121"/>
      <c r="EAT16" s="121"/>
      <c r="EAU16" s="121"/>
      <c r="EAV16" s="121"/>
      <c r="EAW16" s="121"/>
      <c r="EAX16" s="121"/>
      <c r="EAY16" s="121"/>
      <c r="EAZ16" s="121"/>
      <c r="EBA16" s="121"/>
      <c r="EBB16" s="121"/>
      <c r="EBC16" s="121"/>
      <c r="EBD16" s="121"/>
      <c r="EBE16" s="121"/>
      <c r="EBF16" s="121"/>
      <c r="EBG16" s="121"/>
      <c r="EBH16" s="121"/>
      <c r="EBI16" s="121"/>
      <c r="EBJ16" s="121"/>
      <c r="EBK16" s="121"/>
      <c r="EBL16" s="121"/>
      <c r="EBM16" s="121"/>
      <c r="EBN16" s="121"/>
      <c r="EBO16" s="121"/>
      <c r="EBP16" s="121"/>
      <c r="EBQ16" s="121"/>
      <c r="EBR16" s="121"/>
      <c r="EBS16" s="121"/>
      <c r="EBT16" s="121"/>
      <c r="EBU16" s="121"/>
      <c r="EBV16" s="121"/>
      <c r="EBW16" s="121"/>
      <c r="EBX16" s="121"/>
      <c r="EBY16" s="121"/>
      <c r="EBZ16" s="121"/>
      <c r="ECA16" s="121"/>
      <c r="ECB16" s="121"/>
      <c r="ECC16" s="121"/>
      <c r="ECD16" s="121"/>
      <c r="ECE16" s="121"/>
      <c r="ECF16" s="121"/>
      <c r="ECG16" s="121"/>
      <c r="ECH16" s="121"/>
      <c r="ECI16" s="121"/>
      <c r="ECJ16" s="121"/>
      <c r="ECK16" s="121"/>
      <c r="ECL16" s="121"/>
      <c r="ECM16" s="121"/>
      <c r="ECN16" s="121"/>
      <c r="ECO16" s="121"/>
      <c r="ECP16" s="121"/>
      <c r="ECQ16" s="121"/>
      <c r="ECR16" s="121"/>
      <c r="ECS16" s="121"/>
      <c r="ECT16" s="121"/>
      <c r="ECU16" s="121"/>
      <c r="ECV16" s="121"/>
      <c r="ECW16" s="121"/>
      <c r="ECX16" s="121"/>
      <c r="ECY16" s="121"/>
      <c r="ECZ16" s="121"/>
      <c r="EDA16" s="121"/>
      <c r="EDB16" s="121"/>
      <c r="EDC16" s="121"/>
      <c r="EDD16" s="121"/>
      <c r="EDE16" s="121"/>
      <c r="EDF16" s="121"/>
      <c r="EDG16" s="121"/>
      <c r="EDH16" s="121"/>
      <c r="EDI16" s="121"/>
      <c r="EDJ16" s="121"/>
      <c r="EDK16" s="121"/>
      <c r="EDL16" s="121"/>
      <c r="EDM16" s="121"/>
      <c r="EDN16" s="121"/>
      <c r="EDO16" s="121"/>
      <c r="EDP16" s="121"/>
      <c r="EDQ16" s="121"/>
      <c r="EDR16" s="121"/>
      <c r="EDS16" s="121"/>
      <c r="EDT16" s="121"/>
      <c r="EDU16" s="121"/>
      <c r="EDV16" s="121"/>
      <c r="EDW16" s="121"/>
      <c r="EDX16" s="121"/>
      <c r="EDY16" s="121"/>
      <c r="EDZ16" s="121"/>
      <c r="EEA16" s="121"/>
      <c r="EEB16" s="121"/>
      <c r="EEC16" s="121"/>
      <c r="EED16" s="121"/>
      <c r="EEE16" s="121"/>
      <c r="EEF16" s="121"/>
      <c r="EEG16" s="121"/>
      <c r="EEH16" s="121"/>
      <c r="EEI16" s="121"/>
      <c r="EEJ16" s="121"/>
      <c r="EEK16" s="121"/>
      <c r="EEL16" s="121"/>
      <c r="EEM16" s="121"/>
      <c r="EEN16" s="121"/>
      <c r="EEO16" s="121"/>
      <c r="EEP16" s="121"/>
      <c r="EEQ16" s="121"/>
      <c r="EER16" s="121"/>
      <c r="EES16" s="121"/>
      <c r="EET16" s="121"/>
      <c r="EEU16" s="121"/>
      <c r="EEV16" s="121"/>
      <c r="EEW16" s="121"/>
      <c r="EEX16" s="121"/>
      <c r="EEY16" s="121"/>
      <c r="EEZ16" s="121"/>
      <c r="EFA16" s="121"/>
      <c r="EFB16" s="121"/>
      <c r="EFC16" s="121"/>
      <c r="EFD16" s="121"/>
      <c r="EFE16" s="121"/>
      <c r="EFF16" s="121"/>
      <c r="EFG16" s="121"/>
      <c r="EFH16" s="121"/>
      <c r="EFI16" s="121"/>
      <c r="EFJ16" s="121"/>
      <c r="EFK16" s="121"/>
      <c r="EFL16" s="121"/>
      <c r="EFM16" s="121"/>
      <c r="EFN16" s="121"/>
      <c r="EFO16" s="121"/>
      <c r="EFP16" s="121"/>
      <c r="EFQ16" s="121"/>
      <c r="EFR16" s="121"/>
      <c r="EFS16" s="121"/>
      <c r="EFT16" s="121"/>
      <c r="EFU16" s="121"/>
      <c r="EFV16" s="121"/>
      <c r="EFW16" s="121"/>
      <c r="EFX16" s="121"/>
      <c r="EFY16" s="121"/>
      <c r="EFZ16" s="121"/>
      <c r="EGA16" s="121"/>
      <c r="EGB16" s="121"/>
      <c r="EGC16" s="121"/>
      <c r="EGD16" s="121"/>
      <c r="EGE16" s="121"/>
      <c r="EGF16" s="121"/>
      <c r="EGG16" s="121"/>
      <c r="EGH16" s="121"/>
      <c r="EGI16" s="121"/>
      <c r="EGJ16" s="121"/>
      <c r="EGK16" s="121"/>
      <c r="EGL16" s="121"/>
      <c r="EGM16" s="121"/>
      <c r="EGN16" s="121"/>
      <c r="EGO16" s="121"/>
      <c r="EGP16" s="121"/>
      <c r="EGQ16" s="121"/>
      <c r="EGR16" s="121"/>
      <c r="EGS16" s="121"/>
      <c r="EGT16" s="121"/>
      <c r="EGU16" s="121"/>
      <c r="EGV16" s="121"/>
      <c r="EGW16" s="121"/>
      <c r="EGX16" s="121"/>
      <c r="EGY16" s="121"/>
      <c r="EGZ16" s="121"/>
      <c r="EHA16" s="121"/>
      <c r="EHB16" s="121"/>
      <c r="EHC16" s="121"/>
      <c r="EHD16" s="121"/>
      <c r="EHE16" s="121"/>
      <c r="EHF16" s="121"/>
      <c r="EHG16" s="121"/>
      <c r="EHH16" s="121"/>
      <c r="EHI16" s="121"/>
      <c r="EHJ16" s="121"/>
      <c r="EHK16" s="121"/>
      <c r="EHL16" s="121"/>
      <c r="EHM16" s="121"/>
      <c r="EHN16" s="121"/>
      <c r="EHO16" s="121"/>
      <c r="EHP16" s="121"/>
      <c r="EHQ16" s="121"/>
      <c r="EHR16" s="121"/>
      <c r="EHS16" s="121"/>
      <c r="EHT16" s="121"/>
      <c r="EHU16" s="121"/>
      <c r="EHV16" s="121"/>
      <c r="EHW16" s="121"/>
      <c r="EHX16" s="121"/>
      <c r="EHY16" s="121"/>
      <c r="EHZ16" s="121"/>
      <c r="EIA16" s="121"/>
      <c r="EIB16" s="121"/>
      <c r="EIC16" s="121"/>
      <c r="EID16" s="121"/>
      <c r="EIE16" s="121"/>
      <c r="EIF16" s="121"/>
      <c r="EIG16" s="121"/>
      <c r="EIH16" s="121"/>
      <c r="EII16" s="121"/>
      <c r="EIJ16" s="121"/>
      <c r="EIK16" s="121"/>
      <c r="EIL16" s="121"/>
      <c r="EIM16" s="121"/>
      <c r="EIN16" s="121"/>
      <c r="EIO16" s="121"/>
      <c r="EIP16" s="121"/>
      <c r="EIQ16" s="121"/>
      <c r="EIR16" s="121"/>
      <c r="EIS16" s="121"/>
      <c r="EIT16" s="121"/>
      <c r="EIU16" s="121"/>
      <c r="EIV16" s="121"/>
      <c r="EIW16" s="121"/>
      <c r="EIX16" s="121"/>
      <c r="EIY16" s="121"/>
      <c r="EIZ16" s="121"/>
      <c r="EJA16" s="121"/>
      <c r="EJB16" s="121"/>
      <c r="EJC16" s="121"/>
      <c r="EJD16" s="121"/>
      <c r="EJE16" s="121"/>
      <c r="EJF16" s="121"/>
      <c r="EJG16" s="121"/>
      <c r="EJH16" s="121"/>
      <c r="EJI16" s="121"/>
      <c r="EJJ16" s="121"/>
      <c r="EJK16" s="121"/>
      <c r="EJL16" s="121"/>
      <c r="EJM16" s="121"/>
      <c r="EJN16" s="121"/>
      <c r="EJO16" s="121"/>
      <c r="EJP16" s="121"/>
      <c r="EJQ16" s="121"/>
      <c r="EJR16" s="121"/>
      <c r="EJS16" s="121"/>
      <c r="EJT16" s="121"/>
      <c r="EJU16" s="121"/>
      <c r="EJV16" s="121"/>
      <c r="EJW16" s="121"/>
      <c r="EJX16" s="121"/>
      <c r="EJY16" s="121"/>
      <c r="EJZ16" s="121"/>
      <c r="EKA16" s="121"/>
      <c r="EKB16" s="121"/>
      <c r="EKC16" s="121"/>
      <c r="EKD16" s="121"/>
      <c r="EKE16" s="121"/>
      <c r="EKF16" s="121"/>
      <c r="EKG16" s="121"/>
      <c r="EKH16" s="121"/>
      <c r="EKI16" s="121"/>
      <c r="EKJ16" s="121"/>
      <c r="EKK16" s="121"/>
      <c r="EKL16" s="121"/>
      <c r="EKM16" s="121"/>
      <c r="EKN16" s="121"/>
      <c r="EKO16" s="121"/>
      <c r="EKP16" s="121"/>
      <c r="EKQ16" s="121"/>
      <c r="EKR16" s="121"/>
      <c r="EKS16" s="121"/>
      <c r="EKT16" s="121"/>
      <c r="EKU16" s="121"/>
      <c r="EKV16" s="121"/>
      <c r="EKW16" s="121"/>
      <c r="EKX16" s="121"/>
      <c r="EKY16" s="121"/>
      <c r="EKZ16" s="121"/>
      <c r="ELA16" s="121"/>
      <c r="ELB16" s="121"/>
      <c r="ELC16" s="121"/>
      <c r="ELD16" s="121"/>
      <c r="ELE16" s="121"/>
      <c r="ELF16" s="121"/>
      <c r="ELG16" s="121"/>
      <c r="ELH16" s="121"/>
      <c r="ELI16" s="121"/>
      <c r="ELJ16" s="121"/>
      <c r="ELK16" s="121"/>
      <c r="ELL16" s="121"/>
      <c r="ELM16" s="121"/>
      <c r="ELN16" s="121"/>
      <c r="ELO16" s="121"/>
      <c r="ELP16" s="121"/>
      <c r="ELQ16" s="121"/>
      <c r="ELR16" s="121"/>
      <c r="ELS16" s="121"/>
      <c r="ELT16" s="121"/>
      <c r="ELU16" s="121"/>
      <c r="ELV16" s="121"/>
      <c r="ELW16" s="121"/>
      <c r="ELX16" s="121"/>
      <c r="ELY16" s="121"/>
      <c r="ELZ16" s="121"/>
      <c r="EMA16" s="121"/>
      <c r="EMB16" s="121"/>
      <c r="EMC16" s="121"/>
      <c r="EMD16" s="121"/>
      <c r="EME16" s="121"/>
      <c r="EMF16" s="121"/>
      <c r="EMG16" s="121"/>
      <c r="EMH16" s="121"/>
      <c r="EMI16" s="121"/>
      <c r="EMJ16" s="121"/>
      <c r="EMK16" s="121"/>
      <c r="EML16" s="121"/>
      <c r="EMM16" s="121"/>
      <c r="EMN16" s="121"/>
      <c r="EMO16" s="121"/>
      <c r="EMP16" s="121"/>
      <c r="EMQ16" s="121"/>
      <c r="EMR16" s="121"/>
      <c r="EMS16" s="121"/>
      <c r="EMT16" s="121"/>
      <c r="EMU16" s="121"/>
      <c r="EMV16" s="121"/>
      <c r="EMW16" s="121"/>
      <c r="EMX16" s="121"/>
      <c r="EMY16" s="121"/>
      <c r="EMZ16" s="121"/>
      <c r="ENA16" s="121"/>
      <c r="ENB16" s="121"/>
      <c r="ENC16" s="121"/>
      <c r="END16" s="121"/>
      <c r="ENE16" s="121"/>
      <c r="ENF16" s="121"/>
      <c r="ENG16" s="121"/>
      <c r="ENH16" s="121"/>
      <c r="ENI16" s="121"/>
      <c r="ENJ16" s="121"/>
      <c r="ENK16" s="121"/>
      <c r="ENL16" s="121"/>
      <c r="ENM16" s="121"/>
      <c r="ENN16" s="121"/>
      <c r="ENO16" s="121"/>
      <c r="ENP16" s="121"/>
      <c r="ENQ16" s="121"/>
      <c r="ENR16" s="121"/>
      <c r="ENS16" s="121"/>
      <c r="ENT16" s="121"/>
      <c r="ENU16" s="121"/>
      <c r="ENV16" s="121"/>
      <c r="ENW16" s="121"/>
      <c r="ENX16" s="121"/>
      <c r="ENY16" s="121"/>
      <c r="ENZ16" s="121"/>
      <c r="EOA16" s="121"/>
      <c r="EOB16" s="121"/>
      <c r="EOC16" s="121"/>
      <c r="EOD16" s="121"/>
      <c r="EOE16" s="121"/>
      <c r="EOF16" s="121"/>
      <c r="EOG16" s="121"/>
      <c r="EOH16" s="121"/>
      <c r="EOI16" s="121"/>
      <c r="EOJ16" s="121"/>
      <c r="EOK16" s="121"/>
      <c r="EOL16" s="121"/>
      <c r="EOM16" s="121"/>
      <c r="EON16" s="121"/>
      <c r="EOO16" s="121"/>
      <c r="EOP16" s="121"/>
      <c r="EOQ16" s="121"/>
      <c r="EOR16" s="121"/>
      <c r="EOS16" s="121"/>
      <c r="EOT16" s="121"/>
      <c r="EOU16" s="121"/>
      <c r="EOV16" s="121"/>
      <c r="EOW16" s="121"/>
      <c r="EOX16" s="121"/>
      <c r="EOY16" s="121"/>
      <c r="EOZ16" s="121"/>
      <c r="EPA16" s="121"/>
      <c r="EPB16" s="121"/>
      <c r="EPC16" s="121"/>
      <c r="EPD16" s="121"/>
      <c r="EPE16" s="121"/>
      <c r="EPF16" s="121"/>
      <c r="EPG16" s="121"/>
      <c r="EPH16" s="121"/>
      <c r="EPI16" s="121"/>
      <c r="EPJ16" s="121"/>
      <c r="EPK16" s="121"/>
      <c r="EPL16" s="121"/>
      <c r="EPM16" s="121"/>
      <c r="EPN16" s="121"/>
      <c r="EPO16" s="121"/>
      <c r="EPP16" s="121"/>
      <c r="EPQ16" s="121"/>
      <c r="EPR16" s="121"/>
      <c r="EPS16" s="121"/>
      <c r="EPT16" s="121"/>
      <c r="EPU16" s="121"/>
      <c r="EPV16" s="121"/>
      <c r="EPW16" s="121"/>
      <c r="EPX16" s="121"/>
      <c r="EPY16" s="121"/>
      <c r="EPZ16" s="121"/>
      <c r="EQA16" s="121"/>
      <c r="EQB16" s="121"/>
      <c r="EQC16" s="121"/>
      <c r="EQD16" s="121"/>
      <c r="EQE16" s="121"/>
      <c r="EQF16" s="121"/>
      <c r="EQG16" s="121"/>
      <c r="EQH16" s="121"/>
      <c r="EQI16" s="121"/>
      <c r="EQJ16" s="121"/>
      <c r="EQK16" s="121"/>
      <c r="EQL16" s="121"/>
      <c r="EQM16" s="121"/>
      <c r="EQN16" s="121"/>
      <c r="EQO16" s="121"/>
      <c r="EQP16" s="121"/>
      <c r="EQQ16" s="121"/>
      <c r="EQR16" s="121"/>
      <c r="EQS16" s="121"/>
      <c r="EQT16" s="121"/>
      <c r="EQU16" s="121"/>
      <c r="EQV16" s="121"/>
      <c r="EQW16" s="121"/>
      <c r="EQX16" s="121"/>
      <c r="EQY16" s="121"/>
      <c r="EQZ16" s="121"/>
      <c r="ERA16" s="121"/>
      <c r="ERB16" s="121"/>
      <c r="ERC16" s="121"/>
      <c r="ERD16" s="121"/>
      <c r="ERE16" s="121"/>
      <c r="ERF16" s="121"/>
      <c r="ERG16" s="121"/>
      <c r="ERH16" s="121"/>
      <c r="ERI16" s="121"/>
      <c r="ERJ16" s="121"/>
      <c r="ERK16" s="121"/>
      <c r="ERL16" s="121"/>
      <c r="ERM16" s="121"/>
      <c r="ERN16" s="121"/>
      <c r="ERO16" s="121"/>
      <c r="ERP16" s="121"/>
      <c r="ERQ16" s="121"/>
      <c r="ERR16" s="121"/>
      <c r="ERS16" s="121"/>
      <c r="ERT16" s="121"/>
      <c r="ERU16" s="121"/>
      <c r="ERV16" s="121"/>
      <c r="ERW16" s="121"/>
      <c r="ERX16" s="121"/>
      <c r="ERY16" s="121"/>
      <c r="ERZ16" s="121"/>
      <c r="ESA16" s="121"/>
      <c r="ESB16" s="121"/>
      <c r="ESC16" s="121"/>
      <c r="ESD16" s="121"/>
      <c r="ESE16" s="121"/>
      <c r="ESF16" s="121"/>
      <c r="ESG16" s="121"/>
      <c r="ESH16" s="121"/>
      <c r="ESI16" s="121"/>
      <c r="ESJ16" s="121"/>
      <c r="ESK16" s="121"/>
      <c r="ESL16" s="121"/>
      <c r="ESM16" s="121"/>
      <c r="ESN16" s="121"/>
      <c r="ESO16" s="121"/>
      <c r="ESP16" s="121"/>
      <c r="ESQ16" s="121"/>
      <c r="ESR16" s="121"/>
      <c r="ESS16" s="121"/>
      <c r="EST16" s="121"/>
      <c r="ESU16" s="121"/>
      <c r="ESV16" s="121"/>
      <c r="ESW16" s="121"/>
      <c r="ESX16" s="121"/>
      <c r="ESY16" s="121"/>
      <c r="ESZ16" s="121"/>
      <c r="ETA16" s="121"/>
      <c r="ETB16" s="121"/>
      <c r="ETC16" s="121"/>
      <c r="ETD16" s="121"/>
      <c r="ETE16" s="121"/>
      <c r="ETF16" s="121"/>
      <c r="ETG16" s="121"/>
      <c r="ETH16" s="121"/>
      <c r="ETI16" s="121"/>
      <c r="ETJ16" s="121"/>
      <c r="ETK16" s="121"/>
      <c r="ETL16" s="121"/>
      <c r="ETM16" s="121"/>
      <c r="ETN16" s="121"/>
      <c r="ETO16" s="121"/>
      <c r="ETP16" s="121"/>
      <c r="ETQ16" s="121"/>
      <c r="ETR16" s="121"/>
      <c r="ETS16" s="121"/>
      <c r="ETT16" s="121"/>
      <c r="ETU16" s="121"/>
      <c r="ETV16" s="121"/>
      <c r="ETW16" s="121"/>
      <c r="ETX16" s="121"/>
      <c r="ETY16" s="121"/>
      <c r="ETZ16" s="121"/>
      <c r="EUA16" s="121"/>
      <c r="EUB16" s="121"/>
      <c r="EUC16" s="121"/>
      <c r="EUD16" s="121"/>
      <c r="EUE16" s="121"/>
      <c r="EUF16" s="121"/>
      <c r="EUG16" s="121"/>
      <c r="EUH16" s="121"/>
      <c r="EUI16" s="121"/>
      <c r="EUJ16" s="121"/>
      <c r="EUK16" s="121"/>
      <c r="EUL16" s="121"/>
      <c r="EUM16" s="121"/>
      <c r="EUN16" s="121"/>
      <c r="EUO16" s="121"/>
      <c r="EUP16" s="121"/>
      <c r="EUQ16" s="121"/>
      <c r="EUR16" s="121"/>
      <c r="EUS16" s="121"/>
      <c r="EUT16" s="121"/>
      <c r="EUU16" s="121"/>
      <c r="EUV16" s="121"/>
      <c r="EUW16" s="121"/>
      <c r="EUX16" s="121"/>
      <c r="EUY16" s="121"/>
      <c r="EUZ16" s="121"/>
      <c r="EVA16" s="121"/>
      <c r="EVB16" s="121"/>
      <c r="EVC16" s="121"/>
      <c r="EVD16" s="121"/>
      <c r="EVE16" s="121"/>
      <c r="EVF16" s="121"/>
      <c r="EVG16" s="121"/>
      <c r="EVH16" s="121"/>
      <c r="EVI16" s="121"/>
      <c r="EVJ16" s="121"/>
      <c r="EVK16" s="121"/>
      <c r="EVL16" s="121"/>
      <c r="EVM16" s="121"/>
      <c r="EVN16" s="121"/>
      <c r="EVO16" s="121"/>
      <c r="EVP16" s="121"/>
      <c r="EVQ16" s="121"/>
      <c r="EVR16" s="121"/>
      <c r="EVS16" s="121"/>
      <c r="EVT16" s="121"/>
      <c r="EVU16" s="121"/>
      <c r="EVV16" s="121"/>
      <c r="EVW16" s="121"/>
      <c r="EVX16" s="121"/>
      <c r="EVY16" s="121"/>
      <c r="EVZ16" s="121"/>
      <c r="EWA16" s="121"/>
      <c r="EWB16" s="121"/>
      <c r="EWC16" s="121"/>
      <c r="EWD16" s="121"/>
      <c r="EWE16" s="121"/>
      <c r="EWF16" s="121"/>
      <c r="EWG16" s="121"/>
      <c r="EWH16" s="121"/>
      <c r="EWI16" s="121"/>
      <c r="EWJ16" s="121"/>
      <c r="EWK16" s="121"/>
      <c r="EWL16" s="121"/>
      <c r="EWM16" s="121"/>
      <c r="EWN16" s="121"/>
      <c r="EWO16" s="121"/>
      <c r="EWP16" s="121"/>
      <c r="EWQ16" s="121"/>
      <c r="EWR16" s="121"/>
      <c r="EWS16" s="121"/>
      <c r="EWT16" s="121"/>
      <c r="EWU16" s="121"/>
      <c r="EWV16" s="121"/>
      <c r="EWW16" s="121"/>
      <c r="EWX16" s="121"/>
      <c r="EWY16" s="121"/>
      <c r="EWZ16" s="121"/>
      <c r="EXA16" s="121"/>
      <c r="EXB16" s="121"/>
      <c r="EXC16" s="121"/>
      <c r="EXD16" s="121"/>
      <c r="EXE16" s="121"/>
      <c r="EXF16" s="121"/>
      <c r="EXG16" s="121"/>
      <c r="EXH16" s="121"/>
      <c r="EXI16" s="121"/>
      <c r="EXJ16" s="121"/>
      <c r="EXK16" s="121"/>
      <c r="EXL16" s="121"/>
      <c r="EXM16" s="121"/>
      <c r="EXN16" s="121"/>
      <c r="EXO16" s="121"/>
      <c r="EXP16" s="121"/>
      <c r="EXQ16" s="121"/>
      <c r="EXR16" s="121"/>
      <c r="EXS16" s="121"/>
      <c r="EXT16" s="121"/>
      <c r="EXU16" s="121"/>
      <c r="EXV16" s="121"/>
      <c r="EXW16" s="121"/>
      <c r="EXX16" s="121"/>
      <c r="EXY16" s="121"/>
      <c r="EXZ16" s="121"/>
      <c r="EYA16" s="121"/>
      <c r="EYB16" s="121"/>
      <c r="EYC16" s="121"/>
      <c r="EYD16" s="121"/>
      <c r="EYE16" s="121"/>
      <c r="EYF16" s="121"/>
      <c r="EYG16" s="121"/>
      <c r="EYH16" s="121"/>
      <c r="EYI16" s="121"/>
      <c r="EYJ16" s="121"/>
      <c r="EYK16" s="121"/>
      <c r="EYL16" s="121"/>
      <c r="EYM16" s="121"/>
      <c r="EYN16" s="121"/>
      <c r="EYO16" s="121"/>
      <c r="EYP16" s="121"/>
      <c r="EYQ16" s="121"/>
      <c r="EYR16" s="121"/>
      <c r="EYS16" s="121"/>
      <c r="EYT16" s="121"/>
      <c r="EYU16" s="121"/>
      <c r="EYV16" s="121"/>
      <c r="EYW16" s="121"/>
      <c r="EYX16" s="121"/>
      <c r="EYY16" s="121"/>
      <c r="EYZ16" s="121"/>
      <c r="EZA16" s="121"/>
      <c r="EZB16" s="121"/>
      <c r="EZC16" s="121"/>
      <c r="EZD16" s="121"/>
      <c r="EZE16" s="121"/>
      <c r="EZF16" s="121"/>
      <c r="EZG16" s="121"/>
      <c r="EZH16" s="121"/>
      <c r="EZI16" s="121"/>
      <c r="EZJ16" s="121"/>
      <c r="EZK16" s="121"/>
      <c r="EZL16" s="121"/>
      <c r="EZM16" s="121"/>
      <c r="EZN16" s="121"/>
      <c r="EZO16" s="121"/>
      <c r="EZP16" s="121"/>
      <c r="EZQ16" s="121"/>
      <c r="EZR16" s="121"/>
      <c r="EZS16" s="121"/>
      <c r="EZT16" s="121"/>
      <c r="EZU16" s="121"/>
      <c r="EZV16" s="121"/>
      <c r="EZW16" s="121"/>
      <c r="EZX16" s="121"/>
      <c r="EZY16" s="121"/>
      <c r="EZZ16" s="121"/>
      <c r="FAA16" s="121"/>
      <c r="FAB16" s="121"/>
      <c r="FAC16" s="121"/>
      <c r="FAD16" s="121"/>
      <c r="FAE16" s="121"/>
      <c r="FAF16" s="121"/>
      <c r="FAG16" s="121"/>
      <c r="FAH16" s="121"/>
      <c r="FAI16" s="121"/>
      <c r="FAJ16" s="121"/>
      <c r="FAK16" s="121"/>
      <c r="FAL16" s="121"/>
      <c r="FAM16" s="121"/>
      <c r="FAN16" s="121"/>
      <c r="FAO16" s="121"/>
      <c r="FAP16" s="121"/>
      <c r="FAQ16" s="121"/>
      <c r="FAR16" s="121"/>
      <c r="FAS16" s="121"/>
      <c r="FAT16" s="121"/>
      <c r="FAU16" s="121"/>
      <c r="FAV16" s="121"/>
      <c r="FAW16" s="121"/>
      <c r="FAX16" s="121"/>
      <c r="FAY16" s="121"/>
      <c r="FAZ16" s="121"/>
      <c r="FBA16" s="121"/>
      <c r="FBB16" s="121"/>
      <c r="FBC16" s="121"/>
      <c r="FBD16" s="121"/>
      <c r="FBE16" s="121"/>
      <c r="FBF16" s="121"/>
      <c r="FBG16" s="121"/>
      <c r="FBH16" s="121"/>
      <c r="FBI16" s="121"/>
      <c r="FBJ16" s="121"/>
      <c r="FBK16" s="121"/>
      <c r="FBL16" s="121"/>
      <c r="FBM16" s="121"/>
      <c r="FBN16" s="121"/>
      <c r="FBO16" s="121"/>
      <c r="FBP16" s="121"/>
      <c r="FBQ16" s="121"/>
      <c r="FBR16" s="121"/>
      <c r="FBS16" s="121"/>
      <c r="FBT16" s="121"/>
      <c r="FBU16" s="121"/>
      <c r="FBV16" s="121"/>
      <c r="FBW16" s="121"/>
      <c r="FBX16" s="121"/>
      <c r="FBY16" s="121"/>
      <c r="FBZ16" s="121"/>
      <c r="FCA16" s="121"/>
      <c r="FCB16" s="121"/>
      <c r="FCC16" s="121"/>
      <c r="FCD16" s="121"/>
      <c r="FCE16" s="121"/>
      <c r="FCF16" s="121"/>
      <c r="FCG16" s="121"/>
      <c r="FCH16" s="121"/>
      <c r="FCI16" s="121"/>
      <c r="FCJ16" s="121"/>
      <c r="FCK16" s="121"/>
      <c r="FCL16" s="121"/>
      <c r="FCM16" s="121"/>
      <c r="FCN16" s="121"/>
      <c r="FCO16" s="121"/>
      <c r="FCP16" s="121"/>
      <c r="FCQ16" s="121"/>
      <c r="FCR16" s="121"/>
      <c r="FCS16" s="121"/>
      <c r="FCT16" s="121"/>
      <c r="FCU16" s="121"/>
      <c r="FCV16" s="121"/>
      <c r="FCW16" s="121"/>
      <c r="FCX16" s="121"/>
      <c r="FCY16" s="121"/>
      <c r="FCZ16" s="121"/>
      <c r="FDA16" s="121"/>
      <c r="FDB16" s="121"/>
      <c r="FDC16" s="121"/>
      <c r="FDD16" s="121"/>
      <c r="FDE16" s="121"/>
      <c r="FDF16" s="121"/>
      <c r="FDG16" s="121"/>
      <c r="FDH16" s="121"/>
      <c r="FDI16" s="121"/>
      <c r="FDJ16" s="121"/>
      <c r="FDK16" s="121"/>
      <c r="FDL16" s="121"/>
      <c r="FDM16" s="121"/>
      <c r="FDN16" s="121"/>
      <c r="FDO16" s="121"/>
      <c r="FDP16" s="121"/>
      <c r="FDQ16" s="121"/>
      <c r="FDR16" s="121"/>
      <c r="FDS16" s="121"/>
      <c r="FDT16" s="121"/>
      <c r="FDU16" s="121"/>
      <c r="FDV16" s="121"/>
      <c r="FDW16" s="121"/>
      <c r="FDX16" s="121"/>
      <c r="FDY16" s="121"/>
      <c r="FDZ16" s="121"/>
      <c r="FEA16" s="121"/>
      <c r="FEB16" s="121"/>
      <c r="FEC16" s="121"/>
      <c r="FED16" s="121"/>
      <c r="FEE16" s="121"/>
      <c r="FEF16" s="121"/>
      <c r="FEG16" s="121"/>
      <c r="FEH16" s="121"/>
      <c r="FEI16" s="121"/>
      <c r="FEJ16" s="121"/>
      <c r="FEK16" s="121"/>
      <c r="FEL16" s="121"/>
      <c r="FEM16" s="121"/>
      <c r="FEN16" s="121"/>
      <c r="FEO16" s="121"/>
      <c r="FEP16" s="121"/>
      <c r="FEQ16" s="121"/>
      <c r="FER16" s="121"/>
      <c r="FES16" s="121"/>
      <c r="FET16" s="121"/>
      <c r="FEU16" s="121"/>
      <c r="FEV16" s="121"/>
      <c r="FEW16" s="121"/>
      <c r="FEX16" s="121"/>
      <c r="FEY16" s="121"/>
      <c r="FEZ16" s="121"/>
      <c r="FFA16" s="121"/>
      <c r="FFB16" s="121"/>
      <c r="FFC16" s="121"/>
      <c r="FFD16" s="121"/>
      <c r="FFE16" s="121"/>
      <c r="FFF16" s="121"/>
      <c r="FFG16" s="121"/>
      <c r="FFH16" s="121"/>
      <c r="FFI16" s="121"/>
      <c r="FFJ16" s="121"/>
      <c r="FFK16" s="121"/>
      <c r="FFL16" s="121"/>
      <c r="FFM16" s="121"/>
      <c r="FFN16" s="121"/>
      <c r="FFO16" s="121"/>
      <c r="FFP16" s="121"/>
      <c r="FFQ16" s="121"/>
      <c r="FFR16" s="121"/>
      <c r="FFS16" s="121"/>
      <c r="FFT16" s="121"/>
      <c r="FFU16" s="121"/>
      <c r="FFV16" s="121"/>
      <c r="FFW16" s="121"/>
      <c r="FFX16" s="121"/>
      <c r="FFY16" s="121"/>
      <c r="FFZ16" s="121"/>
      <c r="FGA16" s="121"/>
      <c r="FGB16" s="121"/>
      <c r="FGC16" s="121"/>
      <c r="FGD16" s="121"/>
      <c r="FGE16" s="121"/>
      <c r="FGF16" s="121"/>
      <c r="FGG16" s="121"/>
      <c r="FGH16" s="121"/>
      <c r="FGI16" s="121"/>
      <c r="FGJ16" s="121"/>
      <c r="FGK16" s="121"/>
      <c r="FGL16" s="121"/>
      <c r="FGM16" s="121"/>
      <c r="FGN16" s="121"/>
      <c r="FGO16" s="121"/>
      <c r="FGP16" s="121"/>
      <c r="FGQ16" s="121"/>
      <c r="FGR16" s="121"/>
      <c r="FGS16" s="121"/>
      <c r="FGT16" s="121"/>
      <c r="FGU16" s="121"/>
      <c r="FGV16" s="121"/>
      <c r="FGW16" s="121"/>
      <c r="FGX16" s="121"/>
      <c r="FGY16" s="121"/>
      <c r="FGZ16" s="121"/>
      <c r="FHA16" s="121"/>
      <c r="FHB16" s="121"/>
      <c r="FHC16" s="121"/>
      <c r="FHD16" s="121"/>
      <c r="FHE16" s="121"/>
      <c r="FHF16" s="121"/>
      <c r="FHG16" s="121"/>
      <c r="FHH16" s="121"/>
      <c r="FHI16" s="121"/>
      <c r="FHJ16" s="121"/>
      <c r="FHK16" s="121"/>
      <c r="FHL16" s="121"/>
      <c r="FHM16" s="121"/>
      <c r="FHN16" s="121"/>
      <c r="FHO16" s="121"/>
      <c r="FHP16" s="121"/>
      <c r="FHQ16" s="121"/>
      <c r="FHR16" s="121"/>
      <c r="FHS16" s="121"/>
      <c r="FHT16" s="121"/>
      <c r="FHU16" s="121"/>
      <c r="FHV16" s="121"/>
      <c r="FHW16" s="121"/>
      <c r="FHX16" s="121"/>
      <c r="FHY16" s="121"/>
      <c r="FHZ16" s="121"/>
      <c r="FIA16" s="121"/>
      <c r="FIB16" s="121"/>
      <c r="FIC16" s="121"/>
      <c r="FID16" s="121"/>
      <c r="FIE16" s="121"/>
      <c r="FIF16" s="121"/>
      <c r="FIG16" s="121"/>
      <c r="FIH16" s="121"/>
      <c r="FII16" s="121"/>
      <c r="FIJ16" s="121"/>
      <c r="FIK16" s="121"/>
      <c r="FIL16" s="121"/>
      <c r="FIM16" s="121"/>
      <c r="FIN16" s="121"/>
      <c r="FIO16" s="121"/>
      <c r="FIP16" s="121"/>
      <c r="FIQ16" s="121"/>
      <c r="FIR16" s="121"/>
      <c r="FIS16" s="121"/>
      <c r="FIT16" s="121"/>
      <c r="FIU16" s="121"/>
      <c r="FIV16" s="121"/>
      <c r="FIW16" s="121"/>
      <c r="FIX16" s="121"/>
      <c r="FIY16" s="121"/>
      <c r="FIZ16" s="121"/>
      <c r="FJA16" s="121"/>
      <c r="FJB16" s="121"/>
      <c r="FJC16" s="121"/>
      <c r="FJD16" s="121"/>
      <c r="FJE16" s="121"/>
      <c r="FJF16" s="121"/>
      <c r="FJG16" s="121"/>
      <c r="FJH16" s="121"/>
      <c r="FJI16" s="121"/>
      <c r="FJJ16" s="121"/>
      <c r="FJK16" s="121"/>
      <c r="FJL16" s="121"/>
      <c r="FJM16" s="121"/>
      <c r="FJN16" s="121"/>
      <c r="FJO16" s="121"/>
      <c r="FJP16" s="121"/>
      <c r="FJQ16" s="121"/>
      <c r="FJR16" s="121"/>
      <c r="FJS16" s="121"/>
      <c r="FJT16" s="121"/>
      <c r="FJU16" s="121"/>
      <c r="FJV16" s="121"/>
      <c r="FJW16" s="121"/>
      <c r="FJX16" s="121"/>
      <c r="FJY16" s="121"/>
      <c r="FJZ16" s="121"/>
      <c r="FKA16" s="121"/>
      <c r="FKB16" s="121"/>
      <c r="FKC16" s="121"/>
      <c r="FKD16" s="121"/>
      <c r="FKE16" s="121"/>
      <c r="FKF16" s="121"/>
      <c r="FKG16" s="121"/>
      <c r="FKH16" s="121"/>
      <c r="FKI16" s="121"/>
      <c r="FKJ16" s="121"/>
      <c r="FKK16" s="121"/>
      <c r="FKL16" s="121"/>
      <c r="FKM16" s="121"/>
      <c r="FKN16" s="121"/>
      <c r="FKO16" s="121"/>
      <c r="FKP16" s="121"/>
      <c r="FKQ16" s="121"/>
      <c r="FKR16" s="121"/>
      <c r="FKS16" s="121"/>
      <c r="FKT16" s="121"/>
      <c r="FKU16" s="121"/>
      <c r="FKV16" s="121"/>
      <c r="FKW16" s="121"/>
      <c r="FKX16" s="121"/>
      <c r="FKY16" s="121"/>
      <c r="FKZ16" s="121"/>
      <c r="FLA16" s="121"/>
      <c r="FLB16" s="121"/>
      <c r="FLC16" s="121"/>
      <c r="FLD16" s="121"/>
      <c r="FLE16" s="121"/>
      <c r="FLF16" s="121"/>
      <c r="FLG16" s="121"/>
      <c r="FLH16" s="121"/>
      <c r="FLI16" s="121"/>
      <c r="FLJ16" s="121"/>
      <c r="FLK16" s="121"/>
      <c r="FLL16" s="121"/>
      <c r="FLM16" s="121"/>
      <c r="FLN16" s="121"/>
      <c r="FLO16" s="121"/>
      <c r="FLP16" s="121"/>
      <c r="FLQ16" s="121"/>
      <c r="FLR16" s="121"/>
      <c r="FLS16" s="121"/>
      <c r="FLT16" s="121"/>
      <c r="FLU16" s="121"/>
      <c r="FLV16" s="121"/>
      <c r="FLW16" s="121"/>
      <c r="FLX16" s="121"/>
      <c r="FLY16" s="121"/>
      <c r="FLZ16" s="121"/>
      <c r="FMA16" s="121"/>
      <c r="FMB16" s="121"/>
      <c r="FMC16" s="121"/>
      <c r="FMD16" s="121"/>
      <c r="FME16" s="121"/>
      <c r="FMF16" s="121"/>
      <c r="FMG16" s="121"/>
      <c r="FMH16" s="121"/>
      <c r="FMI16" s="121"/>
      <c r="FMJ16" s="121"/>
      <c r="FMK16" s="121"/>
      <c r="FML16" s="121"/>
      <c r="FMM16" s="121"/>
      <c r="FMN16" s="121"/>
      <c r="FMO16" s="121"/>
      <c r="FMP16" s="121"/>
      <c r="FMQ16" s="121"/>
      <c r="FMR16" s="121"/>
      <c r="FMS16" s="121"/>
      <c r="FMT16" s="121"/>
      <c r="FMU16" s="121"/>
      <c r="FMV16" s="121"/>
      <c r="FMW16" s="121"/>
      <c r="FMX16" s="121"/>
      <c r="FMY16" s="121"/>
      <c r="FMZ16" s="121"/>
      <c r="FNA16" s="121"/>
      <c r="FNB16" s="121"/>
      <c r="FNC16" s="121"/>
      <c r="FND16" s="121"/>
      <c r="FNE16" s="121"/>
      <c r="FNF16" s="121"/>
      <c r="FNG16" s="121"/>
      <c r="FNH16" s="121"/>
      <c r="FNI16" s="121"/>
      <c r="FNJ16" s="121"/>
      <c r="FNK16" s="121"/>
      <c r="FNL16" s="121"/>
      <c r="FNM16" s="121"/>
      <c r="FNN16" s="121"/>
      <c r="FNO16" s="121"/>
      <c r="FNP16" s="121"/>
      <c r="FNQ16" s="121"/>
      <c r="FNR16" s="121"/>
      <c r="FNS16" s="121"/>
      <c r="FNT16" s="121"/>
      <c r="FNU16" s="121"/>
      <c r="FNV16" s="121"/>
      <c r="FNW16" s="121"/>
      <c r="FNX16" s="121"/>
      <c r="FNY16" s="121"/>
      <c r="FNZ16" s="121"/>
      <c r="FOA16" s="121"/>
      <c r="FOB16" s="121"/>
      <c r="FOC16" s="121"/>
      <c r="FOD16" s="121"/>
      <c r="FOE16" s="121"/>
      <c r="FOF16" s="121"/>
      <c r="FOG16" s="121"/>
      <c r="FOH16" s="121"/>
      <c r="FOI16" s="121"/>
      <c r="FOJ16" s="121"/>
      <c r="FOK16" s="121"/>
      <c r="FOL16" s="121"/>
      <c r="FOM16" s="121"/>
      <c r="FON16" s="121"/>
      <c r="FOO16" s="121"/>
      <c r="FOP16" s="121"/>
      <c r="FOQ16" s="121"/>
      <c r="FOR16" s="121"/>
      <c r="FOS16" s="121"/>
      <c r="FOT16" s="121"/>
      <c r="FOU16" s="121"/>
      <c r="FOV16" s="121"/>
      <c r="FOW16" s="121"/>
      <c r="FOX16" s="121"/>
      <c r="FOY16" s="121"/>
      <c r="FOZ16" s="121"/>
      <c r="FPA16" s="121"/>
      <c r="FPB16" s="121"/>
      <c r="FPC16" s="121"/>
      <c r="FPD16" s="121"/>
      <c r="FPE16" s="121"/>
      <c r="FPF16" s="121"/>
      <c r="FPG16" s="121"/>
      <c r="FPH16" s="121"/>
      <c r="FPI16" s="121"/>
      <c r="FPJ16" s="121"/>
      <c r="FPK16" s="121"/>
      <c r="FPL16" s="121"/>
      <c r="FPM16" s="121"/>
      <c r="FPN16" s="121"/>
      <c r="FPO16" s="121"/>
      <c r="FPP16" s="121"/>
      <c r="FPQ16" s="121"/>
      <c r="FPR16" s="121"/>
      <c r="FPS16" s="121"/>
      <c r="FPT16" s="121"/>
      <c r="FPU16" s="121"/>
      <c r="FPV16" s="121"/>
      <c r="FPW16" s="121"/>
      <c r="FPX16" s="121"/>
      <c r="FPY16" s="121"/>
      <c r="FPZ16" s="121"/>
      <c r="FQA16" s="121"/>
      <c r="FQB16" s="121"/>
      <c r="FQC16" s="121"/>
      <c r="FQD16" s="121"/>
      <c r="FQE16" s="121"/>
      <c r="FQF16" s="121"/>
      <c r="FQG16" s="121"/>
      <c r="FQH16" s="121"/>
      <c r="FQI16" s="121"/>
      <c r="FQJ16" s="121"/>
      <c r="FQK16" s="121"/>
      <c r="FQL16" s="121"/>
      <c r="FQM16" s="121"/>
      <c r="FQN16" s="121"/>
      <c r="FQO16" s="121"/>
      <c r="FQP16" s="121"/>
      <c r="FQQ16" s="121"/>
      <c r="FQR16" s="121"/>
      <c r="FQS16" s="121"/>
      <c r="FQT16" s="121"/>
      <c r="FQU16" s="121"/>
      <c r="FQV16" s="121"/>
      <c r="FQW16" s="121"/>
      <c r="FQX16" s="121"/>
      <c r="FQY16" s="121"/>
      <c r="FQZ16" s="121"/>
      <c r="FRA16" s="121"/>
      <c r="FRB16" s="121"/>
      <c r="FRC16" s="121"/>
      <c r="FRD16" s="121"/>
      <c r="FRE16" s="121"/>
      <c r="FRF16" s="121"/>
      <c r="FRG16" s="121"/>
      <c r="FRH16" s="121"/>
      <c r="FRI16" s="121"/>
      <c r="FRJ16" s="121"/>
      <c r="FRK16" s="121"/>
      <c r="FRL16" s="121"/>
      <c r="FRM16" s="121"/>
      <c r="FRN16" s="121"/>
      <c r="FRO16" s="121"/>
      <c r="FRP16" s="121"/>
      <c r="FRQ16" s="121"/>
      <c r="FRR16" s="121"/>
      <c r="FRS16" s="121"/>
      <c r="FRT16" s="121"/>
      <c r="FRU16" s="121"/>
      <c r="FRV16" s="121"/>
      <c r="FRW16" s="121"/>
      <c r="FRX16" s="121"/>
      <c r="FRY16" s="121"/>
      <c r="FRZ16" s="121"/>
      <c r="FSA16" s="121"/>
      <c r="FSB16" s="121"/>
      <c r="FSC16" s="121"/>
      <c r="FSD16" s="121"/>
      <c r="FSE16" s="121"/>
      <c r="FSF16" s="121"/>
      <c r="FSG16" s="121"/>
      <c r="FSH16" s="121"/>
      <c r="FSI16" s="121"/>
      <c r="FSJ16" s="121"/>
      <c r="FSK16" s="121"/>
      <c r="FSL16" s="121"/>
      <c r="FSM16" s="121"/>
      <c r="FSN16" s="121"/>
      <c r="FSO16" s="121"/>
      <c r="FSP16" s="121"/>
      <c r="FSQ16" s="121"/>
      <c r="FSR16" s="121"/>
      <c r="FSS16" s="121"/>
      <c r="FST16" s="121"/>
      <c r="FSU16" s="121"/>
      <c r="FSV16" s="121"/>
      <c r="FSW16" s="121"/>
      <c r="FSX16" s="121"/>
      <c r="FSY16" s="121"/>
      <c r="FSZ16" s="121"/>
      <c r="FTA16" s="121"/>
      <c r="FTB16" s="121"/>
      <c r="FTC16" s="121"/>
      <c r="FTD16" s="121"/>
      <c r="FTE16" s="121"/>
      <c r="FTF16" s="121"/>
      <c r="FTG16" s="121"/>
      <c r="FTH16" s="121"/>
      <c r="FTI16" s="121"/>
      <c r="FTJ16" s="121"/>
      <c r="FTK16" s="121"/>
      <c r="FTL16" s="121"/>
      <c r="FTM16" s="121"/>
      <c r="FTN16" s="121"/>
      <c r="FTO16" s="121"/>
      <c r="FTP16" s="121"/>
      <c r="FTQ16" s="121"/>
      <c r="FTR16" s="121"/>
      <c r="FTS16" s="121"/>
      <c r="FTT16" s="121"/>
      <c r="FTU16" s="121"/>
      <c r="FTV16" s="121"/>
      <c r="FTW16" s="121"/>
      <c r="FTX16" s="121"/>
      <c r="FTY16" s="121"/>
      <c r="FTZ16" s="121"/>
      <c r="FUA16" s="121"/>
      <c r="FUB16" s="121"/>
      <c r="FUC16" s="121"/>
      <c r="FUD16" s="121"/>
      <c r="FUE16" s="121"/>
      <c r="FUF16" s="121"/>
      <c r="FUG16" s="121"/>
      <c r="FUH16" s="121"/>
      <c r="FUI16" s="121"/>
      <c r="FUJ16" s="121"/>
      <c r="FUK16" s="121"/>
      <c r="FUL16" s="121"/>
      <c r="FUM16" s="121"/>
      <c r="FUN16" s="121"/>
      <c r="FUO16" s="121"/>
      <c r="FUP16" s="121"/>
      <c r="FUQ16" s="121"/>
      <c r="FUR16" s="121"/>
      <c r="FUS16" s="121"/>
      <c r="FUT16" s="121"/>
      <c r="FUU16" s="121"/>
      <c r="FUV16" s="121"/>
      <c r="FUW16" s="121"/>
      <c r="FUX16" s="121"/>
      <c r="FUY16" s="121"/>
      <c r="FUZ16" s="121"/>
      <c r="FVA16" s="121"/>
      <c r="FVB16" s="121"/>
      <c r="FVC16" s="121"/>
      <c r="FVD16" s="121"/>
      <c r="FVE16" s="121"/>
      <c r="FVF16" s="121"/>
      <c r="FVG16" s="121"/>
      <c r="FVH16" s="121"/>
      <c r="FVI16" s="121"/>
      <c r="FVJ16" s="121"/>
      <c r="FVK16" s="121"/>
      <c r="FVL16" s="121"/>
      <c r="FVM16" s="121"/>
      <c r="FVN16" s="121"/>
      <c r="FVO16" s="121"/>
      <c r="FVP16" s="121"/>
      <c r="FVQ16" s="121"/>
      <c r="FVR16" s="121"/>
      <c r="FVS16" s="121"/>
      <c r="FVT16" s="121"/>
      <c r="FVU16" s="121"/>
      <c r="FVV16" s="121"/>
      <c r="FVW16" s="121"/>
      <c r="FVX16" s="121"/>
      <c r="FVY16" s="121"/>
      <c r="FVZ16" s="121"/>
      <c r="FWA16" s="121"/>
      <c r="FWB16" s="121"/>
      <c r="FWC16" s="121"/>
      <c r="FWD16" s="121"/>
      <c r="FWE16" s="121"/>
      <c r="FWF16" s="121"/>
      <c r="FWG16" s="121"/>
      <c r="FWH16" s="121"/>
      <c r="FWI16" s="121"/>
      <c r="FWJ16" s="121"/>
      <c r="FWK16" s="121"/>
      <c r="FWL16" s="121"/>
      <c r="FWM16" s="121"/>
      <c r="FWN16" s="121"/>
      <c r="FWO16" s="121"/>
      <c r="FWP16" s="121"/>
      <c r="FWQ16" s="121"/>
      <c r="FWR16" s="121"/>
      <c r="FWS16" s="121"/>
      <c r="FWT16" s="121"/>
      <c r="FWU16" s="121"/>
      <c r="FWV16" s="121"/>
      <c r="FWW16" s="121"/>
      <c r="FWX16" s="121"/>
      <c r="FWY16" s="121"/>
      <c r="FWZ16" s="121"/>
      <c r="FXA16" s="121"/>
      <c r="FXB16" s="121"/>
      <c r="FXC16" s="121"/>
      <c r="FXD16" s="121"/>
      <c r="FXE16" s="121"/>
      <c r="FXF16" s="121"/>
      <c r="FXG16" s="121"/>
      <c r="FXH16" s="121"/>
      <c r="FXI16" s="121"/>
      <c r="FXJ16" s="121"/>
      <c r="FXK16" s="121"/>
      <c r="FXL16" s="121"/>
      <c r="FXM16" s="121"/>
      <c r="FXN16" s="121"/>
      <c r="FXO16" s="121"/>
      <c r="FXP16" s="121"/>
      <c r="FXQ16" s="121"/>
      <c r="FXR16" s="121"/>
      <c r="FXS16" s="121"/>
      <c r="FXT16" s="121"/>
      <c r="FXU16" s="121"/>
      <c r="FXV16" s="121"/>
      <c r="FXW16" s="121"/>
      <c r="FXX16" s="121"/>
      <c r="FXY16" s="121"/>
      <c r="FXZ16" s="121"/>
      <c r="FYA16" s="121"/>
      <c r="FYB16" s="121"/>
      <c r="FYC16" s="121"/>
      <c r="FYD16" s="121"/>
      <c r="FYE16" s="121"/>
      <c r="FYF16" s="121"/>
      <c r="FYG16" s="121"/>
      <c r="FYH16" s="121"/>
      <c r="FYI16" s="121"/>
      <c r="FYJ16" s="121"/>
      <c r="FYK16" s="121"/>
      <c r="FYL16" s="121"/>
      <c r="FYM16" s="121"/>
      <c r="FYN16" s="121"/>
      <c r="FYO16" s="121"/>
      <c r="FYP16" s="121"/>
      <c r="FYQ16" s="121"/>
      <c r="FYR16" s="121"/>
      <c r="FYS16" s="121"/>
      <c r="FYT16" s="121"/>
      <c r="FYU16" s="121"/>
      <c r="FYV16" s="121"/>
      <c r="FYW16" s="121"/>
      <c r="FYX16" s="121"/>
      <c r="FYY16" s="121"/>
      <c r="FYZ16" s="121"/>
      <c r="FZA16" s="121"/>
      <c r="FZB16" s="121"/>
      <c r="FZC16" s="121"/>
      <c r="FZD16" s="121"/>
      <c r="FZE16" s="121"/>
      <c r="FZF16" s="121"/>
      <c r="FZG16" s="121"/>
      <c r="FZH16" s="121"/>
      <c r="FZI16" s="121"/>
      <c r="FZJ16" s="121"/>
      <c r="FZK16" s="121"/>
      <c r="FZL16" s="121"/>
      <c r="FZM16" s="121"/>
      <c r="FZN16" s="121"/>
      <c r="FZO16" s="121"/>
      <c r="FZP16" s="121"/>
      <c r="FZQ16" s="121"/>
      <c r="FZR16" s="121"/>
      <c r="FZS16" s="121"/>
      <c r="FZT16" s="121"/>
      <c r="FZU16" s="121"/>
      <c r="FZV16" s="121"/>
      <c r="FZW16" s="121"/>
      <c r="FZX16" s="121"/>
      <c r="FZY16" s="121"/>
      <c r="FZZ16" s="121"/>
      <c r="GAA16" s="121"/>
      <c r="GAB16" s="121"/>
      <c r="GAC16" s="121"/>
      <c r="GAD16" s="121"/>
      <c r="GAE16" s="121"/>
      <c r="GAF16" s="121"/>
      <c r="GAG16" s="121"/>
      <c r="GAH16" s="121"/>
      <c r="GAI16" s="121"/>
      <c r="GAJ16" s="121"/>
      <c r="GAK16" s="121"/>
      <c r="GAL16" s="121"/>
      <c r="GAM16" s="121"/>
      <c r="GAN16" s="121"/>
      <c r="GAO16" s="121"/>
      <c r="GAP16" s="121"/>
      <c r="GAQ16" s="121"/>
      <c r="GAR16" s="121"/>
      <c r="GAS16" s="121"/>
      <c r="GAT16" s="121"/>
      <c r="GAU16" s="121"/>
      <c r="GAV16" s="121"/>
      <c r="GAW16" s="121"/>
      <c r="GAX16" s="121"/>
      <c r="GAY16" s="121"/>
      <c r="GAZ16" s="121"/>
      <c r="GBA16" s="121"/>
      <c r="GBB16" s="121"/>
      <c r="GBC16" s="121"/>
      <c r="GBD16" s="121"/>
      <c r="GBE16" s="121"/>
      <c r="GBF16" s="121"/>
      <c r="GBG16" s="121"/>
      <c r="GBH16" s="121"/>
      <c r="GBI16" s="121"/>
      <c r="GBJ16" s="121"/>
      <c r="GBK16" s="121"/>
      <c r="GBL16" s="121"/>
      <c r="GBM16" s="121"/>
      <c r="GBN16" s="121"/>
      <c r="GBO16" s="121"/>
      <c r="GBP16" s="121"/>
      <c r="GBQ16" s="121"/>
      <c r="GBR16" s="121"/>
      <c r="GBS16" s="121"/>
      <c r="GBT16" s="121"/>
      <c r="GBU16" s="121"/>
      <c r="GBV16" s="121"/>
      <c r="GBW16" s="121"/>
      <c r="GBX16" s="121"/>
      <c r="GBY16" s="121"/>
      <c r="GBZ16" s="121"/>
      <c r="GCA16" s="121"/>
      <c r="GCB16" s="121"/>
      <c r="GCC16" s="121"/>
      <c r="GCD16" s="121"/>
      <c r="GCE16" s="121"/>
      <c r="GCF16" s="121"/>
      <c r="GCG16" s="121"/>
      <c r="GCH16" s="121"/>
      <c r="GCI16" s="121"/>
      <c r="GCJ16" s="121"/>
      <c r="GCK16" s="121"/>
      <c r="GCL16" s="121"/>
      <c r="GCM16" s="121"/>
      <c r="GCN16" s="121"/>
      <c r="GCO16" s="121"/>
      <c r="GCP16" s="121"/>
      <c r="GCQ16" s="121"/>
      <c r="GCR16" s="121"/>
      <c r="GCS16" s="121"/>
      <c r="GCT16" s="121"/>
      <c r="GCU16" s="121"/>
      <c r="GCV16" s="121"/>
      <c r="GCW16" s="121"/>
      <c r="GCX16" s="121"/>
      <c r="GCY16" s="121"/>
      <c r="GCZ16" s="121"/>
      <c r="GDA16" s="121"/>
      <c r="GDB16" s="121"/>
      <c r="GDC16" s="121"/>
      <c r="GDD16" s="121"/>
      <c r="GDE16" s="121"/>
      <c r="GDF16" s="121"/>
      <c r="GDG16" s="121"/>
      <c r="GDH16" s="121"/>
      <c r="GDI16" s="121"/>
      <c r="GDJ16" s="121"/>
      <c r="GDK16" s="121"/>
      <c r="GDL16" s="121"/>
      <c r="GDM16" s="121"/>
      <c r="GDN16" s="121"/>
      <c r="GDO16" s="121"/>
      <c r="GDP16" s="121"/>
      <c r="GDQ16" s="121"/>
      <c r="GDR16" s="121"/>
      <c r="GDS16" s="121"/>
      <c r="GDT16" s="121"/>
      <c r="GDU16" s="121"/>
      <c r="GDV16" s="121"/>
      <c r="GDW16" s="121"/>
      <c r="GDX16" s="121"/>
      <c r="GDY16" s="121"/>
      <c r="GDZ16" s="121"/>
      <c r="GEA16" s="121"/>
      <c r="GEB16" s="121"/>
      <c r="GEC16" s="121"/>
      <c r="GED16" s="121"/>
      <c r="GEE16" s="121"/>
      <c r="GEF16" s="121"/>
      <c r="GEG16" s="121"/>
      <c r="GEH16" s="121"/>
      <c r="GEI16" s="121"/>
      <c r="GEJ16" s="121"/>
      <c r="GEK16" s="121"/>
      <c r="GEL16" s="121"/>
      <c r="GEM16" s="121"/>
      <c r="GEN16" s="121"/>
      <c r="GEO16" s="121"/>
      <c r="GEP16" s="121"/>
      <c r="GEQ16" s="121"/>
      <c r="GER16" s="121"/>
      <c r="GES16" s="121"/>
      <c r="GET16" s="121"/>
      <c r="GEU16" s="121"/>
      <c r="GEV16" s="121"/>
      <c r="GEW16" s="121"/>
      <c r="GEX16" s="121"/>
      <c r="GEY16" s="121"/>
      <c r="GEZ16" s="121"/>
      <c r="GFA16" s="121"/>
      <c r="GFB16" s="121"/>
      <c r="GFC16" s="121"/>
      <c r="GFD16" s="121"/>
      <c r="GFE16" s="121"/>
      <c r="GFF16" s="121"/>
      <c r="GFG16" s="121"/>
      <c r="GFH16" s="121"/>
      <c r="GFI16" s="121"/>
      <c r="GFJ16" s="121"/>
      <c r="GFK16" s="121"/>
      <c r="GFL16" s="121"/>
      <c r="GFM16" s="121"/>
      <c r="GFN16" s="121"/>
      <c r="GFO16" s="121"/>
      <c r="GFP16" s="121"/>
      <c r="GFQ16" s="121"/>
      <c r="GFR16" s="121"/>
      <c r="GFS16" s="121"/>
      <c r="GFT16" s="121"/>
      <c r="GFU16" s="121"/>
      <c r="GFV16" s="121"/>
      <c r="GFW16" s="121"/>
      <c r="GFX16" s="121"/>
      <c r="GFY16" s="121"/>
      <c r="GFZ16" s="121"/>
      <c r="GGA16" s="121"/>
      <c r="GGB16" s="121"/>
      <c r="GGC16" s="121"/>
      <c r="GGD16" s="121"/>
      <c r="GGE16" s="121"/>
      <c r="GGF16" s="121"/>
      <c r="GGG16" s="121"/>
      <c r="GGH16" s="121"/>
      <c r="GGI16" s="121"/>
      <c r="GGJ16" s="121"/>
      <c r="GGK16" s="121"/>
      <c r="GGL16" s="121"/>
      <c r="GGM16" s="121"/>
      <c r="GGN16" s="121"/>
      <c r="GGO16" s="121"/>
      <c r="GGP16" s="121"/>
      <c r="GGQ16" s="121"/>
      <c r="GGR16" s="121"/>
      <c r="GGS16" s="121"/>
      <c r="GGT16" s="121"/>
      <c r="GGU16" s="121"/>
      <c r="GGV16" s="121"/>
      <c r="GGW16" s="121"/>
      <c r="GGX16" s="121"/>
      <c r="GGY16" s="121"/>
      <c r="GGZ16" s="121"/>
      <c r="GHA16" s="121"/>
      <c r="GHB16" s="121"/>
      <c r="GHC16" s="121"/>
      <c r="GHD16" s="121"/>
      <c r="GHE16" s="121"/>
      <c r="GHF16" s="121"/>
      <c r="GHG16" s="121"/>
      <c r="GHH16" s="121"/>
      <c r="GHI16" s="121"/>
      <c r="GHJ16" s="121"/>
      <c r="GHK16" s="121"/>
      <c r="GHL16" s="121"/>
      <c r="GHM16" s="121"/>
      <c r="GHN16" s="121"/>
      <c r="GHO16" s="121"/>
      <c r="GHP16" s="121"/>
      <c r="GHQ16" s="121"/>
      <c r="GHR16" s="121"/>
      <c r="GHS16" s="121"/>
      <c r="GHT16" s="121"/>
      <c r="GHU16" s="121"/>
      <c r="GHV16" s="121"/>
      <c r="GHW16" s="121"/>
      <c r="GHX16" s="121"/>
      <c r="GHY16" s="121"/>
      <c r="GHZ16" s="121"/>
      <c r="GIA16" s="121"/>
      <c r="GIB16" s="121"/>
      <c r="GIC16" s="121"/>
      <c r="GID16" s="121"/>
      <c r="GIE16" s="121"/>
      <c r="GIF16" s="121"/>
      <c r="GIG16" s="121"/>
      <c r="GIH16" s="121"/>
      <c r="GII16" s="121"/>
      <c r="GIJ16" s="121"/>
      <c r="GIK16" s="121"/>
      <c r="GIL16" s="121"/>
      <c r="GIM16" s="121"/>
      <c r="GIN16" s="121"/>
      <c r="GIO16" s="121"/>
      <c r="GIP16" s="121"/>
      <c r="GIQ16" s="121"/>
      <c r="GIR16" s="121"/>
      <c r="GIS16" s="121"/>
      <c r="GIT16" s="121"/>
      <c r="GIU16" s="121"/>
      <c r="GIV16" s="121"/>
      <c r="GIW16" s="121"/>
      <c r="GIX16" s="121"/>
      <c r="GIY16" s="121"/>
      <c r="GIZ16" s="121"/>
      <c r="GJA16" s="121"/>
      <c r="GJB16" s="121"/>
      <c r="GJC16" s="121"/>
      <c r="GJD16" s="121"/>
      <c r="GJE16" s="121"/>
      <c r="GJF16" s="121"/>
      <c r="GJG16" s="121"/>
      <c r="GJH16" s="121"/>
      <c r="GJI16" s="121"/>
      <c r="GJJ16" s="121"/>
      <c r="GJK16" s="121"/>
      <c r="GJL16" s="121"/>
      <c r="GJM16" s="121"/>
      <c r="GJN16" s="121"/>
      <c r="GJO16" s="121"/>
      <c r="GJP16" s="121"/>
      <c r="GJQ16" s="121"/>
      <c r="GJR16" s="121"/>
      <c r="GJS16" s="121"/>
      <c r="GJT16" s="121"/>
      <c r="GJU16" s="121"/>
      <c r="GJV16" s="121"/>
      <c r="GJW16" s="121"/>
      <c r="GJX16" s="121"/>
      <c r="GJY16" s="121"/>
      <c r="GJZ16" s="121"/>
      <c r="GKA16" s="121"/>
      <c r="GKB16" s="121"/>
      <c r="GKC16" s="121"/>
      <c r="GKD16" s="121"/>
      <c r="GKE16" s="121"/>
      <c r="GKF16" s="121"/>
      <c r="GKG16" s="121"/>
      <c r="GKH16" s="121"/>
      <c r="GKI16" s="121"/>
      <c r="GKJ16" s="121"/>
      <c r="GKK16" s="121"/>
      <c r="GKL16" s="121"/>
      <c r="GKM16" s="121"/>
      <c r="GKN16" s="121"/>
      <c r="GKO16" s="121"/>
      <c r="GKP16" s="121"/>
      <c r="GKQ16" s="121"/>
      <c r="GKR16" s="121"/>
      <c r="GKS16" s="121"/>
      <c r="GKT16" s="121"/>
      <c r="GKU16" s="121"/>
      <c r="GKV16" s="121"/>
      <c r="GKW16" s="121"/>
      <c r="GKX16" s="121"/>
      <c r="GKY16" s="121"/>
      <c r="GKZ16" s="121"/>
      <c r="GLA16" s="121"/>
      <c r="GLB16" s="121"/>
      <c r="GLC16" s="121"/>
      <c r="GLD16" s="121"/>
      <c r="GLE16" s="121"/>
      <c r="GLF16" s="121"/>
      <c r="GLG16" s="121"/>
      <c r="GLH16" s="121"/>
      <c r="GLI16" s="121"/>
      <c r="GLJ16" s="121"/>
      <c r="GLK16" s="121"/>
      <c r="GLL16" s="121"/>
      <c r="GLM16" s="121"/>
      <c r="GLN16" s="121"/>
      <c r="GLO16" s="121"/>
      <c r="GLP16" s="121"/>
      <c r="GLQ16" s="121"/>
      <c r="GLR16" s="121"/>
      <c r="GLS16" s="121"/>
      <c r="GLT16" s="121"/>
      <c r="GLU16" s="121"/>
      <c r="GLV16" s="121"/>
      <c r="GLW16" s="121"/>
      <c r="GLX16" s="121"/>
      <c r="GLY16" s="121"/>
      <c r="GLZ16" s="121"/>
      <c r="GMA16" s="121"/>
      <c r="GMB16" s="121"/>
      <c r="GMC16" s="121"/>
      <c r="GMD16" s="121"/>
      <c r="GME16" s="121"/>
      <c r="GMF16" s="121"/>
      <c r="GMG16" s="121"/>
      <c r="GMH16" s="121"/>
      <c r="GMI16" s="121"/>
      <c r="GMJ16" s="121"/>
      <c r="GMK16" s="121"/>
      <c r="GML16" s="121"/>
      <c r="GMM16" s="121"/>
      <c r="GMN16" s="121"/>
      <c r="GMO16" s="121"/>
      <c r="GMP16" s="121"/>
      <c r="GMQ16" s="121"/>
      <c r="GMR16" s="121"/>
      <c r="GMS16" s="121"/>
      <c r="GMT16" s="121"/>
      <c r="GMU16" s="121"/>
      <c r="GMV16" s="121"/>
      <c r="GMW16" s="121"/>
      <c r="GMX16" s="121"/>
      <c r="GMY16" s="121"/>
      <c r="GMZ16" s="121"/>
      <c r="GNA16" s="121"/>
      <c r="GNB16" s="121"/>
      <c r="GNC16" s="121"/>
      <c r="GND16" s="121"/>
      <c r="GNE16" s="121"/>
      <c r="GNF16" s="121"/>
      <c r="GNG16" s="121"/>
      <c r="GNH16" s="121"/>
      <c r="GNI16" s="121"/>
      <c r="GNJ16" s="121"/>
      <c r="GNK16" s="121"/>
      <c r="GNL16" s="121"/>
      <c r="GNM16" s="121"/>
      <c r="GNN16" s="121"/>
      <c r="GNO16" s="121"/>
      <c r="GNP16" s="121"/>
      <c r="GNQ16" s="121"/>
      <c r="GNR16" s="121"/>
      <c r="GNS16" s="121"/>
      <c r="GNT16" s="121"/>
      <c r="GNU16" s="121"/>
      <c r="GNV16" s="121"/>
      <c r="GNW16" s="121"/>
      <c r="GNX16" s="121"/>
      <c r="GNY16" s="121"/>
      <c r="GNZ16" s="121"/>
      <c r="GOA16" s="121"/>
      <c r="GOB16" s="121"/>
      <c r="GOC16" s="121"/>
      <c r="GOD16" s="121"/>
      <c r="GOE16" s="121"/>
      <c r="GOF16" s="121"/>
      <c r="GOG16" s="121"/>
      <c r="GOH16" s="121"/>
      <c r="GOI16" s="121"/>
      <c r="GOJ16" s="121"/>
      <c r="GOK16" s="121"/>
      <c r="GOL16" s="121"/>
      <c r="GOM16" s="121"/>
      <c r="GON16" s="121"/>
      <c r="GOO16" s="121"/>
      <c r="GOP16" s="121"/>
      <c r="GOQ16" s="121"/>
      <c r="GOR16" s="121"/>
      <c r="GOS16" s="121"/>
      <c r="GOT16" s="121"/>
      <c r="GOU16" s="121"/>
      <c r="GOV16" s="121"/>
      <c r="GOW16" s="121"/>
      <c r="GOX16" s="121"/>
      <c r="GOY16" s="121"/>
      <c r="GOZ16" s="121"/>
      <c r="GPA16" s="121"/>
      <c r="GPB16" s="121"/>
      <c r="GPC16" s="121"/>
      <c r="GPD16" s="121"/>
      <c r="GPE16" s="121"/>
      <c r="GPF16" s="121"/>
      <c r="GPG16" s="121"/>
      <c r="GPH16" s="121"/>
      <c r="GPI16" s="121"/>
      <c r="GPJ16" s="121"/>
      <c r="GPK16" s="121"/>
      <c r="GPL16" s="121"/>
      <c r="GPM16" s="121"/>
      <c r="GPN16" s="121"/>
      <c r="GPO16" s="121"/>
      <c r="GPP16" s="121"/>
      <c r="GPQ16" s="121"/>
      <c r="GPR16" s="121"/>
      <c r="GPS16" s="121"/>
      <c r="GPT16" s="121"/>
      <c r="GPU16" s="121"/>
      <c r="GPV16" s="121"/>
      <c r="GPW16" s="121"/>
      <c r="GPX16" s="121"/>
      <c r="GPY16" s="121"/>
      <c r="GPZ16" s="121"/>
      <c r="GQA16" s="121"/>
      <c r="GQB16" s="121"/>
      <c r="GQC16" s="121"/>
      <c r="GQD16" s="121"/>
      <c r="GQE16" s="121"/>
      <c r="GQF16" s="121"/>
      <c r="GQG16" s="121"/>
      <c r="GQH16" s="121"/>
      <c r="GQI16" s="121"/>
      <c r="GQJ16" s="121"/>
      <c r="GQK16" s="121"/>
      <c r="GQL16" s="121"/>
      <c r="GQM16" s="121"/>
      <c r="GQN16" s="121"/>
      <c r="GQO16" s="121"/>
      <c r="GQP16" s="121"/>
      <c r="GQQ16" s="121"/>
      <c r="GQR16" s="121"/>
      <c r="GQS16" s="121"/>
      <c r="GQT16" s="121"/>
      <c r="GQU16" s="121"/>
      <c r="GQV16" s="121"/>
      <c r="GQW16" s="121"/>
      <c r="GQX16" s="121"/>
      <c r="GQY16" s="121"/>
      <c r="GQZ16" s="121"/>
      <c r="GRA16" s="121"/>
      <c r="GRB16" s="121"/>
      <c r="GRC16" s="121"/>
      <c r="GRD16" s="121"/>
      <c r="GRE16" s="121"/>
      <c r="GRF16" s="121"/>
      <c r="GRG16" s="121"/>
      <c r="GRH16" s="121"/>
      <c r="GRI16" s="121"/>
      <c r="GRJ16" s="121"/>
      <c r="GRK16" s="121"/>
      <c r="GRL16" s="121"/>
      <c r="GRM16" s="121"/>
      <c r="GRN16" s="121"/>
      <c r="GRO16" s="121"/>
      <c r="GRP16" s="121"/>
      <c r="GRQ16" s="121"/>
      <c r="GRR16" s="121"/>
      <c r="GRS16" s="121"/>
      <c r="GRT16" s="121"/>
      <c r="GRU16" s="121"/>
      <c r="GRV16" s="121"/>
      <c r="GRW16" s="121"/>
      <c r="GRX16" s="121"/>
      <c r="GRY16" s="121"/>
      <c r="GRZ16" s="121"/>
      <c r="GSA16" s="121"/>
      <c r="GSB16" s="121"/>
      <c r="GSC16" s="121"/>
      <c r="GSD16" s="121"/>
      <c r="GSE16" s="121"/>
      <c r="GSF16" s="121"/>
      <c r="GSG16" s="121"/>
      <c r="GSH16" s="121"/>
      <c r="GSI16" s="121"/>
      <c r="GSJ16" s="121"/>
      <c r="GSK16" s="121"/>
      <c r="GSL16" s="121"/>
      <c r="GSM16" s="121"/>
      <c r="GSN16" s="121"/>
      <c r="GSO16" s="121"/>
      <c r="GSP16" s="121"/>
      <c r="GSQ16" s="121"/>
      <c r="GSR16" s="121"/>
      <c r="GSS16" s="121"/>
      <c r="GST16" s="121"/>
      <c r="GSU16" s="121"/>
      <c r="GSV16" s="121"/>
      <c r="GSW16" s="121"/>
      <c r="GSX16" s="121"/>
      <c r="GSY16" s="121"/>
      <c r="GSZ16" s="121"/>
      <c r="GTA16" s="121"/>
      <c r="GTB16" s="121"/>
      <c r="GTC16" s="121"/>
      <c r="GTD16" s="121"/>
      <c r="GTE16" s="121"/>
      <c r="GTF16" s="121"/>
      <c r="GTG16" s="121"/>
      <c r="GTH16" s="121"/>
      <c r="GTI16" s="121"/>
      <c r="GTJ16" s="121"/>
      <c r="GTK16" s="121"/>
      <c r="GTL16" s="121"/>
      <c r="GTM16" s="121"/>
      <c r="GTN16" s="121"/>
      <c r="GTO16" s="121"/>
      <c r="GTP16" s="121"/>
      <c r="GTQ16" s="121"/>
      <c r="GTR16" s="121"/>
      <c r="GTS16" s="121"/>
      <c r="GTT16" s="121"/>
      <c r="GTU16" s="121"/>
      <c r="GTV16" s="121"/>
      <c r="GTW16" s="121"/>
      <c r="GTX16" s="121"/>
      <c r="GTY16" s="121"/>
      <c r="GTZ16" s="121"/>
      <c r="GUA16" s="121"/>
      <c r="GUB16" s="121"/>
      <c r="GUC16" s="121"/>
      <c r="GUD16" s="121"/>
      <c r="GUE16" s="121"/>
      <c r="GUF16" s="121"/>
      <c r="GUG16" s="121"/>
      <c r="GUH16" s="121"/>
      <c r="GUI16" s="121"/>
      <c r="GUJ16" s="121"/>
      <c r="GUK16" s="121"/>
      <c r="GUL16" s="121"/>
      <c r="GUM16" s="121"/>
      <c r="GUN16" s="121"/>
      <c r="GUO16" s="121"/>
      <c r="GUP16" s="121"/>
      <c r="GUQ16" s="121"/>
      <c r="GUR16" s="121"/>
      <c r="GUS16" s="121"/>
      <c r="GUT16" s="121"/>
      <c r="GUU16" s="121"/>
      <c r="GUV16" s="121"/>
      <c r="GUW16" s="121"/>
      <c r="GUX16" s="121"/>
      <c r="GUY16" s="121"/>
      <c r="GUZ16" s="121"/>
      <c r="GVA16" s="121"/>
      <c r="GVB16" s="121"/>
      <c r="GVC16" s="121"/>
      <c r="GVD16" s="121"/>
      <c r="GVE16" s="121"/>
      <c r="GVF16" s="121"/>
      <c r="GVG16" s="121"/>
      <c r="GVH16" s="121"/>
      <c r="GVI16" s="121"/>
      <c r="GVJ16" s="121"/>
      <c r="GVK16" s="121"/>
      <c r="GVL16" s="121"/>
      <c r="GVM16" s="121"/>
      <c r="GVN16" s="121"/>
      <c r="GVO16" s="121"/>
      <c r="GVP16" s="121"/>
      <c r="GVQ16" s="121"/>
      <c r="GVR16" s="121"/>
      <c r="GVS16" s="121"/>
      <c r="GVT16" s="121"/>
      <c r="GVU16" s="121"/>
      <c r="GVV16" s="121"/>
      <c r="GVW16" s="121"/>
      <c r="GVX16" s="121"/>
      <c r="GVY16" s="121"/>
      <c r="GVZ16" s="121"/>
      <c r="GWA16" s="121"/>
      <c r="GWB16" s="121"/>
      <c r="GWC16" s="121"/>
      <c r="GWD16" s="121"/>
      <c r="GWE16" s="121"/>
      <c r="GWF16" s="121"/>
      <c r="GWG16" s="121"/>
      <c r="GWH16" s="121"/>
      <c r="GWI16" s="121"/>
      <c r="GWJ16" s="121"/>
      <c r="GWK16" s="121"/>
      <c r="GWL16" s="121"/>
      <c r="GWM16" s="121"/>
      <c r="GWN16" s="121"/>
      <c r="GWO16" s="121"/>
      <c r="GWP16" s="121"/>
      <c r="GWQ16" s="121"/>
      <c r="GWR16" s="121"/>
      <c r="GWS16" s="121"/>
      <c r="GWT16" s="121"/>
      <c r="GWU16" s="121"/>
      <c r="GWV16" s="121"/>
      <c r="GWW16" s="121"/>
      <c r="GWX16" s="121"/>
      <c r="GWY16" s="121"/>
      <c r="GWZ16" s="121"/>
      <c r="GXA16" s="121"/>
      <c r="GXB16" s="121"/>
      <c r="GXC16" s="121"/>
      <c r="GXD16" s="121"/>
      <c r="GXE16" s="121"/>
      <c r="GXF16" s="121"/>
      <c r="GXG16" s="121"/>
      <c r="GXH16" s="121"/>
      <c r="GXI16" s="121"/>
      <c r="GXJ16" s="121"/>
      <c r="GXK16" s="121"/>
      <c r="GXL16" s="121"/>
      <c r="GXM16" s="121"/>
      <c r="GXN16" s="121"/>
      <c r="GXO16" s="121"/>
      <c r="GXP16" s="121"/>
      <c r="GXQ16" s="121"/>
      <c r="GXR16" s="121"/>
      <c r="GXS16" s="121"/>
      <c r="GXT16" s="121"/>
      <c r="GXU16" s="121"/>
      <c r="GXV16" s="121"/>
      <c r="GXW16" s="121"/>
      <c r="GXX16" s="121"/>
      <c r="GXY16" s="121"/>
      <c r="GXZ16" s="121"/>
      <c r="GYA16" s="121"/>
      <c r="GYB16" s="121"/>
      <c r="GYC16" s="121"/>
      <c r="GYD16" s="121"/>
      <c r="GYE16" s="121"/>
      <c r="GYF16" s="121"/>
      <c r="GYG16" s="121"/>
      <c r="GYH16" s="121"/>
      <c r="GYI16" s="121"/>
      <c r="GYJ16" s="121"/>
      <c r="GYK16" s="121"/>
      <c r="GYL16" s="121"/>
      <c r="GYM16" s="121"/>
      <c r="GYN16" s="121"/>
      <c r="GYO16" s="121"/>
      <c r="GYP16" s="121"/>
      <c r="GYQ16" s="121"/>
      <c r="GYR16" s="121"/>
      <c r="GYS16" s="121"/>
      <c r="GYT16" s="121"/>
      <c r="GYU16" s="121"/>
      <c r="GYV16" s="121"/>
      <c r="GYW16" s="121"/>
      <c r="GYX16" s="121"/>
      <c r="GYY16" s="121"/>
      <c r="GYZ16" s="121"/>
      <c r="GZA16" s="121"/>
      <c r="GZB16" s="121"/>
      <c r="GZC16" s="121"/>
      <c r="GZD16" s="121"/>
      <c r="GZE16" s="121"/>
      <c r="GZF16" s="121"/>
      <c r="GZG16" s="121"/>
      <c r="GZH16" s="121"/>
      <c r="GZI16" s="121"/>
      <c r="GZJ16" s="121"/>
      <c r="GZK16" s="121"/>
      <c r="GZL16" s="121"/>
      <c r="GZM16" s="121"/>
      <c r="GZN16" s="121"/>
      <c r="GZO16" s="121"/>
      <c r="GZP16" s="121"/>
      <c r="GZQ16" s="121"/>
      <c r="GZR16" s="121"/>
      <c r="GZS16" s="121"/>
      <c r="GZT16" s="121"/>
      <c r="GZU16" s="121"/>
      <c r="GZV16" s="121"/>
      <c r="GZW16" s="121"/>
      <c r="GZX16" s="121"/>
      <c r="GZY16" s="121"/>
      <c r="GZZ16" s="121"/>
      <c r="HAA16" s="121"/>
      <c r="HAB16" s="121"/>
      <c r="HAC16" s="121"/>
      <c r="HAD16" s="121"/>
      <c r="HAE16" s="121"/>
      <c r="HAF16" s="121"/>
      <c r="HAG16" s="121"/>
      <c r="HAH16" s="121"/>
      <c r="HAI16" s="121"/>
      <c r="HAJ16" s="121"/>
      <c r="HAK16" s="121"/>
      <c r="HAL16" s="121"/>
      <c r="HAM16" s="121"/>
      <c r="HAN16" s="121"/>
      <c r="HAO16" s="121"/>
      <c r="HAP16" s="121"/>
      <c r="HAQ16" s="121"/>
      <c r="HAR16" s="121"/>
      <c r="HAS16" s="121"/>
      <c r="HAT16" s="121"/>
      <c r="HAU16" s="121"/>
      <c r="HAV16" s="121"/>
      <c r="HAW16" s="121"/>
      <c r="HAX16" s="121"/>
      <c r="HAY16" s="121"/>
      <c r="HAZ16" s="121"/>
      <c r="HBA16" s="121"/>
      <c r="HBB16" s="121"/>
      <c r="HBC16" s="121"/>
      <c r="HBD16" s="121"/>
      <c r="HBE16" s="121"/>
      <c r="HBF16" s="121"/>
      <c r="HBG16" s="121"/>
      <c r="HBH16" s="121"/>
      <c r="HBI16" s="121"/>
      <c r="HBJ16" s="121"/>
      <c r="HBK16" s="121"/>
      <c r="HBL16" s="121"/>
      <c r="HBM16" s="121"/>
      <c r="HBN16" s="121"/>
      <c r="HBO16" s="121"/>
      <c r="HBP16" s="121"/>
      <c r="HBQ16" s="121"/>
      <c r="HBR16" s="121"/>
      <c r="HBS16" s="121"/>
      <c r="HBT16" s="121"/>
      <c r="HBU16" s="121"/>
      <c r="HBV16" s="121"/>
      <c r="HBW16" s="121"/>
      <c r="HBX16" s="121"/>
      <c r="HBY16" s="121"/>
      <c r="HBZ16" s="121"/>
      <c r="HCA16" s="121"/>
      <c r="HCB16" s="121"/>
      <c r="HCC16" s="121"/>
      <c r="HCD16" s="121"/>
      <c r="HCE16" s="121"/>
      <c r="HCF16" s="121"/>
      <c r="HCG16" s="121"/>
      <c r="HCH16" s="121"/>
      <c r="HCI16" s="121"/>
      <c r="HCJ16" s="121"/>
      <c r="HCK16" s="121"/>
      <c r="HCL16" s="121"/>
      <c r="HCM16" s="121"/>
      <c r="HCN16" s="121"/>
      <c r="HCO16" s="121"/>
      <c r="HCP16" s="121"/>
      <c r="HCQ16" s="121"/>
      <c r="HCR16" s="121"/>
      <c r="HCS16" s="121"/>
      <c r="HCT16" s="121"/>
      <c r="HCU16" s="121"/>
      <c r="HCV16" s="121"/>
      <c r="HCW16" s="121"/>
      <c r="HCX16" s="121"/>
      <c r="HCY16" s="121"/>
      <c r="HCZ16" s="121"/>
      <c r="HDA16" s="121"/>
      <c r="HDB16" s="121"/>
      <c r="HDC16" s="121"/>
      <c r="HDD16" s="121"/>
      <c r="HDE16" s="121"/>
      <c r="HDF16" s="121"/>
      <c r="HDG16" s="121"/>
      <c r="HDH16" s="121"/>
      <c r="HDI16" s="121"/>
      <c r="HDJ16" s="121"/>
      <c r="HDK16" s="121"/>
      <c r="HDL16" s="121"/>
      <c r="HDM16" s="121"/>
      <c r="HDN16" s="121"/>
      <c r="HDO16" s="121"/>
      <c r="HDP16" s="121"/>
      <c r="HDQ16" s="121"/>
      <c r="HDR16" s="121"/>
      <c r="HDS16" s="121"/>
      <c r="HDT16" s="121"/>
      <c r="HDU16" s="121"/>
      <c r="HDV16" s="121"/>
      <c r="HDW16" s="121"/>
      <c r="HDX16" s="121"/>
      <c r="HDY16" s="121"/>
      <c r="HDZ16" s="121"/>
      <c r="HEA16" s="121"/>
      <c r="HEB16" s="121"/>
      <c r="HEC16" s="121"/>
      <c r="HED16" s="121"/>
      <c r="HEE16" s="121"/>
      <c r="HEF16" s="121"/>
      <c r="HEG16" s="121"/>
      <c r="HEH16" s="121"/>
      <c r="HEI16" s="121"/>
      <c r="HEJ16" s="121"/>
      <c r="HEK16" s="121"/>
      <c r="HEL16" s="121"/>
      <c r="HEM16" s="121"/>
      <c r="HEN16" s="121"/>
      <c r="HEO16" s="121"/>
      <c r="HEP16" s="121"/>
      <c r="HEQ16" s="121"/>
      <c r="HER16" s="121"/>
      <c r="HES16" s="121"/>
      <c r="HET16" s="121"/>
      <c r="HEU16" s="121"/>
      <c r="HEV16" s="121"/>
      <c r="HEW16" s="121"/>
      <c r="HEX16" s="121"/>
      <c r="HEY16" s="121"/>
      <c r="HEZ16" s="121"/>
      <c r="HFA16" s="121"/>
      <c r="HFB16" s="121"/>
      <c r="HFC16" s="121"/>
      <c r="HFD16" s="121"/>
      <c r="HFE16" s="121"/>
      <c r="HFF16" s="121"/>
      <c r="HFG16" s="121"/>
      <c r="HFH16" s="121"/>
      <c r="HFI16" s="121"/>
      <c r="HFJ16" s="121"/>
      <c r="HFK16" s="121"/>
      <c r="HFL16" s="121"/>
      <c r="HFM16" s="121"/>
      <c r="HFN16" s="121"/>
      <c r="HFO16" s="121"/>
      <c r="HFP16" s="121"/>
      <c r="HFQ16" s="121"/>
      <c r="HFR16" s="121"/>
      <c r="HFS16" s="121"/>
      <c r="HFT16" s="121"/>
      <c r="HFU16" s="121"/>
      <c r="HFV16" s="121"/>
      <c r="HFW16" s="121"/>
      <c r="HFX16" s="121"/>
      <c r="HFY16" s="121"/>
      <c r="HFZ16" s="121"/>
      <c r="HGA16" s="121"/>
      <c r="HGB16" s="121"/>
      <c r="HGC16" s="121"/>
      <c r="HGD16" s="121"/>
      <c r="HGE16" s="121"/>
      <c r="HGF16" s="121"/>
      <c r="HGG16" s="121"/>
      <c r="HGH16" s="121"/>
      <c r="HGI16" s="121"/>
      <c r="HGJ16" s="121"/>
      <c r="HGK16" s="121"/>
      <c r="HGL16" s="121"/>
      <c r="HGM16" s="121"/>
      <c r="HGN16" s="121"/>
      <c r="HGO16" s="121"/>
      <c r="HGP16" s="121"/>
      <c r="HGQ16" s="121"/>
      <c r="HGR16" s="121"/>
      <c r="HGS16" s="121"/>
      <c r="HGT16" s="121"/>
      <c r="HGU16" s="121"/>
      <c r="HGV16" s="121"/>
      <c r="HGW16" s="121"/>
      <c r="HGX16" s="121"/>
      <c r="HGY16" s="121"/>
      <c r="HGZ16" s="121"/>
      <c r="HHA16" s="121"/>
      <c r="HHB16" s="121"/>
      <c r="HHC16" s="121"/>
      <c r="HHD16" s="121"/>
      <c r="HHE16" s="121"/>
      <c r="HHF16" s="121"/>
      <c r="HHG16" s="121"/>
      <c r="HHH16" s="121"/>
      <c r="HHI16" s="121"/>
      <c r="HHJ16" s="121"/>
      <c r="HHK16" s="121"/>
      <c r="HHL16" s="121"/>
      <c r="HHM16" s="121"/>
      <c r="HHN16" s="121"/>
      <c r="HHO16" s="121"/>
      <c r="HHP16" s="121"/>
      <c r="HHQ16" s="121"/>
      <c r="HHR16" s="121"/>
      <c r="HHS16" s="121"/>
      <c r="HHT16" s="121"/>
      <c r="HHU16" s="121"/>
      <c r="HHV16" s="121"/>
      <c r="HHW16" s="121"/>
      <c r="HHX16" s="121"/>
      <c r="HHY16" s="121"/>
      <c r="HHZ16" s="121"/>
      <c r="HIA16" s="121"/>
      <c r="HIB16" s="121"/>
      <c r="HIC16" s="121"/>
      <c r="HID16" s="121"/>
      <c r="HIE16" s="121"/>
      <c r="HIF16" s="121"/>
      <c r="HIG16" s="121"/>
      <c r="HIH16" s="121"/>
      <c r="HII16" s="121"/>
      <c r="HIJ16" s="121"/>
      <c r="HIK16" s="121"/>
      <c r="HIL16" s="121"/>
      <c r="HIM16" s="121"/>
      <c r="HIN16" s="121"/>
      <c r="HIO16" s="121"/>
      <c r="HIP16" s="121"/>
      <c r="HIQ16" s="121"/>
      <c r="HIR16" s="121"/>
      <c r="HIS16" s="121"/>
      <c r="HIT16" s="121"/>
      <c r="HIU16" s="121"/>
      <c r="HIV16" s="121"/>
      <c r="HIW16" s="121"/>
      <c r="HIX16" s="121"/>
      <c r="HIY16" s="121"/>
      <c r="HIZ16" s="121"/>
      <c r="HJA16" s="121"/>
      <c r="HJB16" s="121"/>
      <c r="HJC16" s="121"/>
      <c r="HJD16" s="121"/>
      <c r="HJE16" s="121"/>
      <c r="HJF16" s="121"/>
      <c r="HJG16" s="121"/>
      <c r="HJH16" s="121"/>
      <c r="HJI16" s="121"/>
      <c r="HJJ16" s="121"/>
      <c r="HJK16" s="121"/>
      <c r="HJL16" s="121"/>
      <c r="HJM16" s="121"/>
      <c r="HJN16" s="121"/>
      <c r="HJO16" s="121"/>
      <c r="HJP16" s="121"/>
      <c r="HJQ16" s="121"/>
      <c r="HJR16" s="121"/>
      <c r="HJS16" s="121"/>
      <c r="HJT16" s="121"/>
      <c r="HJU16" s="121"/>
      <c r="HJV16" s="121"/>
      <c r="HJW16" s="121"/>
      <c r="HJX16" s="121"/>
      <c r="HJY16" s="121"/>
      <c r="HJZ16" s="121"/>
      <c r="HKA16" s="121"/>
      <c r="HKB16" s="121"/>
      <c r="HKC16" s="121"/>
      <c r="HKD16" s="121"/>
      <c r="HKE16" s="121"/>
      <c r="HKF16" s="121"/>
      <c r="HKG16" s="121"/>
      <c r="HKH16" s="121"/>
      <c r="HKI16" s="121"/>
      <c r="HKJ16" s="121"/>
      <c r="HKK16" s="121"/>
      <c r="HKL16" s="121"/>
      <c r="HKM16" s="121"/>
      <c r="HKN16" s="121"/>
      <c r="HKO16" s="121"/>
      <c r="HKP16" s="121"/>
      <c r="HKQ16" s="121"/>
      <c r="HKR16" s="121"/>
      <c r="HKS16" s="121"/>
      <c r="HKT16" s="121"/>
      <c r="HKU16" s="121"/>
      <c r="HKV16" s="121"/>
      <c r="HKW16" s="121"/>
      <c r="HKX16" s="121"/>
      <c r="HKY16" s="121"/>
      <c r="HKZ16" s="121"/>
      <c r="HLA16" s="121"/>
      <c r="HLB16" s="121"/>
      <c r="HLC16" s="121"/>
      <c r="HLD16" s="121"/>
      <c r="HLE16" s="121"/>
      <c r="HLF16" s="121"/>
      <c r="HLG16" s="121"/>
      <c r="HLH16" s="121"/>
      <c r="HLI16" s="121"/>
      <c r="HLJ16" s="121"/>
      <c r="HLK16" s="121"/>
      <c r="HLL16" s="121"/>
      <c r="HLM16" s="121"/>
      <c r="HLN16" s="121"/>
      <c r="HLO16" s="121"/>
      <c r="HLP16" s="121"/>
      <c r="HLQ16" s="121"/>
      <c r="HLR16" s="121"/>
      <c r="HLS16" s="121"/>
      <c r="HLT16" s="121"/>
      <c r="HLU16" s="121"/>
      <c r="HLV16" s="121"/>
      <c r="HLW16" s="121"/>
      <c r="HLX16" s="121"/>
      <c r="HLY16" s="121"/>
      <c r="HLZ16" s="121"/>
      <c r="HMA16" s="121"/>
      <c r="HMB16" s="121"/>
      <c r="HMC16" s="121"/>
      <c r="HMD16" s="121"/>
      <c r="HME16" s="121"/>
      <c r="HMF16" s="121"/>
      <c r="HMG16" s="121"/>
      <c r="HMH16" s="121"/>
      <c r="HMI16" s="121"/>
      <c r="HMJ16" s="121"/>
      <c r="HMK16" s="121"/>
      <c r="HML16" s="121"/>
      <c r="HMM16" s="121"/>
      <c r="HMN16" s="121"/>
      <c r="HMO16" s="121"/>
      <c r="HMP16" s="121"/>
      <c r="HMQ16" s="121"/>
      <c r="HMR16" s="121"/>
      <c r="HMS16" s="121"/>
      <c r="HMT16" s="121"/>
      <c r="HMU16" s="121"/>
      <c r="HMV16" s="121"/>
      <c r="HMW16" s="121"/>
      <c r="HMX16" s="121"/>
      <c r="HMY16" s="121"/>
      <c r="HMZ16" s="121"/>
      <c r="HNA16" s="121"/>
      <c r="HNB16" s="121"/>
      <c r="HNC16" s="121"/>
      <c r="HND16" s="121"/>
      <c r="HNE16" s="121"/>
      <c r="HNF16" s="121"/>
      <c r="HNG16" s="121"/>
      <c r="HNH16" s="121"/>
      <c r="HNI16" s="121"/>
      <c r="HNJ16" s="121"/>
      <c r="HNK16" s="121"/>
      <c r="HNL16" s="121"/>
      <c r="HNM16" s="121"/>
      <c r="HNN16" s="121"/>
      <c r="HNO16" s="121"/>
      <c r="HNP16" s="121"/>
      <c r="HNQ16" s="121"/>
      <c r="HNR16" s="121"/>
      <c r="HNS16" s="121"/>
      <c r="HNT16" s="121"/>
      <c r="HNU16" s="121"/>
      <c r="HNV16" s="121"/>
      <c r="HNW16" s="121"/>
      <c r="HNX16" s="121"/>
      <c r="HNY16" s="121"/>
      <c r="HNZ16" s="121"/>
      <c r="HOA16" s="121"/>
      <c r="HOB16" s="121"/>
      <c r="HOC16" s="121"/>
      <c r="HOD16" s="121"/>
      <c r="HOE16" s="121"/>
      <c r="HOF16" s="121"/>
      <c r="HOG16" s="121"/>
      <c r="HOH16" s="121"/>
      <c r="HOI16" s="121"/>
      <c r="HOJ16" s="121"/>
      <c r="HOK16" s="121"/>
      <c r="HOL16" s="121"/>
      <c r="HOM16" s="121"/>
      <c r="HON16" s="121"/>
      <c r="HOO16" s="121"/>
      <c r="HOP16" s="121"/>
      <c r="HOQ16" s="121"/>
      <c r="HOR16" s="121"/>
      <c r="HOS16" s="121"/>
      <c r="HOT16" s="121"/>
      <c r="HOU16" s="121"/>
      <c r="HOV16" s="121"/>
      <c r="HOW16" s="121"/>
      <c r="HOX16" s="121"/>
      <c r="HOY16" s="121"/>
      <c r="HOZ16" s="121"/>
      <c r="HPA16" s="121"/>
      <c r="HPB16" s="121"/>
      <c r="HPC16" s="121"/>
      <c r="HPD16" s="121"/>
      <c r="HPE16" s="121"/>
      <c r="HPF16" s="121"/>
      <c r="HPG16" s="121"/>
      <c r="HPH16" s="121"/>
      <c r="HPI16" s="121"/>
      <c r="HPJ16" s="121"/>
      <c r="HPK16" s="121"/>
      <c r="HPL16" s="121"/>
      <c r="HPM16" s="121"/>
      <c r="HPN16" s="121"/>
      <c r="HPO16" s="121"/>
      <c r="HPP16" s="121"/>
      <c r="HPQ16" s="121"/>
      <c r="HPR16" s="121"/>
      <c r="HPS16" s="121"/>
      <c r="HPT16" s="121"/>
      <c r="HPU16" s="121"/>
      <c r="HPV16" s="121"/>
      <c r="HPW16" s="121"/>
      <c r="HPX16" s="121"/>
      <c r="HPY16" s="121"/>
      <c r="HPZ16" s="121"/>
      <c r="HQA16" s="121"/>
      <c r="HQB16" s="121"/>
      <c r="HQC16" s="121"/>
      <c r="HQD16" s="121"/>
      <c r="HQE16" s="121"/>
      <c r="HQF16" s="121"/>
      <c r="HQG16" s="121"/>
      <c r="HQH16" s="121"/>
      <c r="HQI16" s="121"/>
      <c r="HQJ16" s="121"/>
      <c r="HQK16" s="121"/>
      <c r="HQL16" s="121"/>
      <c r="HQM16" s="121"/>
      <c r="HQN16" s="121"/>
      <c r="HQO16" s="121"/>
      <c r="HQP16" s="121"/>
      <c r="HQQ16" s="121"/>
      <c r="HQR16" s="121"/>
      <c r="HQS16" s="121"/>
      <c r="HQT16" s="121"/>
      <c r="HQU16" s="121"/>
      <c r="HQV16" s="121"/>
      <c r="HQW16" s="121"/>
      <c r="HQX16" s="121"/>
      <c r="HQY16" s="121"/>
      <c r="HQZ16" s="121"/>
      <c r="HRA16" s="121"/>
      <c r="HRB16" s="121"/>
      <c r="HRC16" s="121"/>
      <c r="HRD16" s="121"/>
      <c r="HRE16" s="121"/>
      <c r="HRF16" s="121"/>
      <c r="HRG16" s="121"/>
      <c r="HRH16" s="121"/>
      <c r="HRI16" s="121"/>
      <c r="HRJ16" s="121"/>
      <c r="HRK16" s="121"/>
      <c r="HRL16" s="121"/>
      <c r="HRM16" s="121"/>
      <c r="HRN16" s="121"/>
      <c r="HRO16" s="121"/>
      <c r="HRP16" s="121"/>
      <c r="HRQ16" s="121"/>
      <c r="HRR16" s="121"/>
      <c r="HRS16" s="121"/>
      <c r="HRT16" s="121"/>
      <c r="HRU16" s="121"/>
      <c r="HRV16" s="121"/>
      <c r="HRW16" s="121"/>
      <c r="HRX16" s="121"/>
      <c r="HRY16" s="121"/>
      <c r="HRZ16" s="121"/>
      <c r="HSA16" s="121"/>
      <c r="HSB16" s="121"/>
      <c r="HSC16" s="121"/>
      <c r="HSD16" s="121"/>
      <c r="HSE16" s="121"/>
      <c r="HSF16" s="121"/>
      <c r="HSG16" s="121"/>
      <c r="HSH16" s="121"/>
      <c r="HSI16" s="121"/>
      <c r="HSJ16" s="121"/>
      <c r="HSK16" s="121"/>
      <c r="HSL16" s="121"/>
      <c r="HSM16" s="121"/>
      <c r="HSN16" s="121"/>
      <c r="HSO16" s="121"/>
      <c r="HSP16" s="121"/>
      <c r="HSQ16" s="121"/>
      <c r="HSR16" s="121"/>
      <c r="HSS16" s="121"/>
      <c r="HST16" s="121"/>
      <c r="HSU16" s="121"/>
      <c r="HSV16" s="121"/>
      <c r="HSW16" s="121"/>
      <c r="HSX16" s="121"/>
      <c r="HSY16" s="121"/>
      <c r="HSZ16" s="121"/>
      <c r="HTA16" s="121"/>
      <c r="HTB16" s="121"/>
      <c r="HTC16" s="121"/>
      <c r="HTD16" s="121"/>
      <c r="HTE16" s="121"/>
      <c r="HTF16" s="121"/>
      <c r="HTG16" s="121"/>
      <c r="HTH16" s="121"/>
      <c r="HTI16" s="121"/>
      <c r="HTJ16" s="121"/>
      <c r="HTK16" s="121"/>
      <c r="HTL16" s="121"/>
      <c r="HTM16" s="121"/>
      <c r="HTN16" s="121"/>
      <c r="HTO16" s="121"/>
      <c r="HTP16" s="121"/>
      <c r="HTQ16" s="121"/>
      <c r="HTR16" s="121"/>
      <c r="HTS16" s="121"/>
      <c r="HTT16" s="121"/>
      <c r="HTU16" s="121"/>
      <c r="HTV16" s="121"/>
      <c r="HTW16" s="121"/>
      <c r="HTX16" s="121"/>
      <c r="HTY16" s="121"/>
      <c r="HTZ16" s="121"/>
      <c r="HUA16" s="121"/>
      <c r="HUB16" s="121"/>
      <c r="HUC16" s="121"/>
      <c r="HUD16" s="121"/>
      <c r="HUE16" s="121"/>
      <c r="HUF16" s="121"/>
      <c r="HUG16" s="121"/>
      <c r="HUH16" s="121"/>
      <c r="HUI16" s="121"/>
      <c r="HUJ16" s="121"/>
      <c r="HUK16" s="121"/>
      <c r="HUL16" s="121"/>
      <c r="HUM16" s="121"/>
      <c r="HUN16" s="121"/>
      <c r="HUO16" s="121"/>
      <c r="HUP16" s="121"/>
      <c r="HUQ16" s="121"/>
      <c r="HUR16" s="121"/>
      <c r="HUS16" s="121"/>
      <c r="HUT16" s="121"/>
      <c r="HUU16" s="121"/>
      <c r="HUV16" s="121"/>
      <c r="HUW16" s="121"/>
      <c r="HUX16" s="121"/>
      <c r="HUY16" s="121"/>
      <c r="HUZ16" s="121"/>
      <c r="HVA16" s="121"/>
      <c r="HVB16" s="121"/>
      <c r="HVC16" s="121"/>
      <c r="HVD16" s="121"/>
      <c r="HVE16" s="121"/>
      <c r="HVF16" s="121"/>
      <c r="HVG16" s="121"/>
      <c r="HVH16" s="121"/>
      <c r="HVI16" s="121"/>
      <c r="HVJ16" s="121"/>
      <c r="HVK16" s="121"/>
      <c r="HVL16" s="121"/>
      <c r="HVM16" s="121"/>
      <c r="HVN16" s="121"/>
      <c r="HVO16" s="121"/>
      <c r="HVP16" s="121"/>
      <c r="HVQ16" s="121"/>
      <c r="HVR16" s="121"/>
      <c r="HVS16" s="121"/>
      <c r="HVT16" s="121"/>
      <c r="HVU16" s="121"/>
      <c r="HVV16" s="121"/>
      <c r="HVW16" s="121"/>
      <c r="HVX16" s="121"/>
      <c r="HVY16" s="121"/>
      <c r="HVZ16" s="121"/>
      <c r="HWA16" s="121"/>
      <c r="HWB16" s="121"/>
      <c r="HWC16" s="121"/>
      <c r="HWD16" s="121"/>
      <c r="HWE16" s="121"/>
      <c r="HWF16" s="121"/>
      <c r="HWG16" s="121"/>
      <c r="HWH16" s="121"/>
      <c r="HWI16" s="121"/>
      <c r="HWJ16" s="121"/>
      <c r="HWK16" s="121"/>
      <c r="HWL16" s="121"/>
      <c r="HWM16" s="121"/>
      <c r="HWN16" s="121"/>
      <c r="HWO16" s="121"/>
      <c r="HWP16" s="121"/>
      <c r="HWQ16" s="121"/>
      <c r="HWR16" s="121"/>
      <c r="HWS16" s="121"/>
      <c r="HWT16" s="121"/>
      <c r="HWU16" s="121"/>
      <c r="HWV16" s="121"/>
      <c r="HWW16" s="121"/>
      <c r="HWX16" s="121"/>
      <c r="HWY16" s="121"/>
      <c r="HWZ16" s="121"/>
      <c r="HXA16" s="121"/>
      <c r="HXB16" s="121"/>
      <c r="HXC16" s="121"/>
      <c r="HXD16" s="121"/>
      <c r="HXE16" s="121"/>
      <c r="HXF16" s="121"/>
      <c r="HXG16" s="121"/>
      <c r="HXH16" s="121"/>
      <c r="HXI16" s="121"/>
      <c r="HXJ16" s="121"/>
      <c r="HXK16" s="121"/>
      <c r="HXL16" s="121"/>
      <c r="HXM16" s="121"/>
      <c r="HXN16" s="121"/>
      <c r="HXO16" s="121"/>
      <c r="HXP16" s="121"/>
      <c r="HXQ16" s="121"/>
      <c r="HXR16" s="121"/>
      <c r="HXS16" s="121"/>
      <c r="HXT16" s="121"/>
      <c r="HXU16" s="121"/>
      <c r="HXV16" s="121"/>
      <c r="HXW16" s="121"/>
      <c r="HXX16" s="121"/>
      <c r="HXY16" s="121"/>
      <c r="HXZ16" s="121"/>
      <c r="HYA16" s="121"/>
      <c r="HYB16" s="121"/>
      <c r="HYC16" s="121"/>
      <c r="HYD16" s="121"/>
      <c r="HYE16" s="121"/>
      <c r="HYF16" s="121"/>
      <c r="HYG16" s="121"/>
      <c r="HYH16" s="121"/>
      <c r="HYI16" s="121"/>
      <c r="HYJ16" s="121"/>
      <c r="HYK16" s="121"/>
      <c r="HYL16" s="121"/>
      <c r="HYM16" s="121"/>
      <c r="HYN16" s="121"/>
      <c r="HYO16" s="121"/>
      <c r="HYP16" s="121"/>
      <c r="HYQ16" s="121"/>
      <c r="HYR16" s="121"/>
      <c r="HYS16" s="121"/>
      <c r="HYT16" s="121"/>
      <c r="HYU16" s="121"/>
      <c r="HYV16" s="121"/>
      <c r="HYW16" s="121"/>
      <c r="HYX16" s="121"/>
      <c r="HYY16" s="121"/>
      <c r="HYZ16" s="121"/>
      <c r="HZA16" s="121"/>
      <c r="HZB16" s="121"/>
      <c r="HZC16" s="121"/>
      <c r="HZD16" s="121"/>
      <c r="HZE16" s="121"/>
      <c r="HZF16" s="121"/>
      <c r="HZG16" s="121"/>
      <c r="HZH16" s="121"/>
      <c r="HZI16" s="121"/>
      <c r="HZJ16" s="121"/>
      <c r="HZK16" s="121"/>
      <c r="HZL16" s="121"/>
      <c r="HZM16" s="121"/>
      <c r="HZN16" s="121"/>
      <c r="HZO16" s="121"/>
      <c r="HZP16" s="121"/>
      <c r="HZQ16" s="121"/>
      <c r="HZR16" s="121"/>
      <c r="HZS16" s="121"/>
      <c r="HZT16" s="121"/>
      <c r="HZU16" s="121"/>
      <c r="HZV16" s="121"/>
      <c r="HZW16" s="121"/>
      <c r="HZX16" s="121"/>
      <c r="HZY16" s="121"/>
      <c r="HZZ16" s="121"/>
      <c r="IAA16" s="121"/>
      <c r="IAB16" s="121"/>
      <c r="IAC16" s="121"/>
      <c r="IAD16" s="121"/>
      <c r="IAE16" s="121"/>
      <c r="IAF16" s="121"/>
      <c r="IAG16" s="121"/>
      <c r="IAH16" s="121"/>
      <c r="IAI16" s="121"/>
      <c r="IAJ16" s="121"/>
      <c r="IAK16" s="121"/>
      <c r="IAL16" s="121"/>
      <c r="IAM16" s="121"/>
      <c r="IAN16" s="121"/>
      <c r="IAO16" s="121"/>
      <c r="IAP16" s="121"/>
      <c r="IAQ16" s="121"/>
      <c r="IAR16" s="121"/>
      <c r="IAS16" s="121"/>
      <c r="IAT16" s="121"/>
      <c r="IAU16" s="121"/>
      <c r="IAV16" s="121"/>
      <c r="IAW16" s="121"/>
      <c r="IAX16" s="121"/>
      <c r="IAY16" s="121"/>
      <c r="IAZ16" s="121"/>
      <c r="IBA16" s="121"/>
      <c r="IBB16" s="121"/>
      <c r="IBC16" s="121"/>
      <c r="IBD16" s="121"/>
      <c r="IBE16" s="121"/>
      <c r="IBF16" s="121"/>
      <c r="IBG16" s="121"/>
      <c r="IBH16" s="121"/>
      <c r="IBI16" s="121"/>
      <c r="IBJ16" s="121"/>
      <c r="IBK16" s="121"/>
      <c r="IBL16" s="121"/>
      <c r="IBM16" s="121"/>
      <c r="IBN16" s="121"/>
      <c r="IBO16" s="121"/>
      <c r="IBP16" s="121"/>
      <c r="IBQ16" s="121"/>
      <c r="IBR16" s="121"/>
      <c r="IBS16" s="121"/>
      <c r="IBT16" s="121"/>
      <c r="IBU16" s="121"/>
      <c r="IBV16" s="121"/>
      <c r="IBW16" s="121"/>
      <c r="IBX16" s="121"/>
      <c r="IBY16" s="121"/>
      <c r="IBZ16" s="121"/>
      <c r="ICA16" s="121"/>
      <c r="ICB16" s="121"/>
      <c r="ICC16" s="121"/>
      <c r="ICD16" s="121"/>
      <c r="ICE16" s="121"/>
      <c r="ICF16" s="121"/>
      <c r="ICG16" s="121"/>
      <c r="ICH16" s="121"/>
      <c r="ICI16" s="121"/>
      <c r="ICJ16" s="121"/>
      <c r="ICK16" s="121"/>
      <c r="ICL16" s="121"/>
      <c r="ICM16" s="121"/>
      <c r="ICN16" s="121"/>
      <c r="ICO16" s="121"/>
      <c r="ICP16" s="121"/>
      <c r="ICQ16" s="121"/>
      <c r="ICR16" s="121"/>
      <c r="ICS16" s="121"/>
      <c r="ICT16" s="121"/>
      <c r="ICU16" s="121"/>
      <c r="ICV16" s="121"/>
      <c r="ICW16" s="121"/>
      <c r="ICX16" s="121"/>
      <c r="ICY16" s="121"/>
      <c r="ICZ16" s="121"/>
      <c r="IDA16" s="121"/>
      <c r="IDB16" s="121"/>
      <c r="IDC16" s="121"/>
      <c r="IDD16" s="121"/>
      <c r="IDE16" s="121"/>
      <c r="IDF16" s="121"/>
      <c r="IDG16" s="121"/>
      <c r="IDH16" s="121"/>
      <c r="IDI16" s="121"/>
      <c r="IDJ16" s="121"/>
      <c r="IDK16" s="121"/>
      <c r="IDL16" s="121"/>
      <c r="IDM16" s="121"/>
      <c r="IDN16" s="121"/>
      <c r="IDO16" s="121"/>
      <c r="IDP16" s="121"/>
      <c r="IDQ16" s="121"/>
      <c r="IDR16" s="121"/>
      <c r="IDS16" s="121"/>
      <c r="IDT16" s="121"/>
      <c r="IDU16" s="121"/>
      <c r="IDV16" s="121"/>
      <c r="IDW16" s="121"/>
      <c r="IDX16" s="121"/>
      <c r="IDY16" s="121"/>
      <c r="IDZ16" s="121"/>
      <c r="IEA16" s="121"/>
      <c r="IEB16" s="121"/>
      <c r="IEC16" s="121"/>
      <c r="IED16" s="121"/>
      <c r="IEE16" s="121"/>
      <c r="IEF16" s="121"/>
      <c r="IEG16" s="121"/>
      <c r="IEH16" s="121"/>
      <c r="IEI16" s="121"/>
      <c r="IEJ16" s="121"/>
      <c r="IEK16" s="121"/>
      <c r="IEL16" s="121"/>
      <c r="IEM16" s="121"/>
      <c r="IEN16" s="121"/>
      <c r="IEO16" s="121"/>
      <c r="IEP16" s="121"/>
      <c r="IEQ16" s="121"/>
      <c r="IER16" s="121"/>
      <c r="IES16" s="121"/>
      <c r="IET16" s="121"/>
      <c r="IEU16" s="121"/>
      <c r="IEV16" s="121"/>
      <c r="IEW16" s="121"/>
      <c r="IEX16" s="121"/>
      <c r="IEY16" s="121"/>
      <c r="IEZ16" s="121"/>
      <c r="IFA16" s="121"/>
      <c r="IFB16" s="121"/>
      <c r="IFC16" s="121"/>
      <c r="IFD16" s="121"/>
      <c r="IFE16" s="121"/>
      <c r="IFF16" s="121"/>
      <c r="IFG16" s="121"/>
      <c r="IFH16" s="121"/>
      <c r="IFI16" s="121"/>
      <c r="IFJ16" s="121"/>
      <c r="IFK16" s="121"/>
      <c r="IFL16" s="121"/>
      <c r="IFM16" s="121"/>
      <c r="IFN16" s="121"/>
      <c r="IFO16" s="121"/>
      <c r="IFP16" s="121"/>
      <c r="IFQ16" s="121"/>
      <c r="IFR16" s="121"/>
      <c r="IFS16" s="121"/>
      <c r="IFT16" s="121"/>
      <c r="IFU16" s="121"/>
      <c r="IFV16" s="121"/>
      <c r="IFW16" s="121"/>
      <c r="IFX16" s="121"/>
      <c r="IFY16" s="121"/>
      <c r="IFZ16" s="121"/>
      <c r="IGA16" s="121"/>
      <c r="IGB16" s="121"/>
      <c r="IGC16" s="121"/>
      <c r="IGD16" s="121"/>
      <c r="IGE16" s="121"/>
      <c r="IGF16" s="121"/>
      <c r="IGG16" s="121"/>
      <c r="IGH16" s="121"/>
      <c r="IGI16" s="121"/>
      <c r="IGJ16" s="121"/>
      <c r="IGK16" s="121"/>
      <c r="IGL16" s="121"/>
      <c r="IGM16" s="121"/>
      <c r="IGN16" s="121"/>
      <c r="IGO16" s="121"/>
      <c r="IGP16" s="121"/>
      <c r="IGQ16" s="121"/>
      <c r="IGR16" s="121"/>
      <c r="IGS16" s="121"/>
      <c r="IGT16" s="121"/>
      <c r="IGU16" s="121"/>
      <c r="IGV16" s="121"/>
      <c r="IGW16" s="121"/>
      <c r="IGX16" s="121"/>
      <c r="IGY16" s="121"/>
      <c r="IGZ16" s="121"/>
      <c r="IHA16" s="121"/>
      <c r="IHB16" s="121"/>
      <c r="IHC16" s="121"/>
      <c r="IHD16" s="121"/>
      <c r="IHE16" s="121"/>
      <c r="IHF16" s="121"/>
      <c r="IHG16" s="121"/>
      <c r="IHH16" s="121"/>
      <c r="IHI16" s="121"/>
      <c r="IHJ16" s="121"/>
      <c r="IHK16" s="121"/>
      <c r="IHL16" s="121"/>
      <c r="IHM16" s="121"/>
      <c r="IHN16" s="121"/>
      <c r="IHO16" s="121"/>
      <c r="IHP16" s="121"/>
      <c r="IHQ16" s="121"/>
      <c r="IHR16" s="121"/>
      <c r="IHS16" s="121"/>
      <c r="IHT16" s="121"/>
      <c r="IHU16" s="121"/>
      <c r="IHV16" s="121"/>
      <c r="IHW16" s="121"/>
      <c r="IHX16" s="121"/>
      <c r="IHY16" s="121"/>
      <c r="IHZ16" s="121"/>
      <c r="IIA16" s="121"/>
      <c r="IIB16" s="121"/>
      <c r="IIC16" s="121"/>
      <c r="IID16" s="121"/>
      <c r="IIE16" s="121"/>
      <c r="IIF16" s="121"/>
      <c r="IIG16" s="121"/>
      <c r="IIH16" s="121"/>
      <c r="III16" s="121"/>
      <c r="IIJ16" s="121"/>
      <c r="IIK16" s="121"/>
      <c r="IIL16" s="121"/>
      <c r="IIM16" s="121"/>
      <c r="IIN16" s="121"/>
      <c r="IIO16" s="121"/>
      <c r="IIP16" s="121"/>
      <c r="IIQ16" s="121"/>
      <c r="IIR16" s="121"/>
      <c r="IIS16" s="121"/>
      <c r="IIT16" s="121"/>
      <c r="IIU16" s="121"/>
      <c r="IIV16" s="121"/>
      <c r="IIW16" s="121"/>
      <c r="IIX16" s="121"/>
      <c r="IIY16" s="121"/>
      <c r="IIZ16" s="121"/>
      <c r="IJA16" s="121"/>
      <c r="IJB16" s="121"/>
      <c r="IJC16" s="121"/>
      <c r="IJD16" s="121"/>
      <c r="IJE16" s="121"/>
      <c r="IJF16" s="121"/>
      <c r="IJG16" s="121"/>
      <c r="IJH16" s="121"/>
      <c r="IJI16" s="121"/>
      <c r="IJJ16" s="121"/>
      <c r="IJK16" s="121"/>
      <c r="IJL16" s="121"/>
      <c r="IJM16" s="121"/>
      <c r="IJN16" s="121"/>
      <c r="IJO16" s="121"/>
      <c r="IJP16" s="121"/>
      <c r="IJQ16" s="121"/>
      <c r="IJR16" s="121"/>
      <c r="IJS16" s="121"/>
      <c r="IJT16" s="121"/>
      <c r="IJU16" s="121"/>
      <c r="IJV16" s="121"/>
      <c r="IJW16" s="121"/>
      <c r="IJX16" s="121"/>
      <c r="IJY16" s="121"/>
      <c r="IJZ16" s="121"/>
      <c r="IKA16" s="121"/>
      <c r="IKB16" s="121"/>
      <c r="IKC16" s="121"/>
      <c r="IKD16" s="121"/>
      <c r="IKE16" s="121"/>
      <c r="IKF16" s="121"/>
      <c r="IKG16" s="121"/>
      <c r="IKH16" s="121"/>
      <c r="IKI16" s="121"/>
      <c r="IKJ16" s="121"/>
      <c r="IKK16" s="121"/>
      <c r="IKL16" s="121"/>
      <c r="IKM16" s="121"/>
      <c r="IKN16" s="121"/>
      <c r="IKO16" s="121"/>
      <c r="IKP16" s="121"/>
      <c r="IKQ16" s="121"/>
      <c r="IKR16" s="121"/>
      <c r="IKS16" s="121"/>
      <c r="IKT16" s="121"/>
      <c r="IKU16" s="121"/>
      <c r="IKV16" s="121"/>
      <c r="IKW16" s="121"/>
      <c r="IKX16" s="121"/>
      <c r="IKY16" s="121"/>
      <c r="IKZ16" s="121"/>
      <c r="ILA16" s="121"/>
      <c r="ILB16" s="121"/>
      <c r="ILC16" s="121"/>
      <c r="ILD16" s="121"/>
      <c r="ILE16" s="121"/>
      <c r="ILF16" s="121"/>
      <c r="ILG16" s="121"/>
      <c r="ILH16" s="121"/>
      <c r="ILI16" s="121"/>
      <c r="ILJ16" s="121"/>
      <c r="ILK16" s="121"/>
      <c r="ILL16" s="121"/>
      <c r="ILM16" s="121"/>
      <c r="ILN16" s="121"/>
      <c r="ILO16" s="121"/>
      <c r="ILP16" s="121"/>
      <c r="ILQ16" s="121"/>
      <c r="ILR16" s="121"/>
      <c r="ILS16" s="121"/>
      <c r="ILT16" s="121"/>
      <c r="ILU16" s="121"/>
      <c r="ILV16" s="121"/>
      <c r="ILW16" s="121"/>
      <c r="ILX16" s="121"/>
      <c r="ILY16" s="121"/>
      <c r="ILZ16" s="121"/>
      <c r="IMA16" s="121"/>
      <c r="IMB16" s="121"/>
      <c r="IMC16" s="121"/>
      <c r="IMD16" s="121"/>
      <c r="IME16" s="121"/>
      <c r="IMF16" s="121"/>
      <c r="IMG16" s="121"/>
      <c r="IMH16" s="121"/>
      <c r="IMI16" s="121"/>
      <c r="IMJ16" s="121"/>
      <c r="IMK16" s="121"/>
      <c r="IML16" s="121"/>
      <c r="IMM16" s="121"/>
      <c r="IMN16" s="121"/>
      <c r="IMO16" s="121"/>
      <c r="IMP16" s="121"/>
      <c r="IMQ16" s="121"/>
      <c r="IMR16" s="121"/>
      <c r="IMS16" s="121"/>
      <c r="IMT16" s="121"/>
      <c r="IMU16" s="121"/>
      <c r="IMV16" s="121"/>
      <c r="IMW16" s="121"/>
      <c r="IMX16" s="121"/>
      <c r="IMY16" s="121"/>
      <c r="IMZ16" s="121"/>
      <c r="INA16" s="121"/>
      <c r="INB16" s="121"/>
      <c r="INC16" s="121"/>
      <c r="IND16" s="121"/>
      <c r="INE16" s="121"/>
      <c r="INF16" s="121"/>
      <c r="ING16" s="121"/>
      <c r="INH16" s="121"/>
      <c r="INI16" s="121"/>
      <c r="INJ16" s="121"/>
      <c r="INK16" s="121"/>
      <c r="INL16" s="121"/>
      <c r="INM16" s="121"/>
      <c r="INN16" s="121"/>
      <c r="INO16" s="121"/>
      <c r="INP16" s="121"/>
      <c r="INQ16" s="121"/>
      <c r="INR16" s="121"/>
      <c r="INS16" s="121"/>
      <c r="INT16" s="121"/>
      <c r="INU16" s="121"/>
      <c r="INV16" s="121"/>
      <c r="INW16" s="121"/>
      <c r="INX16" s="121"/>
      <c r="INY16" s="121"/>
      <c r="INZ16" s="121"/>
      <c r="IOA16" s="121"/>
      <c r="IOB16" s="121"/>
      <c r="IOC16" s="121"/>
      <c r="IOD16" s="121"/>
      <c r="IOE16" s="121"/>
      <c r="IOF16" s="121"/>
      <c r="IOG16" s="121"/>
      <c r="IOH16" s="121"/>
      <c r="IOI16" s="121"/>
      <c r="IOJ16" s="121"/>
      <c r="IOK16" s="121"/>
      <c r="IOL16" s="121"/>
      <c r="IOM16" s="121"/>
      <c r="ION16" s="121"/>
      <c r="IOO16" s="121"/>
      <c r="IOP16" s="121"/>
      <c r="IOQ16" s="121"/>
      <c r="IOR16" s="121"/>
      <c r="IOS16" s="121"/>
      <c r="IOT16" s="121"/>
      <c r="IOU16" s="121"/>
      <c r="IOV16" s="121"/>
      <c r="IOW16" s="121"/>
      <c r="IOX16" s="121"/>
      <c r="IOY16" s="121"/>
      <c r="IOZ16" s="121"/>
      <c r="IPA16" s="121"/>
      <c r="IPB16" s="121"/>
      <c r="IPC16" s="121"/>
      <c r="IPD16" s="121"/>
      <c r="IPE16" s="121"/>
      <c r="IPF16" s="121"/>
      <c r="IPG16" s="121"/>
      <c r="IPH16" s="121"/>
      <c r="IPI16" s="121"/>
      <c r="IPJ16" s="121"/>
      <c r="IPK16" s="121"/>
      <c r="IPL16" s="121"/>
      <c r="IPM16" s="121"/>
      <c r="IPN16" s="121"/>
      <c r="IPO16" s="121"/>
      <c r="IPP16" s="121"/>
      <c r="IPQ16" s="121"/>
      <c r="IPR16" s="121"/>
      <c r="IPS16" s="121"/>
      <c r="IPT16" s="121"/>
      <c r="IPU16" s="121"/>
      <c r="IPV16" s="121"/>
      <c r="IPW16" s="121"/>
      <c r="IPX16" s="121"/>
      <c r="IPY16" s="121"/>
      <c r="IPZ16" s="121"/>
      <c r="IQA16" s="121"/>
      <c r="IQB16" s="121"/>
      <c r="IQC16" s="121"/>
      <c r="IQD16" s="121"/>
      <c r="IQE16" s="121"/>
      <c r="IQF16" s="121"/>
      <c r="IQG16" s="121"/>
      <c r="IQH16" s="121"/>
      <c r="IQI16" s="121"/>
      <c r="IQJ16" s="121"/>
      <c r="IQK16" s="121"/>
      <c r="IQL16" s="121"/>
      <c r="IQM16" s="121"/>
      <c r="IQN16" s="121"/>
      <c r="IQO16" s="121"/>
      <c r="IQP16" s="121"/>
      <c r="IQQ16" s="121"/>
      <c r="IQR16" s="121"/>
      <c r="IQS16" s="121"/>
      <c r="IQT16" s="121"/>
      <c r="IQU16" s="121"/>
      <c r="IQV16" s="121"/>
      <c r="IQW16" s="121"/>
      <c r="IQX16" s="121"/>
      <c r="IQY16" s="121"/>
      <c r="IQZ16" s="121"/>
      <c r="IRA16" s="121"/>
      <c r="IRB16" s="121"/>
      <c r="IRC16" s="121"/>
      <c r="IRD16" s="121"/>
      <c r="IRE16" s="121"/>
      <c r="IRF16" s="121"/>
      <c r="IRG16" s="121"/>
      <c r="IRH16" s="121"/>
      <c r="IRI16" s="121"/>
      <c r="IRJ16" s="121"/>
      <c r="IRK16" s="121"/>
      <c r="IRL16" s="121"/>
      <c r="IRM16" s="121"/>
      <c r="IRN16" s="121"/>
      <c r="IRO16" s="121"/>
      <c r="IRP16" s="121"/>
      <c r="IRQ16" s="121"/>
      <c r="IRR16" s="121"/>
      <c r="IRS16" s="121"/>
      <c r="IRT16" s="121"/>
      <c r="IRU16" s="121"/>
      <c r="IRV16" s="121"/>
      <c r="IRW16" s="121"/>
      <c r="IRX16" s="121"/>
      <c r="IRY16" s="121"/>
      <c r="IRZ16" s="121"/>
      <c r="ISA16" s="121"/>
      <c r="ISB16" s="121"/>
      <c r="ISC16" s="121"/>
      <c r="ISD16" s="121"/>
      <c r="ISE16" s="121"/>
      <c r="ISF16" s="121"/>
      <c r="ISG16" s="121"/>
      <c r="ISH16" s="121"/>
      <c r="ISI16" s="121"/>
      <c r="ISJ16" s="121"/>
      <c r="ISK16" s="121"/>
      <c r="ISL16" s="121"/>
      <c r="ISM16" s="121"/>
      <c r="ISN16" s="121"/>
      <c r="ISO16" s="121"/>
      <c r="ISP16" s="121"/>
      <c r="ISQ16" s="121"/>
      <c r="ISR16" s="121"/>
      <c r="ISS16" s="121"/>
      <c r="IST16" s="121"/>
      <c r="ISU16" s="121"/>
      <c r="ISV16" s="121"/>
      <c r="ISW16" s="121"/>
      <c r="ISX16" s="121"/>
      <c r="ISY16" s="121"/>
      <c r="ISZ16" s="121"/>
      <c r="ITA16" s="121"/>
      <c r="ITB16" s="121"/>
      <c r="ITC16" s="121"/>
      <c r="ITD16" s="121"/>
      <c r="ITE16" s="121"/>
      <c r="ITF16" s="121"/>
      <c r="ITG16" s="121"/>
      <c r="ITH16" s="121"/>
      <c r="ITI16" s="121"/>
      <c r="ITJ16" s="121"/>
      <c r="ITK16" s="121"/>
      <c r="ITL16" s="121"/>
      <c r="ITM16" s="121"/>
      <c r="ITN16" s="121"/>
      <c r="ITO16" s="121"/>
      <c r="ITP16" s="121"/>
      <c r="ITQ16" s="121"/>
      <c r="ITR16" s="121"/>
      <c r="ITS16" s="121"/>
      <c r="ITT16" s="121"/>
      <c r="ITU16" s="121"/>
      <c r="ITV16" s="121"/>
      <c r="ITW16" s="121"/>
      <c r="ITX16" s="121"/>
      <c r="ITY16" s="121"/>
      <c r="ITZ16" s="121"/>
      <c r="IUA16" s="121"/>
      <c r="IUB16" s="121"/>
      <c r="IUC16" s="121"/>
      <c r="IUD16" s="121"/>
      <c r="IUE16" s="121"/>
      <c r="IUF16" s="121"/>
      <c r="IUG16" s="121"/>
      <c r="IUH16" s="121"/>
      <c r="IUI16" s="121"/>
      <c r="IUJ16" s="121"/>
      <c r="IUK16" s="121"/>
      <c r="IUL16" s="121"/>
      <c r="IUM16" s="121"/>
      <c r="IUN16" s="121"/>
      <c r="IUO16" s="121"/>
      <c r="IUP16" s="121"/>
      <c r="IUQ16" s="121"/>
      <c r="IUR16" s="121"/>
      <c r="IUS16" s="121"/>
      <c r="IUT16" s="121"/>
      <c r="IUU16" s="121"/>
      <c r="IUV16" s="121"/>
      <c r="IUW16" s="121"/>
      <c r="IUX16" s="121"/>
      <c r="IUY16" s="121"/>
      <c r="IUZ16" s="121"/>
      <c r="IVA16" s="121"/>
      <c r="IVB16" s="121"/>
      <c r="IVC16" s="121"/>
      <c r="IVD16" s="121"/>
      <c r="IVE16" s="121"/>
      <c r="IVF16" s="121"/>
      <c r="IVG16" s="121"/>
      <c r="IVH16" s="121"/>
      <c r="IVI16" s="121"/>
      <c r="IVJ16" s="121"/>
      <c r="IVK16" s="121"/>
      <c r="IVL16" s="121"/>
      <c r="IVM16" s="121"/>
      <c r="IVN16" s="121"/>
      <c r="IVO16" s="121"/>
      <c r="IVP16" s="121"/>
      <c r="IVQ16" s="121"/>
      <c r="IVR16" s="121"/>
      <c r="IVS16" s="121"/>
      <c r="IVT16" s="121"/>
      <c r="IVU16" s="121"/>
      <c r="IVV16" s="121"/>
      <c r="IVW16" s="121"/>
      <c r="IVX16" s="121"/>
      <c r="IVY16" s="121"/>
      <c r="IVZ16" s="121"/>
      <c r="IWA16" s="121"/>
      <c r="IWB16" s="121"/>
      <c r="IWC16" s="121"/>
      <c r="IWD16" s="121"/>
      <c r="IWE16" s="121"/>
      <c r="IWF16" s="121"/>
      <c r="IWG16" s="121"/>
      <c r="IWH16" s="121"/>
      <c r="IWI16" s="121"/>
      <c r="IWJ16" s="121"/>
      <c r="IWK16" s="121"/>
      <c r="IWL16" s="121"/>
      <c r="IWM16" s="121"/>
      <c r="IWN16" s="121"/>
      <c r="IWO16" s="121"/>
      <c r="IWP16" s="121"/>
      <c r="IWQ16" s="121"/>
      <c r="IWR16" s="121"/>
      <c r="IWS16" s="121"/>
      <c r="IWT16" s="121"/>
      <c r="IWU16" s="121"/>
      <c r="IWV16" s="121"/>
      <c r="IWW16" s="121"/>
      <c r="IWX16" s="121"/>
      <c r="IWY16" s="121"/>
      <c r="IWZ16" s="121"/>
      <c r="IXA16" s="121"/>
      <c r="IXB16" s="121"/>
      <c r="IXC16" s="121"/>
      <c r="IXD16" s="121"/>
      <c r="IXE16" s="121"/>
      <c r="IXF16" s="121"/>
      <c r="IXG16" s="121"/>
      <c r="IXH16" s="121"/>
      <c r="IXI16" s="121"/>
      <c r="IXJ16" s="121"/>
      <c r="IXK16" s="121"/>
      <c r="IXL16" s="121"/>
      <c r="IXM16" s="121"/>
      <c r="IXN16" s="121"/>
      <c r="IXO16" s="121"/>
      <c r="IXP16" s="121"/>
      <c r="IXQ16" s="121"/>
      <c r="IXR16" s="121"/>
      <c r="IXS16" s="121"/>
      <c r="IXT16" s="121"/>
      <c r="IXU16" s="121"/>
      <c r="IXV16" s="121"/>
      <c r="IXW16" s="121"/>
      <c r="IXX16" s="121"/>
      <c r="IXY16" s="121"/>
      <c r="IXZ16" s="121"/>
      <c r="IYA16" s="121"/>
      <c r="IYB16" s="121"/>
      <c r="IYC16" s="121"/>
      <c r="IYD16" s="121"/>
      <c r="IYE16" s="121"/>
      <c r="IYF16" s="121"/>
      <c r="IYG16" s="121"/>
      <c r="IYH16" s="121"/>
      <c r="IYI16" s="121"/>
      <c r="IYJ16" s="121"/>
      <c r="IYK16" s="121"/>
      <c r="IYL16" s="121"/>
      <c r="IYM16" s="121"/>
      <c r="IYN16" s="121"/>
      <c r="IYO16" s="121"/>
      <c r="IYP16" s="121"/>
      <c r="IYQ16" s="121"/>
      <c r="IYR16" s="121"/>
      <c r="IYS16" s="121"/>
      <c r="IYT16" s="121"/>
      <c r="IYU16" s="121"/>
      <c r="IYV16" s="121"/>
      <c r="IYW16" s="121"/>
      <c r="IYX16" s="121"/>
      <c r="IYY16" s="121"/>
      <c r="IYZ16" s="121"/>
      <c r="IZA16" s="121"/>
      <c r="IZB16" s="121"/>
      <c r="IZC16" s="121"/>
      <c r="IZD16" s="121"/>
      <c r="IZE16" s="121"/>
      <c r="IZF16" s="121"/>
      <c r="IZG16" s="121"/>
      <c r="IZH16" s="121"/>
      <c r="IZI16" s="121"/>
      <c r="IZJ16" s="121"/>
      <c r="IZK16" s="121"/>
      <c r="IZL16" s="121"/>
      <c r="IZM16" s="121"/>
      <c r="IZN16" s="121"/>
      <c r="IZO16" s="121"/>
      <c r="IZP16" s="121"/>
      <c r="IZQ16" s="121"/>
      <c r="IZR16" s="121"/>
      <c r="IZS16" s="121"/>
      <c r="IZT16" s="121"/>
      <c r="IZU16" s="121"/>
      <c r="IZV16" s="121"/>
      <c r="IZW16" s="121"/>
      <c r="IZX16" s="121"/>
      <c r="IZY16" s="121"/>
      <c r="IZZ16" s="121"/>
      <c r="JAA16" s="121"/>
      <c r="JAB16" s="121"/>
      <c r="JAC16" s="121"/>
      <c r="JAD16" s="121"/>
      <c r="JAE16" s="121"/>
      <c r="JAF16" s="121"/>
      <c r="JAG16" s="121"/>
      <c r="JAH16" s="121"/>
      <c r="JAI16" s="121"/>
      <c r="JAJ16" s="121"/>
      <c r="JAK16" s="121"/>
      <c r="JAL16" s="121"/>
      <c r="JAM16" s="121"/>
      <c r="JAN16" s="121"/>
      <c r="JAO16" s="121"/>
      <c r="JAP16" s="121"/>
      <c r="JAQ16" s="121"/>
      <c r="JAR16" s="121"/>
      <c r="JAS16" s="121"/>
      <c r="JAT16" s="121"/>
      <c r="JAU16" s="121"/>
      <c r="JAV16" s="121"/>
      <c r="JAW16" s="121"/>
      <c r="JAX16" s="121"/>
      <c r="JAY16" s="121"/>
      <c r="JAZ16" s="121"/>
      <c r="JBA16" s="121"/>
      <c r="JBB16" s="121"/>
      <c r="JBC16" s="121"/>
      <c r="JBD16" s="121"/>
      <c r="JBE16" s="121"/>
      <c r="JBF16" s="121"/>
      <c r="JBG16" s="121"/>
      <c r="JBH16" s="121"/>
      <c r="JBI16" s="121"/>
      <c r="JBJ16" s="121"/>
      <c r="JBK16" s="121"/>
      <c r="JBL16" s="121"/>
      <c r="JBM16" s="121"/>
      <c r="JBN16" s="121"/>
      <c r="JBO16" s="121"/>
      <c r="JBP16" s="121"/>
      <c r="JBQ16" s="121"/>
      <c r="JBR16" s="121"/>
      <c r="JBS16" s="121"/>
      <c r="JBT16" s="121"/>
      <c r="JBU16" s="121"/>
      <c r="JBV16" s="121"/>
      <c r="JBW16" s="121"/>
      <c r="JBX16" s="121"/>
      <c r="JBY16" s="121"/>
      <c r="JBZ16" s="121"/>
      <c r="JCA16" s="121"/>
      <c r="JCB16" s="121"/>
      <c r="JCC16" s="121"/>
      <c r="JCD16" s="121"/>
      <c r="JCE16" s="121"/>
      <c r="JCF16" s="121"/>
      <c r="JCG16" s="121"/>
      <c r="JCH16" s="121"/>
      <c r="JCI16" s="121"/>
      <c r="JCJ16" s="121"/>
      <c r="JCK16" s="121"/>
      <c r="JCL16" s="121"/>
      <c r="JCM16" s="121"/>
      <c r="JCN16" s="121"/>
      <c r="JCO16" s="121"/>
      <c r="JCP16" s="121"/>
      <c r="JCQ16" s="121"/>
      <c r="JCR16" s="121"/>
      <c r="JCS16" s="121"/>
      <c r="JCT16" s="121"/>
      <c r="JCU16" s="121"/>
      <c r="JCV16" s="121"/>
      <c r="JCW16" s="121"/>
      <c r="JCX16" s="121"/>
      <c r="JCY16" s="121"/>
      <c r="JCZ16" s="121"/>
      <c r="JDA16" s="121"/>
      <c r="JDB16" s="121"/>
      <c r="JDC16" s="121"/>
      <c r="JDD16" s="121"/>
      <c r="JDE16" s="121"/>
      <c r="JDF16" s="121"/>
      <c r="JDG16" s="121"/>
      <c r="JDH16" s="121"/>
      <c r="JDI16" s="121"/>
      <c r="JDJ16" s="121"/>
      <c r="JDK16" s="121"/>
      <c r="JDL16" s="121"/>
      <c r="JDM16" s="121"/>
      <c r="JDN16" s="121"/>
      <c r="JDO16" s="121"/>
      <c r="JDP16" s="121"/>
      <c r="JDQ16" s="121"/>
      <c r="JDR16" s="121"/>
      <c r="JDS16" s="121"/>
      <c r="JDT16" s="121"/>
      <c r="JDU16" s="121"/>
      <c r="JDV16" s="121"/>
      <c r="JDW16" s="121"/>
      <c r="JDX16" s="121"/>
      <c r="JDY16" s="121"/>
      <c r="JDZ16" s="121"/>
      <c r="JEA16" s="121"/>
      <c r="JEB16" s="121"/>
      <c r="JEC16" s="121"/>
      <c r="JED16" s="121"/>
      <c r="JEE16" s="121"/>
      <c r="JEF16" s="121"/>
      <c r="JEG16" s="121"/>
      <c r="JEH16" s="121"/>
      <c r="JEI16" s="121"/>
      <c r="JEJ16" s="121"/>
      <c r="JEK16" s="121"/>
      <c r="JEL16" s="121"/>
      <c r="JEM16" s="121"/>
      <c r="JEN16" s="121"/>
      <c r="JEO16" s="121"/>
      <c r="JEP16" s="121"/>
      <c r="JEQ16" s="121"/>
      <c r="JER16" s="121"/>
      <c r="JES16" s="121"/>
      <c r="JET16" s="121"/>
      <c r="JEU16" s="121"/>
      <c r="JEV16" s="121"/>
      <c r="JEW16" s="121"/>
      <c r="JEX16" s="121"/>
      <c r="JEY16" s="121"/>
      <c r="JEZ16" s="121"/>
      <c r="JFA16" s="121"/>
      <c r="JFB16" s="121"/>
      <c r="JFC16" s="121"/>
      <c r="JFD16" s="121"/>
      <c r="JFE16" s="121"/>
      <c r="JFF16" s="121"/>
      <c r="JFG16" s="121"/>
      <c r="JFH16" s="121"/>
      <c r="JFI16" s="121"/>
      <c r="JFJ16" s="121"/>
      <c r="JFK16" s="121"/>
      <c r="JFL16" s="121"/>
      <c r="JFM16" s="121"/>
      <c r="JFN16" s="121"/>
      <c r="JFO16" s="121"/>
      <c r="JFP16" s="121"/>
      <c r="JFQ16" s="121"/>
      <c r="JFR16" s="121"/>
      <c r="JFS16" s="121"/>
      <c r="JFT16" s="121"/>
      <c r="JFU16" s="121"/>
      <c r="JFV16" s="121"/>
      <c r="JFW16" s="121"/>
      <c r="JFX16" s="121"/>
      <c r="JFY16" s="121"/>
      <c r="JFZ16" s="121"/>
      <c r="JGA16" s="121"/>
      <c r="JGB16" s="121"/>
      <c r="JGC16" s="121"/>
      <c r="JGD16" s="121"/>
      <c r="JGE16" s="121"/>
      <c r="JGF16" s="121"/>
      <c r="JGG16" s="121"/>
      <c r="JGH16" s="121"/>
      <c r="JGI16" s="121"/>
      <c r="JGJ16" s="121"/>
      <c r="JGK16" s="121"/>
      <c r="JGL16" s="121"/>
      <c r="JGM16" s="121"/>
      <c r="JGN16" s="121"/>
      <c r="JGO16" s="121"/>
      <c r="JGP16" s="121"/>
      <c r="JGQ16" s="121"/>
      <c r="JGR16" s="121"/>
      <c r="JGS16" s="121"/>
      <c r="JGT16" s="121"/>
      <c r="JGU16" s="121"/>
      <c r="JGV16" s="121"/>
      <c r="JGW16" s="121"/>
      <c r="JGX16" s="121"/>
      <c r="JGY16" s="121"/>
      <c r="JGZ16" s="121"/>
      <c r="JHA16" s="121"/>
      <c r="JHB16" s="121"/>
      <c r="JHC16" s="121"/>
      <c r="JHD16" s="121"/>
      <c r="JHE16" s="121"/>
      <c r="JHF16" s="121"/>
      <c r="JHG16" s="121"/>
      <c r="JHH16" s="121"/>
      <c r="JHI16" s="121"/>
      <c r="JHJ16" s="121"/>
      <c r="JHK16" s="121"/>
      <c r="JHL16" s="121"/>
      <c r="JHM16" s="121"/>
      <c r="JHN16" s="121"/>
      <c r="JHO16" s="121"/>
      <c r="JHP16" s="121"/>
      <c r="JHQ16" s="121"/>
      <c r="JHR16" s="121"/>
      <c r="JHS16" s="121"/>
      <c r="JHT16" s="121"/>
      <c r="JHU16" s="121"/>
      <c r="JHV16" s="121"/>
      <c r="JHW16" s="121"/>
      <c r="JHX16" s="121"/>
      <c r="JHY16" s="121"/>
      <c r="JHZ16" s="121"/>
      <c r="JIA16" s="121"/>
      <c r="JIB16" s="121"/>
      <c r="JIC16" s="121"/>
      <c r="JID16" s="121"/>
      <c r="JIE16" s="121"/>
      <c r="JIF16" s="121"/>
      <c r="JIG16" s="121"/>
      <c r="JIH16" s="121"/>
      <c r="JII16" s="121"/>
      <c r="JIJ16" s="121"/>
      <c r="JIK16" s="121"/>
      <c r="JIL16" s="121"/>
      <c r="JIM16" s="121"/>
      <c r="JIN16" s="121"/>
      <c r="JIO16" s="121"/>
      <c r="JIP16" s="121"/>
      <c r="JIQ16" s="121"/>
      <c r="JIR16" s="121"/>
      <c r="JIS16" s="121"/>
      <c r="JIT16" s="121"/>
      <c r="JIU16" s="121"/>
      <c r="JIV16" s="121"/>
      <c r="JIW16" s="121"/>
      <c r="JIX16" s="121"/>
      <c r="JIY16" s="121"/>
      <c r="JIZ16" s="121"/>
      <c r="JJA16" s="121"/>
      <c r="JJB16" s="121"/>
      <c r="JJC16" s="121"/>
      <c r="JJD16" s="121"/>
      <c r="JJE16" s="121"/>
      <c r="JJF16" s="121"/>
      <c r="JJG16" s="121"/>
      <c r="JJH16" s="121"/>
      <c r="JJI16" s="121"/>
      <c r="JJJ16" s="121"/>
      <c r="JJK16" s="121"/>
      <c r="JJL16" s="121"/>
      <c r="JJM16" s="121"/>
      <c r="JJN16" s="121"/>
      <c r="JJO16" s="121"/>
      <c r="JJP16" s="121"/>
      <c r="JJQ16" s="121"/>
      <c r="JJR16" s="121"/>
      <c r="JJS16" s="121"/>
      <c r="JJT16" s="121"/>
      <c r="JJU16" s="121"/>
      <c r="JJV16" s="121"/>
      <c r="JJW16" s="121"/>
      <c r="JJX16" s="121"/>
      <c r="JJY16" s="121"/>
      <c r="JJZ16" s="121"/>
      <c r="JKA16" s="121"/>
      <c r="JKB16" s="121"/>
      <c r="JKC16" s="121"/>
      <c r="JKD16" s="121"/>
      <c r="JKE16" s="121"/>
      <c r="JKF16" s="121"/>
      <c r="JKG16" s="121"/>
      <c r="JKH16" s="121"/>
      <c r="JKI16" s="121"/>
      <c r="JKJ16" s="121"/>
      <c r="JKK16" s="121"/>
      <c r="JKL16" s="121"/>
      <c r="JKM16" s="121"/>
      <c r="JKN16" s="121"/>
      <c r="JKO16" s="121"/>
      <c r="JKP16" s="121"/>
      <c r="JKQ16" s="121"/>
      <c r="JKR16" s="121"/>
      <c r="JKS16" s="121"/>
      <c r="JKT16" s="121"/>
      <c r="JKU16" s="121"/>
      <c r="JKV16" s="121"/>
      <c r="JKW16" s="121"/>
      <c r="JKX16" s="121"/>
      <c r="JKY16" s="121"/>
      <c r="JKZ16" s="121"/>
      <c r="JLA16" s="121"/>
      <c r="JLB16" s="121"/>
      <c r="JLC16" s="121"/>
      <c r="JLD16" s="121"/>
      <c r="JLE16" s="121"/>
      <c r="JLF16" s="121"/>
      <c r="JLG16" s="121"/>
      <c r="JLH16" s="121"/>
      <c r="JLI16" s="121"/>
      <c r="JLJ16" s="121"/>
      <c r="JLK16" s="121"/>
      <c r="JLL16" s="121"/>
      <c r="JLM16" s="121"/>
      <c r="JLN16" s="121"/>
      <c r="JLO16" s="121"/>
      <c r="JLP16" s="121"/>
      <c r="JLQ16" s="121"/>
      <c r="JLR16" s="121"/>
      <c r="JLS16" s="121"/>
      <c r="JLT16" s="121"/>
      <c r="JLU16" s="121"/>
      <c r="JLV16" s="121"/>
      <c r="JLW16" s="121"/>
      <c r="JLX16" s="121"/>
      <c r="JLY16" s="121"/>
      <c r="JLZ16" s="121"/>
      <c r="JMA16" s="121"/>
      <c r="JMB16" s="121"/>
      <c r="JMC16" s="121"/>
      <c r="JMD16" s="121"/>
      <c r="JME16" s="121"/>
      <c r="JMF16" s="121"/>
      <c r="JMG16" s="121"/>
      <c r="JMH16" s="121"/>
      <c r="JMI16" s="121"/>
      <c r="JMJ16" s="121"/>
      <c r="JMK16" s="121"/>
      <c r="JML16" s="121"/>
      <c r="JMM16" s="121"/>
      <c r="JMN16" s="121"/>
      <c r="JMO16" s="121"/>
      <c r="JMP16" s="121"/>
      <c r="JMQ16" s="121"/>
      <c r="JMR16" s="121"/>
      <c r="JMS16" s="121"/>
      <c r="JMT16" s="121"/>
      <c r="JMU16" s="121"/>
      <c r="JMV16" s="121"/>
      <c r="JMW16" s="121"/>
      <c r="JMX16" s="121"/>
      <c r="JMY16" s="121"/>
      <c r="JMZ16" s="121"/>
      <c r="JNA16" s="121"/>
      <c r="JNB16" s="121"/>
      <c r="JNC16" s="121"/>
      <c r="JND16" s="121"/>
      <c r="JNE16" s="121"/>
      <c r="JNF16" s="121"/>
      <c r="JNG16" s="121"/>
      <c r="JNH16" s="121"/>
      <c r="JNI16" s="121"/>
      <c r="JNJ16" s="121"/>
      <c r="JNK16" s="121"/>
      <c r="JNL16" s="121"/>
      <c r="JNM16" s="121"/>
      <c r="JNN16" s="121"/>
      <c r="JNO16" s="121"/>
      <c r="JNP16" s="121"/>
      <c r="JNQ16" s="121"/>
      <c r="JNR16" s="121"/>
      <c r="JNS16" s="121"/>
      <c r="JNT16" s="121"/>
      <c r="JNU16" s="121"/>
      <c r="JNV16" s="121"/>
      <c r="JNW16" s="121"/>
      <c r="JNX16" s="121"/>
      <c r="JNY16" s="121"/>
      <c r="JNZ16" s="121"/>
      <c r="JOA16" s="121"/>
      <c r="JOB16" s="121"/>
      <c r="JOC16" s="121"/>
      <c r="JOD16" s="121"/>
      <c r="JOE16" s="121"/>
      <c r="JOF16" s="121"/>
      <c r="JOG16" s="121"/>
      <c r="JOH16" s="121"/>
      <c r="JOI16" s="121"/>
      <c r="JOJ16" s="121"/>
      <c r="JOK16" s="121"/>
      <c r="JOL16" s="121"/>
      <c r="JOM16" s="121"/>
      <c r="JON16" s="121"/>
      <c r="JOO16" s="121"/>
      <c r="JOP16" s="121"/>
      <c r="JOQ16" s="121"/>
      <c r="JOR16" s="121"/>
      <c r="JOS16" s="121"/>
      <c r="JOT16" s="121"/>
      <c r="JOU16" s="121"/>
      <c r="JOV16" s="121"/>
      <c r="JOW16" s="121"/>
      <c r="JOX16" s="121"/>
      <c r="JOY16" s="121"/>
      <c r="JOZ16" s="121"/>
      <c r="JPA16" s="121"/>
      <c r="JPB16" s="121"/>
      <c r="JPC16" s="121"/>
      <c r="JPD16" s="121"/>
      <c r="JPE16" s="121"/>
      <c r="JPF16" s="121"/>
      <c r="JPG16" s="121"/>
      <c r="JPH16" s="121"/>
      <c r="JPI16" s="121"/>
      <c r="JPJ16" s="121"/>
      <c r="JPK16" s="121"/>
      <c r="JPL16" s="121"/>
      <c r="JPM16" s="121"/>
      <c r="JPN16" s="121"/>
      <c r="JPO16" s="121"/>
      <c r="JPP16" s="121"/>
      <c r="JPQ16" s="121"/>
      <c r="JPR16" s="121"/>
      <c r="JPS16" s="121"/>
      <c r="JPT16" s="121"/>
      <c r="JPU16" s="121"/>
      <c r="JPV16" s="121"/>
      <c r="JPW16" s="121"/>
      <c r="JPX16" s="121"/>
      <c r="JPY16" s="121"/>
      <c r="JPZ16" s="121"/>
      <c r="JQA16" s="121"/>
      <c r="JQB16" s="121"/>
      <c r="JQC16" s="121"/>
      <c r="JQD16" s="121"/>
      <c r="JQE16" s="121"/>
      <c r="JQF16" s="121"/>
      <c r="JQG16" s="121"/>
      <c r="JQH16" s="121"/>
      <c r="JQI16" s="121"/>
      <c r="JQJ16" s="121"/>
      <c r="JQK16" s="121"/>
      <c r="JQL16" s="121"/>
      <c r="JQM16" s="121"/>
      <c r="JQN16" s="121"/>
      <c r="JQO16" s="121"/>
      <c r="JQP16" s="121"/>
      <c r="JQQ16" s="121"/>
      <c r="JQR16" s="121"/>
      <c r="JQS16" s="121"/>
      <c r="JQT16" s="121"/>
      <c r="JQU16" s="121"/>
      <c r="JQV16" s="121"/>
      <c r="JQW16" s="121"/>
      <c r="JQX16" s="121"/>
      <c r="JQY16" s="121"/>
      <c r="JQZ16" s="121"/>
      <c r="JRA16" s="121"/>
      <c r="JRB16" s="121"/>
      <c r="JRC16" s="121"/>
      <c r="JRD16" s="121"/>
      <c r="JRE16" s="121"/>
      <c r="JRF16" s="121"/>
      <c r="JRG16" s="121"/>
      <c r="JRH16" s="121"/>
      <c r="JRI16" s="121"/>
      <c r="JRJ16" s="121"/>
      <c r="JRK16" s="121"/>
      <c r="JRL16" s="121"/>
      <c r="JRM16" s="121"/>
      <c r="JRN16" s="121"/>
      <c r="JRO16" s="121"/>
      <c r="JRP16" s="121"/>
      <c r="JRQ16" s="121"/>
      <c r="JRR16" s="121"/>
      <c r="JRS16" s="121"/>
      <c r="JRT16" s="121"/>
      <c r="JRU16" s="121"/>
      <c r="JRV16" s="121"/>
      <c r="JRW16" s="121"/>
      <c r="JRX16" s="121"/>
      <c r="JRY16" s="121"/>
      <c r="JRZ16" s="121"/>
      <c r="JSA16" s="121"/>
      <c r="JSB16" s="121"/>
      <c r="JSC16" s="121"/>
      <c r="JSD16" s="121"/>
      <c r="JSE16" s="121"/>
      <c r="JSF16" s="121"/>
      <c r="JSG16" s="121"/>
      <c r="JSH16" s="121"/>
      <c r="JSI16" s="121"/>
      <c r="JSJ16" s="121"/>
      <c r="JSK16" s="121"/>
      <c r="JSL16" s="121"/>
      <c r="JSM16" s="121"/>
      <c r="JSN16" s="121"/>
      <c r="JSO16" s="121"/>
      <c r="JSP16" s="121"/>
      <c r="JSQ16" s="121"/>
      <c r="JSR16" s="121"/>
      <c r="JSS16" s="121"/>
      <c r="JST16" s="121"/>
      <c r="JSU16" s="121"/>
      <c r="JSV16" s="121"/>
      <c r="JSW16" s="121"/>
      <c r="JSX16" s="121"/>
      <c r="JSY16" s="121"/>
      <c r="JSZ16" s="121"/>
      <c r="JTA16" s="121"/>
      <c r="JTB16" s="121"/>
      <c r="JTC16" s="121"/>
      <c r="JTD16" s="121"/>
      <c r="JTE16" s="121"/>
      <c r="JTF16" s="121"/>
      <c r="JTG16" s="121"/>
      <c r="JTH16" s="121"/>
      <c r="JTI16" s="121"/>
      <c r="JTJ16" s="121"/>
      <c r="JTK16" s="121"/>
      <c r="JTL16" s="121"/>
      <c r="JTM16" s="121"/>
      <c r="JTN16" s="121"/>
      <c r="JTO16" s="121"/>
      <c r="JTP16" s="121"/>
      <c r="JTQ16" s="121"/>
      <c r="JTR16" s="121"/>
      <c r="JTS16" s="121"/>
      <c r="JTT16" s="121"/>
      <c r="JTU16" s="121"/>
      <c r="JTV16" s="121"/>
      <c r="JTW16" s="121"/>
      <c r="JTX16" s="121"/>
      <c r="JTY16" s="121"/>
      <c r="JTZ16" s="121"/>
      <c r="JUA16" s="121"/>
      <c r="JUB16" s="121"/>
      <c r="JUC16" s="121"/>
      <c r="JUD16" s="121"/>
      <c r="JUE16" s="121"/>
      <c r="JUF16" s="121"/>
      <c r="JUG16" s="121"/>
      <c r="JUH16" s="121"/>
      <c r="JUI16" s="121"/>
      <c r="JUJ16" s="121"/>
      <c r="JUK16" s="121"/>
      <c r="JUL16" s="121"/>
      <c r="JUM16" s="121"/>
      <c r="JUN16" s="121"/>
      <c r="JUO16" s="121"/>
      <c r="JUP16" s="121"/>
      <c r="JUQ16" s="121"/>
      <c r="JUR16" s="121"/>
      <c r="JUS16" s="121"/>
      <c r="JUT16" s="121"/>
      <c r="JUU16" s="121"/>
      <c r="JUV16" s="121"/>
      <c r="JUW16" s="121"/>
      <c r="JUX16" s="121"/>
      <c r="JUY16" s="121"/>
      <c r="JUZ16" s="121"/>
      <c r="JVA16" s="121"/>
      <c r="JVB16" s="121"/>
      <c r="JVC16" s="121"/>
      <c r="JVD16" s="121"/>
      <c r="JVE16" s="121"/>
      <c r="JVF16" s="121"/>
      <c r="JVG16" s="121"/>
      <c r="JVH16" s="121"/>
      <c r="JVI16" s="121"/>
      <c r="JVJ16" s="121"/>
      <c r="JVK16" s="121"/>
      <c r="JVL16" s="121"/>
      <c r="JVM16" s="121"/>
      <c r="JVN16" s="121"/>
      <c r="JVO16" s="121"/>
      <c r="JVP16" s="121"/>
      <c r="JVQ16" s="121"/>
      <c r="JVR16" s="121"/>
      <c r="JVS16" s="121"/>
      <c r="JVT16" s="121"/>
      <c r="JVU16" s="121"/>
      <c r="JVV16" s="121"/>
      <c r="JVW16" s="121"/>
      <c r="JVX16" s="121"/>
      <c r="JVY16" s="121"/>
      <c r="JVZ16" s="121"/>
      <c r="JWA16" s="121"/>
      <c r="JWB16" s="121"/>
      <c r="JWC16" s="121"/>
      <c r="JWD16" s="121"/>
      <c r="JWE16" s="121"/>
      <c r="JWF16" s="121"/>
      <c r="JWG16" s="121"/>
      <c r="JWH16" s="121"/>
      <c r="JWI16" s="121"/>
      <c r="JWJ16" s="121"/>
      <c r="JWK16" s="121"/>
      <c r="JWL16" s="121"/>
      <c r="JWM16" s="121"/>
      <c r="JWN16" s="121"/>
      <c r="JWO16" s="121"/>
      <c r="JWP16" s="121"/>
      <c r="JWQ16" s="121"/>
      <c r="JWR16" s="121"/>
      <c r="JWS16" s="121"/>
      <c r="JWT16" s="121"/>
      <c r="JWU16" s="121"/>
      <c r="JWV16" s="121"/>
      <c r="JWW16" s="121"/>
      <c r="JWX16" s="121"/>
      <c r="JWY16" s="121"/>
      <c r="JWZ16" s="121"/>
      <c r="JXA16" s="121"/>
      <c r="JXB16" s="121"/>
      <c r="JXC16" s="121"/>
      <c r="JXD16" s="121"/>
      <c r="JXE16" s="121"/>
      <c r="JXF16" s="121"/>
      <c r="JXG16" s="121"/>
      <c r="JXH16" s="121"/>
      <c r="JXI16" s="121"/>
      <c r="JXJ16" s="121"/>
      <c r="JXK16" s="121"/>
      <c r="JXL16" s="121"/>
      <c r="JXM16" s="121"/>
      <c r="JXN16" s="121"/>
      <c r="JXO16" s="121"/>
      <c r="JXP16" s="121"/>
      <c r="JXQ16" s="121"/>
      <c r="JXR16" s="121"/>
      <c r="JXS16" s="121"/>
      <c r="JXT16" s="121"/>
      <c r="JXU16" s="121"/>
      <c r="JXV16" s="121"/>
      <c r="JXW16" s="121"/>
      <c r="JXX16" s="121"/>
      <c r="JXY16" s="121"/>
      <c r="JXZ16" s="121"/>
      <c r="JYA16" s="121"/>
      <c r="JYB16" s="121"/>
      <c r="JYC16" s="121"/>
      <c r="JYD16" s="121"/>
      <c r="JYE16" s="121"/>
      <c r="JYF16" s="121"/>
      <c r="JYG16" s="121"/>
      <c r="JYH16" s="121"/>
      <c r="JYI16" s="121"/>
      <c r="JYJ16" s="121"/>
      <c r="JYK16" s="121"/>
      <c r="JYL16" s="121"/>
      <c r="JYM16" s="121"/>
      <c r="JYN16" s="121"/>
      <c r="JYO16" s="121"/>
      <c r="JYP16" s="121"/>
      <c r="JYQ16" s="121"/>
      <c r="JYR16" s="121"/>
      <c r="JYS16" s="121"/>
      <c r="JYT16" s="121"/>
      <c r="JYU16" s="121"/>
      <c r="JYV16" s="121"/>
      <c r="JYW16" s="121"/>
      <c r="JYX16" s="121"/>
      <c r="JYY16" s="121"/>
      <c r="JYZ16" s="121"/>
      <c r="JZA16" s="121"/>
      <c r="JZB16" s="121"/>
      <c r="JZC16" s="121"/>
      <c r="JZD16" s="121"/>
      <c r="JZE16" s="121"/>
      <c r="JZF16" s="121"/>
      <c r="JZG16" s="121"/>
      <c r="JZH16" s="121"/>
      <c r="JZI16" s="121"/>
      <c r="JZJ16" s="121"/>
      <c r="JZK16" s="121"/>
      <c r="JZL16" s="121"/>
      <c r="JZM16" s="121"/>
      <c r="JZN16" s="121"/>
      <c r="JZO16" s="121"/>
      <c r="JZP16" s="121"/>
      <c r="JZQ16" s="121"/>
      <c r="JZR16" s="121"/>
      <c r="JZS16" s="121"/>
      <c r="JZT16" s="121"/>
      <c r="JZU16" s="121"/>
      <c r="JZV16" s="121"/>
      <c r="JZW16" s="121"/>
      <c r="JZX16" s="121"/>
      <c r="JZY16" s="121"/>
      <c r="JZZ16" s="121"/>
      <c r="KAA16" s="121"/>
      <c r="KAB16" s="121"/>
      <c r="KAC16" s="121"/>
      <c r="KAD16" s="121"/>
      <c r="KAE16" s="121"/>
      <c r="KAF16" s="121"/>
      <c r="KAG16" s="121"/>
      <c r="KAH16" s="121"/>
      <c r="KAI16" s="121"/>
      <c r="KAJ16" s="121"/>
      <c r="KAK16" s="121"/>
      <c r="KAL16" s="121"/>
      <c r="KAM16" s="121"/>
      <c r="KAN16" s="121"/>
      <c r="KAO16" s="121"/>
      <c r="KAP16" s="121"/>
      <c r="KAQ16" s="121"/>
      <c r="KAR16" s="121"/>
      <c r="KAS16" s="121"/>
      <c r="KAT16" s="121"/>
      <c r="KAU16" s="121"/>
      <c r="KAV16" s="121"/>
      <c r="KAW16" s="121"/>
      <c r="KAX16" s="121"/>
      <c r="KAY16" s="121"/>
      <c r="KAZ16" s="121"/>
      <c r="KBA16" s="121"/>
      <c r="KBB16" s="121"/>
      <c r="KBC16" s="121"/>
      <c r="KBD16" s="121"/>
      <c r="KBE16" s="121"/>
      <c r="KBF16" s="121"/>
      <c r="KBG16" s="121"/>
      <c r="KBH16" s="121"/>
      <c r="KBI16" s="121"/>
      <c r="KBJ16" s="121"/>
      <c r="KBK16" s="121"/>
      <c r="KBL16" s="121"/>
      <c r="KBM16" s="121"/>
      <c r="KBN16" s="121"/>
      <c r="KBO16" s="121"/>
      <c r="KBP16" s="121"/>
      <c r="KBQ16" s="121"/>
      <c r="KBR16" s="121"/>
      <c r="KBS16" s="121"/>
      <c r="KBT16" s="121"/>
      <c r="KBU16" s="121"/>
      <c r="KBV16" s="121"/>
      <c r="KBW16" s="121"/>
      <c r="KBX16" s="121"/>
      <c r="KBY16" s="121"/>
      <c r="KBZ16" s="121"/>
      <c r="KCA16" s="121"/>
      <c r="KCB16" s="121"/>
      <c r="KCC16" s="121"/>
      <c r="KCD16" s="121"/>
      <c r="KCE16" s="121"/>
      <c r="KCF16" s="121"/>
      <c r="KCG16" s="121"/>
      <c r="KCH16" s="121"/>
      <c r="KCI16" s="121"/>
      <c r="KCJ16" s="121"/>
      <c r="KCK16" s="121"/>
      <c r="KCL16" s="121"/>
      <c r="KCM16" s="121"/>
      <c r="KCN16" s="121"/>
      <c r="KCO16" s="121"/>
      <c r="KCP16" s="121"/>
      <c r="KCQ16" s="121"/>
      <c r="KCR16" s="121"/>
      <c r="KCS16" s="121"/>
      <c r="KCT16" s="121"/>
      <c r="KCU16" s="121"/>
      <c r="KCV16" s="121"/>
      <c r="KCW16" s="121"/>
      <c r="KCX16" s="121"/>
      <c r="KCY16" s="121"/>
      <c r="KCZ16" s="121"/>
      <c r="KDA16" s="121"/>
      <c r="KDB16" s="121"/>
      <c r="KDC16" s="121"/>
      <c r="KDD16" s="121"/>
      <c r="KDE16" s="121"/>
      <c r="KDF16" s="121"/>
      <c r="KDG16" s="121"/>
      <c r="KDH16" s="121"/>
      <c r="KDI16" s="121"/>
      <c r="KDJ16" s="121"/>
      <c r="KDK16" s="121"/>
      <c r="KDL16" s="121"/>
      <c r="KDM16" s="121"/>
      <c r="KDN16" s="121"/>
      <c r="KDO16" s="121"/>
      <c r="KDP16" s="121"/>
      <c r="KDQ16" s="121"/>
      <c r="KDR16" s="121"/>
      <c r="KDS16" s="121"/>
      <c r="KDT16" s="121"/>
      <c r="KDU16" s="121"/>
      <c r="KDV16" s="121"/>
      <c r="KDW16" s="121"/>
      <c r="KDX16" s="121"/>
      <c r="KDY16" s="121"/>
      <c r="KDZ16" s="121"/>
      <c r="KEA16" s="121"/>
      <c r="KEB16" s="121"/>
      <c r="KEC16" s="121"/>
      <c r="KED16" s="121"/>
      <c r="KEE16" s="121"/>
      <c r="KEF16" s="121"/>
      <c r="KEG16" s="121"/>
      <c r="KEH16" s="121"/>
      <c r="KEI16" s="121"/>
      <c r="KEJ16" s="121"/>
      <c r="KEK16" s="121"/>
      <c r="KEL16" s="121"/>
      <c r="KEM16" s="121"/>
      <c r="KEN16" s="121"/>
      <c r="KEO16" s="121"/>
      <c r="KEP16" s="121"/>
      <c r="KEQ16" s="121"/>
      <c r="KER16" s="121"/>
      <c r="KES16" s="121"/>
      <c r="KET16" s="121"/>
      <c r="KEU16" s="121"/>
      <c r="KEV16" s="121"/>
      <c r="KEW16" s="121"/>
      <c r="KEX16" s="121"/>
      <c r="KEY16" s="121"/>
      <c r="KEZ16" s="121"/>
      <c r="KFA16" s="121"/>
      <c r="KFB16" s="121"/>
      <c r="KFC16" s="121"/>
      <c r="KFD16" s="121"/>
      <c r="KFE16" s="121"/>
      <c r="KFF16" s="121"/>
      <c r="KFG16" s="121"/>
      <c r="KFH16" s="121"/>
      <c r="KFI16" s="121"/>
      <c r="KFJ16" s="121"/>
      <c r="KFK16" s="121"/>
      <c r="KFL16" s="121"/>
      <c r="KFM16" s="121"/>
      <c r="KFN16" s="121"/>
      <c r="KFO16" s="121"/>
      <c r="KFP16" s="121"/>
      <c r="KFQ16" s="121"/>
      <c r="KFR16" s="121"/>
      <c r="KFS16" s="121"/>
      <c r="KFT16" s="121"/>
      <c r="KFU16" s="121"/>
      <c r="KFV16" s="121"/>
      <c r="KFW16" s="121"/>
      <c r="KFX16" s="121"/>
      <c r="KFY16" s="121"/>
      <c r="KFZ16" s="121"/>
      <c r="KGA16" s="121"/>
      <c r="KGB16" s="121"/>
      <c r="KGC16" s="121"/>
      <c r="KGD16" s="121"/>
      <c r="KGE16" s="121"/>
      <c r="KGF16" s="121"/>
      <c r="KGG16" s="121"/>
      <c r="KGH16" s="121"/>
      <c r="KGI16" s="121"/>
      <c r="KGJ16" s="121"/>
      <c r="KGK16" s="121"/>
      <c r="KGL16" s="121"/>
      <c r="KGM16" s="121"/>
      <c r="KGN16" s="121"/>
      <c r="KGO16" s="121"/>
      <c r="KGP16" s="121"/>
      <c r="KGQ16" s="121"/>
      <c r="KGR16" s="121"/>
      <c r="KGS16" s="121"/>
      <c r="KGT16" s="121"/>
      <c r="KGU16" s="121"/>
      <c r="KGV16" s="121"/>
      <c r="KGW16" s="121"/>
      <c r="KGX16" s="121"/>
      <c r="KGY16" s="121"/>
      <c r="KGZ16" s="121"/>
      <c r="KHA16" s="121"/>
      <c r="KHB16" s="121"/>
      <c r="KHC16" s="121"/>
      <c r="KHD16" s="121"/>
      <c r="KHE16" s="121"/>
      <c r="KHF16" s="121"/>
      <c r="KHG16" s="121"/>
      <c r="KHH16" s="121"/>
      <c r="KHI16" s="121"/>
      <c r="KHJ16" s="121"/>
      <c r="KHK16" s="121"/>
      <c r="KHL16" s="121"/>
      <c r="KHM16" s="121"/>
      <c r="KHN16" s="121"/>
      <c r="KHO16" s="121"/>
      <c r="KHP16" s="121"/>
      <c r="KHQ16" s="121"/>
      <c r="KHR16" s="121"/>
      <c r="KHS16" s="121"/>
      <c r="KHT16" s="121"/>
      <c r="KHU16" s="121"/>
      <c r="KHV16" s="121"/>
      <c r="KHW16" s="121"/>
      <c r="KHX16" s="121"/>
      <c r="KHY16" s="121"/>
      <c r="KHZ16" s="121"/>
      <c r="KIA16" s="121"/>
      <c r="KIB16" s="121"/>
      <c r="KIC16" s="121"/>
      <c r="KID16" s="121"/>
      <c r="KIE16" s="121"/>
      <c r="KIF16" s="121"/>
      <c r="KIG16" s="121"/>
      <c r="KIH16" s="121"/>
      <c r="KII16" s="121"/>
      <c r="KIJ16" s="121"/>
      <c r="KIK16" s="121"/>
      <c r="KIL16" s="121"/>
      <c r="KIM16" s="121"/>
      <c r="KIN16" s="121"/>
      <c r="KIO16" s="121"/>
      <c r="KIP16" s="121"/>
      <c r="KIQ16" s="121"/>
      <c r="KIR16" s="121"/>
      <c r="KIS16" s="121"/>
      <c r="KIT16" s="121"/>
      <c r="KIU16" s="121"/>
      <c r="KIV16" s="121"/>
      <c r="KIW16" s="121"/>
      <c r="KIX16" s="121"/>
      <c r="KIY16" s="121"/>
      <c r="KIZ16" s="121"/>
      <c r="KJA16" s="121"/>
      <c r="KJB16" s="121"/>
      <c r="KJC16" s="121"/>
      <c r="KJD16" s="121"/>
      <c r="KJE16" s="121"/>
      <c r="KJF16" s="121"/>
      <c r="KJG16" s="121"/>
      <c r="KJH16" s="121"/>
      <c r="KJI16" s="121"/>
      <c r="KJJ16" s="121"/>
      <c r="KJK16" s="121"/>
      <c r="KJL16" s="121"/>
      <c r="KJM16" s="121"/>
      <c r="KJN16" s="121"/>
      <c r="KJO16" s="121"/>
      <c r="KJP16" s="121"/>
      <c r="KJQ16" s="121"/>
      <c r="KJR16" s="121"/>
      <c r="KJS16" s="121"/>
      <c r="KJT16" s="121"/>
      <c r="KJU16" s="121"/>
      <c r="KJV16" s="121"/>
      <c r="KJW16" s="121"/>
      <c r="KJX16" s="121"/>
      <c r="KJY16" s="121"/>
      <c r="KJZ16" s="121"/>
      <c r="KKA16" s="121"/>
      <c r="KKB16" s="121"/>
      <c r="KKC16" s="121"/>
      <c r="KKD16" s="121"/>
      <c r="KKE16" s="121"/>
      <c r="KKF16" s="121"/>
      <c r="KKG16" s="121"/>
      <c r="KKH16" s="121"/>
      <c r="KKI16" s="121"/>
      <c r="KKJ16" s="121"/>
      <c r="KKK16" s="121"/>
      <c r="KKL16" s="121"/>
      <c r="KKM16" s="121"/>
      <c r="KKN16" s="121"/>
      <c r="KKO16" s="121"/>
      <c r="KKP16" s="121"/>
      <c r="KKQ16" s="121"/>
      <c r="KKR16" s="121"/>
      <c r="KKS16" s="121"/>
      <c r="KKT16" s="121"/>
      <c r="KKU16" s="121"/>
      <c r="KKV16" s="121"/>
      <c r="KKW16" s="121"/>
      <c r="KKX16" s="121"/>
      <c r="KKY16" s="121"/>
      <c r="KKZ16" s="121"/>
      <c r="KLA16" s="121"/>
      <c r="KLB16" s="121"/>
      <c r="KLC16" s="121"/>
      <c r="KLD16" s="121"/>
      <c r="KLE16" s="121"/>
      <c r="KLF16" s="121"/>
      <c r="KLG16" s="121"/>
      <c r="KLH16" s="121"/>
      <c r="KLI16" s="121"/>
      <c r="KLJ16" s="121"/>
      <c r="KLK16" s="121"/>
      <c r="KLL16" s="121"/>
      <c r="KLM16" s="121"/>
      <c r="KLN16" s="121"/>
      <c r="KLO16" s="121"/>
      <c r="KLP16" s="121"/>
      <c r="KLQ16" s="121"/>
      <c r="KLR16" s="121"/>
      <c r="KLS16" s="121"/>
      <c r="KLT16" s="121"/>
      <c r="KLU16" s="121"/>
      <c r="KLV16" s="121"/>
      <c r="KLW16" s="121"/>
      <c r="KLX16" s="121"/>
      <c r="KLY16" s="121"/>
      <c r="KLZ16" s="121"/>
      <c r="KMA16" s="121"/>
      <c r="KMB16" s="121"/>
      <c r="KMC16" s="121"/>
      <c r="KMD16" s="121"/>
      <c r="KME16" s="121"/>
      <c r="KMF16" s="121"/>
      <c r="KMG16" s="121"/>
      <c r="KMH16" s="121"/>
      <c r="KMI16" s="121"/>
      <c r="KMJ16" s="121"/>
      <c r="KMK16" s="121"/>
      <c r="KML16" s="121"/>
      <c r="KMM16" s="121"/>
      <c r="KMN16" s="121"/>
      <c r="KMO16" s="121"/>
      <c r="KMP16" s="121"/>
      <c r="KMQ16" s="121"/>
      <c r="KMR16" s="121"/>
      <c r="KMS16" s="121"/>
      <c r="KMT16" s="121"/>
      <c r="KMU16" s="121"/>
      <c r="KMV16" s="121"/>
      <c r="KMW16" s="121"/>
      <c r="KMX16" s="121"/>
      <c r="KMY16" s="121"/>
      <c r="KMZ16" s="121"/>
      <c r="KNA16" s="121"/>
      <c r="KNB16" s="121"/>
      <c r="KNC16" s="121"/>
      <c r="KND16" s="121"/>
      <c r="KNE16" s="121"/>
      <c r="KNF16" s="121"/>
      <c r="KNG16" s="121"/>
      <c r="KNH16" s="121"/>
      <c r="KNI16" s="121"/>
      <c r="KNJ16" s="121"/>
      <c r="KNK16" s="121"/>
      <c r="KNL16" s="121"/>
      <c r="KNM16" s="121"/>
      <c r="KNN16" s="121"/>
      <c r="KNO16" s="121"/>
      <c r="KNP16" s="121"/>
      <c r="KNQ16" s="121"/>
      <c r="KNR16" s="121"/>
      <c r="KNS16" s="121"/>
      <c r="KNT16" s="121"/>
      <c r="KNU16" s="121"/>
      <c r="KNV16" s="121"/>
      <c r="KNW16" s="121"/>
      <c r="KNX16" s="121"/>
      <c r="KNY16" s="121"/>
      <c r="KNZ16" s="121"/>
      <c r="KOA16" s="121"/>
      <c r="KOB16" s="121"/>
      <c r="KOC16" s="121"/>
      <c r="KOD16" s="121"/>
      <c r="KOE16" s="121"/>
      <c r="KOF16" s="121"/>
      <c r="KOG16" s="121"/>
      <c r="KOH16" s="121"/>
      <c r="KOI16" s="121"/>
      <c r="KOJ16" s="121"/>
      <c r="KOK16" s="121"/>
      <c r="KOL16" s="121"/>
      <c r="KOM16" s="121"/>
      <c r="KON16" s="121"/>
      <c r="KOO16" s="121"/>
      <c r="KOP16" s="121"/>
      <c r="KOQ16" s="121"/>
      <c r="KOR16" s="121"/>
      <c r="KOS16" s="121"/>
      <c r="KOT16" s="121"/>
      <c r="KOU16" s="121"/>
      <c r="KOV16" s="121"/>
      <c r="KOW16" s="121"/>
      <c r="KOX16" s="121"/>
      <c r="KOY16" s="121"/>
      <c r="KOZ16" s="121"/>
      <c r="KPA16" s="121"/>
      <c r="KPB16" s="121"/>
      <c r="KPC16" s="121"/>
      <c r="KPD16" s="121"/>
      <c r="KPE16" s="121"/>
      <c r="KPF16" s="121"/>
      <c r="KPG16" s="121"/>
      <c r="KPH16" s="121"/>
      <c r="KPI16" s="121"/>
      <c r="KPJ16" s="121"/>
      <c r="KPK16" s="121"/>
      <c r="KPL16" s="121"/>
      <c r="KPM16" s="121"/>
      <c r="KPN16" s="121"/>
      <c r="KPO16" s="121"/>
      <c r="KPP16" s="121"/>
      <c r="KPQ16" s="121"/>
      <c r="KPR16" s="121"/>
      <c r="KPS16" s="121"/>
      <c r="KPT16" s="121"/>
      <c r="KPU16" s="121"/>
      <c r="KPV16" s="121"/>
      <c r="KPW16" s="121"/>
      <c r="KPX16" s="121"/>
      <c r="KPY16" s="121"/>
      <c r="KPZ16" s="121"/>
      <c r="KQA16" s="121"/>
      <c r="KQB16" s="121"/>
      <c r="KQC16" s="121"/>
      <c r="KQD16" s="121"/>
      <c r="KQE16" s="121"/>
      <c r="KQF16" s="121"/>
      <c r="KQG16" s="121"/>
      <c r="KQH16" s="121"/>
      <c r="KQI16" s="121"/>
      <c r="KQJ16" s="121"/>
      <c r="KQK16" s="121"/>
      <c r="KQL16" s="121"/>
      <c r="KQM16" s="121"/>
      <c r="KQN16" s="121"/>
      <c r="KQO16" s="121"/>
      <c r="KQP16" s="121"/>
      <c r="KQQ16" s="121"/>
      <c r="KQR16" s="121"/>
      <c r="KQS16" s="121"/>
      <c r="KQT16" s="121"/>
      <c r="KQU16" s="121"/>
      <c r="KQV16" s="121"/>
      <c r="KQW16" s="121"/>
      <c r="KQX16" s="121"/>
      <c r="KQY16" s="121"/>
      <c r="KQZ16" s="121"/>
      <c r="KRA16" s="121"/>
      <c r="KRB16" s="121"/>
      <c r="KRC16" s="121"/>
      <c r="KRD16" s="121"/>
      <c r="KRE16" s="121"/>
      <c r="KRF16" s="121"/>
      <c r="KRG16" s="121"/>
      <c r="KRH16" s="121"/>
      <c r="KRI16" s="121"/>
      <c r="KRJ16" s="121"/>
      <c r="KRK16" s="121"/>
      <c r="KRL16" s="121"/>
      <c r="KRM16" s="121"/>
      <c r="KRN16" s="121"/>
      <c r="KRO16" s="121"/>
      <c r="KRP16" s="121"/>
      <c r="KRQ16" s="121"/>
      <c r="KRR16" s="121"/>
      <c r="KRS16" s="121"/>
      <c r="KRT16" s="121"/>
      <c r="KRU16" s="121"/>
      <c r="KRV16" s="121"/>
      <c r="KRW16" s="121"/>
      <c r="KRX16" s="121"/>
      <c r="KRY16" s="121"/>
      <c r="KRZ16" s="121"/>
      <c r="KSA16" s="121"/>
      <c r="KSB16" s="121"/>
      <c r="KSC16" s="121"/>
      <c r="KSD16" s="121"/>
      <c r="KSE16" s="121"/>
      <c r="KSF16" s="121"/>
      <c r="KSG16" s="121"/>
      <c r="KSH16" s="121"/>
      <c r="KSI16" s="121"/>
      <c r="KSJ16" s="121"/>
      <c r="KSK16" s="121"/>
      <c r="KSL16" s="121"/>
      <c r="KSM16" s="121"/>
      <c r="KSN16" s="121"/>
      <c r="KSO16" s="121"/>
      <c r="KSP16" s="121"/>
      <c r="KSQ16" s="121"/>
      <c r="KSR16" s="121"/>
      <c r="KSS16" s="121"/>
      <c r="KST16" s="121"/>
      <c r="KSU16" s="121"/>
      <c r="KSV16" s="121"/>
      <c r="KSW16" s="121"/>
      <c r="KSX16" s="121"/>
      <c r="KSY16" s="121"/>
      <c r="KSZ16" s="121"/>
      <c r="KTA16" s="121"/>
      <c r="KTB16" s="121"/>
      <c r="KTC16" s="121"/>
      <c r="KTD16" s="121"/>
      <c r="KTE16" s="121"/>
      <c r="KTF16" s="121"/>
      <c r="KTG16" s="121"/>
      <c r="KTH16" s="121"/>
      <c r="KTI16" s="121"/>
      <c r="KTJ16" s="121"/>
      <c r="KTK16" s="121"/>
      <c r="KTL16" s="121"/>
      <c r="KTM16" s="121"/>
      <c r="KTN16" s="121"/>
      <c r="KTO16" s="121"/>
      <c r="KTP16" s="121"/>
      <c r="KTQ16" s="121"/>
      <c r="KTR16" s="121"/>
      <c r="KTS16" s="121"/>
      <c r="KTT16" s="121"/>
      <c r="KTU16" s="121"/>
      <c r="KTV16" s="121"/>
      <c r="KTW16" s="121"/>
      <c r="KTX16" s="121"/>
      <c r="KTY16" s="121"/>
      <c r="KTZ16" s="121"/>
      <c r="KUA16" s="121"/>
      <c r="KUB16" s="121"/>
      <c r="KUC16" s="121"/>
      <c r="KUD16" s="121"/>
      <c r="KUE16" s="121"/>
      <c r="KUF16" s="121"/>
      <c r="KUG16" s="121"/>
      <c r="KUH16" s="121"/>
      <c r="KUI16" s="121"/>
      <c r="KUJ16" s="121"/>
      <c r="KUK16" s="121"/>
      <c r="KUL16" s="121"/>
      <c r="KUM16" s="121"/>
      <c r="KUN16" s="121"/>
      <c r="KUO16" s="121"/>
      <c r="KUP16" s="121"/>
      <c r="KUQ16" s="121"/>
      <c r="KUR16" s="121"/>
      <c r="KUS16" s="121"/>
      <c r="KUT16" s="121"/>
      <c r="KUU16" s="121"/>
      <c r="KUV16" s="121"/>
      <c r="KUW16" s="121"/>
      <c r="KUX16" s="121"/>
      <c r="KUY16" s="121"/>
      <c r="KUZ16" s="121"/>
      <c r="KVA16" s="121"/>
      <c r="KVB16" s="121"/>
      <c r="KVC16" s="121"/>
      <c r="KVD16" s="121"/>
      <c r="KVE16" s="121"/>
      <c r="KVF16" s="121"/>
      <c r="KVG16" s="121"/>
      <c r="KVH16" s="121"/>
      <c r="KVI16" s="121"/>
      <c r="KVJ16" s="121"/>
      <c r="KVK16" s="121"/>
      <c r="KVL16" s="121"/>
      <c r="KVM16" s="121"/>
      <c r="KVN16" s="121"/>
      <c r="KVO16" s="121"/>
      <c r="KVP16" s="121"/>
      <c r="KVQ16" s="121"/>
      <c r="KVR16" s="121"/>
      <c r="KVS16" s="121"/>
      <c r="KVT16" s="121"/>
      <c r="KVU16" s="121"/>
      <c r="KVV16" s="121"/>
      <c r="KVW16" s="121"/>
      <c r="KVX16" s="121"/>
      <c r="KVY16" s="121"/>
      <c r="KVZ16" s="121"/>
      <c r="KWA16" s="121"/>
      <c r="KWB16" s="121"/>
      <c r="KWC16" s="121"/>
      <c r="KWD16" s="121"/>
      <c r="KWE16" s="121"/>
      <c r="KWF16" s="121"/>
      <c r="KWG16" s="121"/>
      <c r="KWH16" s="121"/>
      <c r="KWI16" s="121"/>
      <c r="KWJ16" s="121"/>
      <c r="KWK16" s="121"/>
      <c r="KWL16" s="121"/>
      <c r="KWM16" s="121"/>
      <c r="KWN16" s="121"/>
      <c r="KWO16" s="121"/>
      <c r="KWP16" s="121"/>
      <c r="KWQ16" s="121"/>
      <c r="KWR16" s="121"/>
      <c r="KWS16" s="121"/>
      <c r="KWT16" s="121"/>
      <c r="KWU16" s="121"/>
      <c r="KWV16" s="121"/>
      <c r="KWW16" s="121"/>
      <c r="KWX16" s="121"/>
      <c r="KWY16" s="121"/>
      <c r="KWZ16" s="121"/>
      <c r="KXA16" s="121"/>
      <c r="KXB16" s="121"/>
      <c r="KXC16" s="121"/>
      <c r="KXD16" s="121"/>
      <c r="KXE16" s="121"/>
      <c r="KXF16" s="121"/>
      <c r="KXG16" s="121"/>
      <c r="KXH16" s="121"/>
      <c r="KXI16" s="121"/>
      <c r="KXJ16" s="121"/>
      <c r="KXK16" s="121"/>
      <c r="KXL16" s="121"/>
      <c r="KXM16" s="121"/>
      <c r="KXN16" s="121"/>
      <c r="KXO16" s="121"/>
      <c r="KXP16" s="121"/>
      <c r="KXQ16" s="121"/>
      <c r="KXR16" s="121"/>
      <c r="KXS16" s="121"/>
      <c r="KXT16" s="121"/>
      <c r="KXU16" s="121"/>
      <c r="KXV16" s="121"/>
      <c r="KXW16" s="121"/>
      <c r="KXX16" s="121"/>
      <c r="KXY16" s="121"/>
      <c r="KXZ16" s="121"/>
      <c r="KYA16" s="121"/>
      <c r="KYB16" s="121"/>
      <c r="KYC16" s="121"/>
      <c r="KYD16" s="121"/>
      <c r="KYE16" s="121"/>
      <c r="KYF16" s="121"/>
      <c r="KYG16" s="121"/>
      <c r="KYH16" s="121"/>
      <c r="KYI16" s="121"/>
      <c r="KYJ16" s="121"/>
      <c r="KYK16" s="121"/>
      <c r="KYL16" s="121"/>
      <c r="KYM16" s="121"/>
      <c r="KYN16" s="121"/>
      <c r="KYO16" s="121"/>
      <c r="KYP16" s="121"/>
      <c r="KYQ16" s="121"/>
      <c r="KYR16" s="121"/>
      <c r="KYS16" s="121"/>
      <c r="KYT16" s="121"/>
      <c r="KYU16" s="121"/>
      <c r="KYV16" s="121"/>
      <c r="KYW16" s="121"/>
      <c r="KYX16" s="121"/>
      <c r="KYY16" s="121"/>
      <c r="KYZ16" s="121"/>
      <c r="KZA16" s="121"/>
      <c r="KZB16" s="121"/>
      <c r="KZC16" s="121"/>
      <c r="KZD16" s="121"/>
      <c r="KZE16" s="121"/>
      <c r="KZF16" s="121"/>
      <c r="KZG16" s="121"/>
      <c r="KZH16" s="121"/>
      <c r="KZI16" s="121"/>
      <c r="KZJ16" s="121"/>
      <c r="KZK16" s="121"/>
      <c r="KZL16" s="121"/>
      <c r="KZM16" s="121"/>
      <c r="KZN16" s="121"/>
      <c r="KZO16" s="121"/>
      <c r="KZP16" s="121"/>
      <c r="KZQ16" s="121"/>
      <c r="KZR16" s="121"/>
      <c r="KZS16" s="121"/>
      <c r="KZT16" s="121"/>
      <c r="KZU16" s="121"/>
      <c r="KZV16" s="121"/>
      <c r="KZW16" s="121"/>
      <c r="KZX16" s="121"/>
      <c r="KZY16" s="121"/>
      <c r="KZZ16" s="121"/>
      <c r="LAA16" s="121"/>
      <c r="LAB16" s="121"/>
      <c r="LAC16" s="121"/>
      <c r="LAD16" s="121"/>
      <c r="LAE16" s="121"/>
      <c r="LAF16" s="121"/>
      <c r="LAG16" s="121"/>
      <c r="LAH16" s="121"/>
      <c r="LAI16" s="121"/>
      <c r="LAJ16" s="121"/>
      <c r="LAK16" s="121"/>
      <c r="LAL16" s="121"/>
      <c r="LAM16" s="121"/>
      <c r="LAN16" s="121"/>
      <c r="LAO16" s="121"/>
      <c r="LAP16" s="121"/>
      <c r="LAQ16" s="121"/>
      <c r="LAR16" s="121"/>
      <c r="LAS16" s="121"/>
      <c r="LAT16" s="121"/>
      <c r="LAU16" s="121"/>
      <c r="LAV16" s="121"/>
      <c r="LAW16" s="121"/>
      <c r="LAX16" s="121"/>
      <c r="LAY16" s="121"/>
      <c r="LAZ16" s="121"/>
      <c r="LBA16" s="121"/>
      <c r="LBB16" s="121"/>
      <c r="LBC16" s="121"/>
      <c r="LBD16" s="121"/>
      <c r="LBE16" s="121"/>
      <c r="LBF16" s="121"/>
      <c r="LBG16" s="121"/>
      <c r="LBH16" s="121"/>
      <c r="LBI16" s="121"/>
      <c r="LBJ16" s="121"/>
      <c r="LBK16" s="121"/>
      <c r="LBL16" s="121"/>
      <c r="LBM16" s="121"/>
      <c r="LBN16" s="121"/>
      <c r="LBO16" s="121"/>
      <c r="LBP16" s="121"/>
      <c r="LBQ16" s="121"/>
      <c r="LBR16" s="121"/>
      <c r="LBS16" s="121"/>
      <c r="LBT16" s="121"/>
      <c r="LBU16" s="121"/>
      <c r="LBV16" s="121"/>
      <c r="LBW16" s="121"/>
      <c r="LBX16" s="121"/>
      <c r="LBY16" s="121"/>
      <c r="LBZ16" s="121"/>
      <c r="LCA16" s="121"/>
      <c r="LCB16" s="121"/>
      <c r="LCC16" s="121"/>
      <c r="LCD16" s="121"/>
      <c r="LCE16" s="121"/>
      <c r="LCF16" s="121"/>
      <c r="LCG16" s="121"/>
      <c r="LCH16" s="121"/>
      <c r="LCI16" s="121"/>
      <c r="LCJ16" s="121"/>
      <c r="LCK16" s="121"/>
      <c r="LCL16" s="121"/>
      <c r="LCM16" s="121"/>
      <c r="LCN16" s="121"/>
      <c r="LCO16" s="121"/>
      <c r="LCP16" s="121"/>
      <c r="LCQ16" s="121"/>
      <c r="LCR16" s="121"/>
      <c r="LCS16" s="121"/>
      <c r="LCT16" s="121"/>
      <c r="LCU16" s="121"/>
      <c r="LCV16" s="121"/>
      <c r="LCW16" s="121"/>
      <c r="LCX16" s="121"/>
      <c r="LCY16" s="121"/>
      <c r="LCZ16" s="121"/>
      <c r="LDA16" s="121"/>
      <c r="LDB16" s="121"/>
      <c r="LDC16" s="121"/>
      <c r="LDD16" s="121"/>
      <c r="LDE16" s="121"/>
      <c r="LDF16" s="121"/>
      <c r="LDG16" s="121"/>
      <c r="LDH16" s="121"/>
      <c r="LDI16" s="121"/>
      <c r="LDJ16" s="121"/>
      <c r="LDK16" s="121"/>
      <c r="LDL16" s="121"/>
      <c r="LDM16" s="121"/>
      <c r="LDN16" s="121"/>
      <c r="LDO16" s="121"/>
      <c r="LDP16" s="121"/>
      <c r="LDQ16" s="121"/>
      <c r="LDR16" s="121"/>
      <c r="LDS16" s="121"/>
      <c r="LDT16" s="121"/>
      <c r="LDU16" s="121"/>
      <c r="LDV16" s="121"/>
      <c r="LDW16" s="121"/>
      <c r="LDX16" s="121"/>
      <c r="LDY16" s="121"/>
      <c r="LDZ16" s="121"/>
      <c r="LEA16" s="121"/>
      <c r="LEB16" s="121"/>
      <c r="LEC16" s="121"/>
      <c r="LED16" s="121"/>
      <c r="LEE16" s="121"/>
      <c r="LEF16" s="121"/>
      <c r="LEG16" s="121"/>
      <c r="LEH16" s="121"/>
      <c r="LEI16" s="121"/>
      <c r="LEJ16" s="121"/>
      <c r="LEK16" s="121"/>
      <c r="LEL16" s="121"/>
      <c r="LEM16" s="121"/>
      <c r="LEN16" s="121"/>
      <c r="LEO16" s="121"/>
      <c r="LEP16" s="121"/>
      <c r="LEQ16" s="121"/>
      <c r="LER16" s="121"/>
      <c r="LES16" s="121"/>
      <c r="LET16" s="121"/>
      <c r="LEU16" s="121"/>
      <c r="LEV16" s="121"/>
      <c r="LEW16" s="121"/>
      <c r="LEX16" s="121"/>
      <c r="LEY16" s="121"/>
      <c r="LEZ16" s="121"/>
      <c r="LFA16" s="121"/>
      <c r="LFB16" s="121"/>
      <c r="LFC16" s="121"/>
      <c r="LFD16" s="121"/>
      <c r="LFE16" s="121"/>
      <c r="LFF16" s="121"/>
      <c r="LFG16" s="121"/>
      <c r="LFH16" s="121"/>
      <c r="LFI16" s="121"/>
      <c r="LFJ16" s="121"/>
      <c r="LFK16" s="121"/>
      <c r="LFL16" s="121"/>
      <c r="LFM16" s="121"/>
      <c r="LFN16" s="121"/>
      <c r="LFO16" s="121"/>
      <c r="LFP16" s="121"/>
      <c r="LFQ16" s="121"/>
      <c r="LFR16" s="121"/>
      <c r="LFS16" s="121"/>
      <c r="LFT16" s="121"/>
      <c r="LFU16" s="121"/>
      <c r="LFV16" s="121"/>
      <c r="LFW16" s="121"/>
      <c r="LFX16" s="121"/>
      <c r="LFY16" s="121"/>
      <c r="LFZ16" s="121"/>
      <c r="LGA16" s="121"/>
      <c r="LGB16" s="121"/>
      <c r="LGC16" s="121"/>
      <c r="LGD16" s="121"/>
      <c r="LGE16" s="121"/>
      <c r="LGF16" s="121"/>
      <c r="LGG16" s="121"/>
      <c r="LGH16" s="121"/>
      <c r="LGI16" s="121"/>
      <c r="LGJ16" s="121"/>
      <c r="LGK16" s="121"/>
      <c r="LGL16" s="121"/>
      <c r="LGM16" s="121"/>
      <c r="LGN16" s="121"/>
      <c r="LGO16" s="121"/>
      <c r="LGP16" s="121"/>
      <c r="LGQ16" s="121"/>
      <c r="LGR16" s="121"/>
      <c r="LGS16" s="121"/>
      <c r="LGT16" s="121"/>
      <c r="LGU16" s="121"/>
      <c r="LGV16" s="121"/>
      <c r="LGW16" s="121"/>
      <c r="LGX16" s="121"/>
      <c r="LGY16" s="121"/>
      <c r="LGZ16" s="121"/>
      <c r="LHA16" s="121"/>
      <c r="LHB16" s="121"/>
      <c r="LHC16" s="121"/>
      <c r="LHD16" s="121"/>
      <c r="LHE16" s="121"/>
      <c r="LHF16" s="121"/>
      <c r="LHG16" s="121"/>
      <c r="LHH16" s="121"/>
      <c r="LHI16" s="121"/>
      <c r="LHJ16" s="121"/>
      <c r="LHK16" s="121"/>
      <c r="LHL16" s="121"/>
      <c r="LHM16" s="121"/>
      <c r="LHN16" s="121"/>
      <c r="LHO16" s="121"/>
      <c r="LHP16" s="121"/>
      <c r="LHQ16" s="121"/>
      <c r="LHR16" s="121"/>
      <c r="LHS16" s="121"/>
      <c r="LHT16" s="121"/>
      <c r="LHU16" s="121"/>
      <c r="LHV16" s="121"/>
      <c r="LHW16" s="121"/>
      <c r="LHX16" s="121"/>
      <c r="LHY16" s="121"/>
      <c r="LHZ16" s="121"/>
      <c r="LIA16" s="121"/>
      <c r="LIB16" s="121"/>
      <c r="LIC16" s="121"/>
      <c r="LID16" s="121"/>
      <c r="LIE16" s="121"/>
      <c r="LIF16" s="121"/>
      <c r="LIG16" s="121"/>
      <c r="LIH16" s="121"/>
      <c r="LII16" s="121"/>
      <c r="LIJ16" s="121"/>
      <c r="LIK16" s="121"/>
      <c r="LIL16" s="121"/>
      <c r="LIM16" s="121"/>
      <c r="LIN16" s="121"/>
      <c r="LIO16" s="121"/>
      <c r="LIP16" s="121"/>
      <c r="LIQ16" s="121"/>
      <c r="LIR16" s="121"/>
      <c r="LIS16" s="121"/>
      <c r="LIT16" s="121"/>
      <c r="LIU16" s="121"/>
      <c r="LIV16" s="121"/>
      <c r="LIW16" s="121"/>
      <c r="LIX16" s="121"/>
      <c r="LIY16" s="121"/>
      <c r="LIZ16" s="121"/>
      <c r="LJA16" s="121"/>
      <c r="LJB16" s="121"/>
      <c r="LJC16" s="121"/>
      <c r="LJD16" s="121"/>
      <c r="LJE16" s="121"/>
      <c r="LJF16" s="121"/>
      <c r="LJG16" s="121"/>
      <c r="LJH16" s="121"/>
      <c r="LJI16" s="121"/>
      <c r="LJJ16" s="121"/>
      <c r="LJK16" s="121"/>
      <c r="LJL16" s="121"/>
      <c r="LJM16" s="121"/>
      <c r="LJN16" s="121"/>
      <c r="LJO16" s="121"/>
      <c r="LJP16" s="121"/>
      <c r="LJQ16" s="121"/>
      <c r="LJR16" s="121"/>
      <c r="LJS16" s="121"/>
      <c r="LJT16" s="121"/>
      <c r="LJU16" s="121"/>
      <c r="LJV16" s="121"/>
      <c r="LJW16" s="121"/>
      <c r="LJX16" s="121"/>
      <c r="LJY16" s="121"/>
      <c r="LJZ16" s="121"/>
      <c r="LKA16" s="121"/>
      <c r="LKB16" s="121"/>
      <c r="LKC16" s="121"/>
      <c r="LKD16" s="121"/>
      <c r="LKE16" s="121"/>
      <c r="LKF16" s="121"/>
      <c r="LKG16" s="121"/>
      <c r="LKH16" s="121"/>
      <c r="LKI16" s="121"/>
      <c r="LKJ16" s="121"/>
      <c r="LKK16" s="121"/>
      <c r="LKL16" s="121"/>
      <c r="LKM16" s="121"/>
      <c r="LKN16" s="121"/>
      <c r="LKO16" s="121"/>
      <c r="LKP16" s="121"/>
      <c r="LKQ16" s="121"/>
      <c r="LKR16" s="121"/>
      <c r="LKS16" s="121"/>
      <c r="LKT16" s="121"/>
      <c r="LKU16" s="121"/>
      <c r="LKV16" s="121"/>
      <c r="LKW16" s="121"/>
      <c r="LKX16" s="121"/>
      <c r="LKY16" s="121"/>
      <c r="LKZ16" s="121"/>
      <c r="LLA16" s="121"/>
      <c r="LLB16" s="121"/>
      <c r="LLC16" s="121"/>
      <c r="LLD16" s="121"/>
      <c r="LLE16" s="121"/>
      <c r="LLF16" s="121"/>
      <c r="LLG16" s="121"/>
      <c r="LLH16" s="121"/>
      <c r="LLI16" s="121"/>
      <c r="LLJ16" s="121"/>
      <c r="LLK16" s="121"/>
      <c r="LLL16" s="121"/>
      <c r="LLM16" s="121"/>
      <c r="LLN16" s="121"/>
      <c r="LLO16" s="121"/>
      <c r="LLP16" s="121"/>
      <c r="LLQ16" s="121"/>
      <c r="LLR16" s="121"/>
      <c r="LLS16" s="121"/>
      <c r="LLT16" s="121"/>
      <c r="LLU16" s="121"/>
      <c r="LLV16" s="121"/>
      <c r="LLW16" s="121"/>
      <c r="LLX16" s="121"/>
      <c r="LLY16" s="121"/>
      <c r="LLZ16" s="121"/>
      <c r="LMA16" s="121"/>
      <c r="LMB16" s="121"/>
      <c r="LMC16" s="121"/>
      <c r="LMD16" s="121"/>
      <c r="LME16" s="121"/>
      <c r="LMF16" s="121"/>
      <c r="LMG16" s="121"/>
      <c r="LMH16" s="121"/>
      <c r="LMI16" s="121"/>
      <c r="LMJ16" s="121"/>
      <c r="LMK16" s="121"/>
      <c r="LML16" s="121"/>
      <c r="LMM16" s="121"/>
      <c r="LMN16" s="121"/>
      <c r="LMO16" s="121"/>
      <c r="LMP16" s="121"/>
      <c r="LMQ16" s="121"/>
      <c r="LMR16" s="121"/>
      <c r="LMS16" s="121"/>
      <c r="LMT16" s="121"/>
      <c r="LMU16" s="121"/>
      <c r="LMV16" s="121"/>
      <c r="LMW16" s="121"/>
      <c r="LMX16" s="121"/>
      <c r="LMY16" s="121"/>
      <c r="LMZ16" s="121"/>
      <c r="LNA16" s="121"/>
      <c r="LNB16" s="121"/>
      <c r="LNC16" s="121"/>
      <c r="LND16" s="121"/>
      <c r="LNE16" s="121"/>
      <c r="LNF16" s="121"/>
      <c r="LNG16" s="121"/>
      <c r="LNH16" s="121"/>
      <c r="LNI16" s="121"/>
      <c r="LNJ16" s="121"/>
      <c r="LNK16" s="121"/>
      <c r="LNL16" s="121"/>
      <c r="LNM16" s="121"/>
      <c r="LNN16" s="121"/>
      <c r="LNO16" s="121"/>
      <c r="LNP16" s="121"/>
      <c r="LNQ16" s="121"/>
      <c r="LNR16" s="121"/>
      <c r="LNS16" s="121"/>
      <c r="LNT16" s="121"/>
      <c r="LNU16" s="121"/>
      <c r="LNV16" s="121"/>
      <c r="LNW16" s="121"/>
      <c r="LNX16" s="121"/>
      <c r="LNY16" s="121"/>
      <c r="LNZ16" s="121"/>
      <c r="LOA16" s="121"/>
      <c r="LOB16" s="121"/>
      <c r="LOC16" s="121"/>
      <c r="LOD16" s="121"/>
      <c r="LOE16" s="121"/>
      <c r="LOF16" s="121"/>
      <c r="LOG16" s="121"/>
      <c r="LOH16" s="121"/>
      <c r="LOI16" s="121"/>
      <c r="LOJ16" s="121"/>
      <c r="LOK16" s="121"/>
      <c r="LOL16" s="121"/>
      <c r="LOM16" s="121"/>
      <c r="LON16" s="121"/>
      <c r="LOO16" s="121"/>
      <c r="LOP16" s="121"/>
      <c r="LOQ16" s="121"/>
      <c r="LOR16" s="121"/>
      <c r="LOS16" s="121"/>
      <c r="LOT16" s="121"/>
      <c r="LOU16" s="121"/>
      <c r="LOV16" s="121"/>
      <c r="LOW16" s="121"/>
      <c r="LOX16" s="121"/>
      <c r="LOY16" s="121"/>
      <c r="LOZ16" s="121"/>
      <c r="LPA16" s="121"/>
      <c r="LPB16" s="121"/>
      <c r="LPC16" s="121"/>
      <c r="LPD16" s="121"/>
      <c r="LPE16" s="121"/>
      <c r="LPF16" s="121"/>
      <c r="LPG16" s="121"/>
      <c r="LPH16" s="121"/>
      <c r="LPI16" s="121"/>
      <c r="LPJ16" s="121"/>
      <c r="LPK16" s="121"/>
      <c r="LPL16" s="121"/>
      <c r="LPM16" s="121"/>
      <c r="LPN16" s="121"/>
      <c r="LPO16" s="121"/>
      <c r="LPP16" s="121"/>
      <c r="LPQ16" s="121"/>
      <c r="LPR16" s="121"/>
      <c r="LPS16" s="121"/>
      <c r="LPT16" s="121"/>
      <c r="LPU16" s="121"/>
      <c r="LPV16" s="121"/>
      <c r="LPW16" s="121"/>
      <c r="LPX16" s="121"/>
      <c r="LPY16" s="121"/>
      <c r="LPZ16" s="121"/>
      <c r="LQA16" s="121"/>
      <c r="LQB16" s="121"/>
      <c r="LQC16" s="121"/>
      <c r="LQD16" s="121"/>
      <c r="LQE16" s="121"/>
      <c r="LQF16" s="121"/>
      <c r="LQG16" s="121"/>
      <c r="LQH16" s="121"/>
      <c r="LQI16" s="121"/>
      <c r="LQJ16" s="121"/>
      <c r="LQK16" s="121"/>
      <c r="LQL16" s="121"/>
      <c r="LQM16" s="121"/>
      <c r="LQN16" s="121"/>
      <c r="LQO16" s="121"/>
      <c r="LQP16" s="121"/>
      <c r="LQQ16" s="121"/>
      <c r="LQR16" s="121"/>
      <c r="LQS16" s="121"/>
      <c r="LQT16" s="121"/>
      <c r="LQU16" s="121"/>
      <c r="LQV16" s="121"/>
      <c r="LQW16" s="121"/>
      <c r="LQX16" s="121"/>
      <c r="LQY16" s="121"/>
      <c r="LQZ16" s="121"/>
      <c r="LRA16" s="121"/>
      <c r="LRB16" s="121"/>
      <c r="LRC16" s="121"/>
      <c r="LRD16" s="121"/>
      <c r="LRE16" s="121"/>
      <c r="LRF16" s="121"/>
      <c r="LRG16" s="121"/>
      <c r="LRH16" s="121"/>
      <c r="LRI16" s="121"/>
      <c r="LRJ16" s="121"/>
      <c r="LRK16" s="121"/>
      <c r="LRL16" s="121"/>
      <c r="LRM16" s="121"/>
      <c r="LRN16" s="121"/>
      <c r="LRO16" s="121"/>
      <c r="LRP16" s="121"/>
      <c r="LRQ16" s="121"/>
      <c r="LRR16" s="121"/>
      <c r="LRS16" s="121"/>
      <c r="LRT16" s="121"/>
      <c r="LRU16" s="121"/>
      <c r="LRV16" s="121"/>
      <c r="LRW16" s="121"/>
      <c r="LRX16" s="121"/>
      <c r="LRY16" s="121"/>
      <c r="LRZ16" s="121"/>
      <c r="LSA16" s="121"/>
      <c r="LSB16" s="121"/>
      <c r="LSC16" s="121"/>
      <c r="LSD16" s="121"/>
      <c r="LSE16" s="121"/>
      <c r="LSF16" s="121"/>
      <c r="LSG16" s="121"/>
      <c r="LSH16" s="121"/>
      <c r="LSI16" s="121"/>
      <c r="LSJ16" s="121"/>
      <c r="LSK16" s="121"/>
      <c r="LSL16" s="121"/>
      <c r="LSM16" s="121"/>
      <c r="LSN16" s="121"/>
      <c r="LSO16" s="121"/>
      <c r="LSP16" s="121"/>
      <c r="LSQ16" s="121"/>
      <c r="LSR16" s="121"/>
      <c r="LSS16" s="121"/>
      <c r="LST16" s="121"/>
      <c r="LSU16" s="121"/>
      <c r="LSV16" s="121"/>
      <c r="LSW16" s="121"/>
      <c r="LSX16" s="121"/>
      <c r="LSY16" s="121"/>
      <c r="LSZ16" s="121"/>
      <c r="LTA16" s="121"/>
      <c r="LTB16" s="121"/>
      <c r="LTC16" s="121"/>
      <c r="LTD16" s="121"/>
      <c r="LTE16" s="121"/>
      <c r="LTF16" s="121"/>
      <c r="LTG16" s="121"/>
      <c r="LTH16" s="121"/>
      <c r="LTI16" s="121"/>
      <c r="LTJ16" s="121"/>
      <c r="LTK16" s="121"/>
      <c r="LTL16" s="121"/>
      <c r="LTM16" s="121"/>
      <c r="LTN16" s="121"/>
      <c r="LTO16" s="121"/>
      <c r="LTP16" s="121"/>
      <c r="LTQ16" s="121"/>
      <c r="LTR16" s="121"/>
      <c r="LTS16" s="121"/>
      <c r="LTT16" s="121"/>
      <c r="LTU16" s="121"/>
      <c r="LTV16" s="121"/>
      <c r="LTW16" s="121"/>
      <c r="LTX16" s="121"/>
      <c r="LTY16" s="121"/>
      <c r="LTZ16" s="121"/>
      <c r="LUA16" s="121"/>
      <c r="LUB16" s="121"/>
      <c r="LUC16" s="121"/>
      <c r="LUD16" s="121"/>
      <c r="LUE16" s="121"/>
      <c r="LUF16" s="121"/>
      <c r="LUG16" s="121"/>
      <c r="LUH16" s="121"/>
      <c r="LUI16" s="121"/>
      <c r="LUJ16" s="121"/>
      <c r="LUK16" s="121"/>
      <c r="LUL16" s="121"/>
      <c r="LUM16" s="121"/>
      <c r="LUN16" s="121"/>
      <c r="LUO16" s="121"/>
      <c r="LUP16" s="121"/>
      <c r="LUQ16" s="121"/>
      <c r="LUR16" s="121"/>
      <c r="LUS16" s="121"/>
      <c r="LUT16" s="121"/>
      <c r="LUU16" s="121"/>
      <c r="LUV16" s="121"/>
      <c r="LUW16" s="121"/>
      <c r="LUX16" s="121"/>
      <c r="LUY16" s="121"/>
      <c r="LUZ16" s="121"/>
      <c r="LVA16" s="121"/>
      <c r="LVB16" s="121"/>
      <c r="LVC16" s="121"/>
      <c r="LVD16" s="121"/>
      <c r="LVE16" s="121"/>
      <c r="LVF16" s="121"/>
      <c r="LVG16" s="121"/>
      <c r="LVH16" s="121"/>
      <c r="LVI16" s="121"/>
      <c r="LVJ16" s="121"/>
      <c r="LVK16" s="121"/>
      <c r="LVL16" s="121"/>
      <c r="LVM16" s="121"/>
      <c r="LVN16" s="121"/>
      <c r="LVO16" s="121"/>
      <c r="LVP16" s="121"/>
      <c r="LVQ16" s="121"/>
      <c r="LVR16" s="121"/>
      <c r="LVS16" s="121"/>
      <c r="LVT16" s="121"/>
      <c r="LVU16" s="121"/>
      <c r="LVV16" s="121"/>
      <c r="LVW16" s="121"/>
      <c r="LVX16" s="121"/>
      <c r="LVY16" s="121"/>
      <c r="LVZ16" s="121"/>
      <c r="LWA16" s="121"/>
      <c r="LWB16" s="121"/>
      <c r="LWC16" s="121"/>
      <c r="LWD16" s="121"/>
      <c r="LWE16" s="121"/>
      <c r="LWF16" s="121"/>
      <c r="LWG16" s="121"/>
      <c r="LWH16" s="121"/>
      <c r="LWI16" s="121"/>
      <c r="LWJ16" s="121"/>
      <c r="LWK16" s="121"/>
      <c r="LWL16" s="121"/>
      <c r="LWM16" s="121"/>
      <c r="LWN16" s="121"/>
      <c r="LWO16" s="121"/>
      <c r="LWP16" s="121"/>
      <c r="LWQ16" s="121"/>
      <c r="LWR16" s="121"/>
      <c r="LWS16" s="121"/>
      <c r="LWT16" s="121"/>
      <c r="LWU16" s="121"/>
      <c r="LWV16" s="121"/>
      <c r="LWW16" s="121"/>
      <c r="LWX16" s="121"/>
      <c r="LWY16" s="121"/>
      <c r="LWZ16" s="121"/>
      <c r="LXA16" s="121"/>
      <c r="LXB16" s="121"/>
      <c r="LXC16" s="121"/>
      <c r="LXD16" s="121"/>
      <c r="LXE16" s="121"/>
      <c r="LXF16" s="121"/>
      <c r="LXG16" s="121"/>
      <c r="LXH16" s="121"/>
      <c r="LXI16" s="121"/>
      <c r="LXJ16" s="121"/>
      <c r="LXK16" s="121"/>
      <c r="LXL16" s="121"/>
      <c r="LXM16" s="121"/>
      <c r="LXN16" s="121"/>
      <c r="LXO16" s="121"/>
      <c r="LXP16" s="121"/>
      <c r="LXQ16" s="121"/>
      <c r="LXR16" s="121"/>
      <c r="LXS16" s="121"/>
      <c r="LXT16" s="121"/>
      <c r="LXU16" s="121"/>
      <c r="LXV16" s="121"/>
      <c r="LXW16" s="121"/>
      <c r="LXX16" s="121"/>
      <c r="LXY16" s="121"/>
      <c r="LXZ16" s="121"/>
      <c r="LYA16" s="121"/>
      <c r="LYB16" s="121"/>
      <c r="LYC16" s="121"/>
      <c r="LYD16" s="121"/>
      <c r="LYE16" s="121"/>
      <c r="LYF16" s="121"/>
      <c r="LYG16" s="121"/>
      <c r="LYH16" s="121"/>
      <c r="LYI16" s="121"/>
      <c r="LYJ16" s="121"/>
      <c r="LYK16" s="121"/>
      <c r="LYL16" s="121"/>
      <c r="LYM16" s="121"/>
      <c r="LYN16" s="121"/>
      <c r="LYO16" s="121"/>
      <c r="LYP16" s="121"/>
      <c r="LYQ16" s="121"/>
      <c r="LYR16" s="121"/>
      <c r="LYS16" s="121"/>
      <c r="LYT16" s="121"/>
      <c r="LYU16" s="121"/>
      <c r="LYV16" s="121"/>
      <c r="LYW16" s="121"/>
      <c r="LYX16" s="121"/>
      <c r="LYY16" s="121"/>
      <c r="LYZ16" s="121"/>
      <c r="LZA16" s="121"/>
      <c r="LZB16" s="121"/>
      <c r="LZC16" s="121"/>
      <c r="LZD16" s="121"/>
      <c r="LZE16" s="121"/>
      <c r="LZF16" s="121"/>
      <c r="LZG16" s="121"/>
      <c r="LZH16" s="121"/>
      <c r="LZI16" s="121"/>
      <c r="LZJ16" s="121"/>
      <c r="LZK16" s="121"/>
      <c r="LZL16" s="121"/>
      <c r="LZM16" s="121"/>
      <c r="LZN16" s="121"/>
      <c r="LZO16" s="121"/>
      <c r="LZP16" s="121"/>
      <c r="LZQ16" s="121"/>
      <c r="LZR16" s="121"/>
      <c r="LZS16" s="121"/>
      <c r="LZT16" s="121"/>
      <c r="LZU16" s="121"/>
      <c r="LZV16" s="121"/>
      <c r="LZW16" s="121"/>
      <c r="LZX16" s="121"/>
      <c r="LZY16" s="121"/>
      <c r="LZZ16" s="121"/>
      <c r="MAA16" s="121"/>
      <c r="MAB16" s="121"/>
      <c r="MAC16" s="121"/>
      <c r="MAD16" s="121"/>
      <c r="MAE16" s="121"/>
      <c r="MAF16" s="121"/>
      <c r="MAG16" s="121"/>
      <c r="MAH16" s="121"/>
      <c r="MAI16" s="121"/>
      <c r="MAJ16" s="121"/>
      <c r="MAK16" s="121"/>
      <c r="MAL16" s="121"/>
      <c r="MAM16" s="121"/>
      <c r="MAN16" s="121"/>
      <c r="MAO16" s="121"/>
      <c r="MAP16" s="121"/>
      <c r="MAQ16" s="121"/>
      <c r="MAR16" s="121"/>
      <c r="MAS16" s="121"/>
      <c r="MAT16" s="121"/>
      <c r="MAU16" s="121"/>
      <c r="MAV16" s="121"/>
      <c r="MAW16" s="121"/>
      <c r="MAX16" s="121"/>
      <c r="MAY16" s="121"/>
      <c r="MAZ16" s="121"/>
      <c r="MBA16" s="121"/>
      <c r="MBB16" s="121"/>
      <c r="MBC16" s="121"/>
      <c r="MBD16" s="121"/>
      <c r="MBE16" s="121"/>
      <c r="MBF16" s="121"/>
      <c r="MBG16" s="121"/>
      <c r="MBH16" s="121"/>
      <c r="MBI16" s="121"/>
      <c r="MBJ16" s="121"/>
      <c r="MBK16" s="121"/>
      <c r="MBL16" s="121"/>
      <c r="MBM16" s="121"/>
      <c r="MBN16" s="121"/>
      <c r="MBO16" s="121"/>
      <c r="MBP16" s="121"/>
      <c r="MBQ16" s="121"/>
      <c r="MBR16" s="121"/>
      <c r="MBS16" s="121"/>
      <c r="MBT16" s="121"/>
      <c r="MBU16" s="121"/>
      <c r="MBV16" s="121"/>
      <c r="MBW16" s="121"/>
      <c r="MBX16" s="121"/>
      <c r="MBY16" s="121"/>
      <c r="MBZ16" s="121"/>
      <c r="MCA16" s="121"/>
      <c r="MCB16" s="121"/>
      <c r="MCC16" s="121"/>
      <c r="MCD16" s="121"/>
      <c r="MCE16" s="121"/>
      <c r="MCF16" s="121"/>
      <c r="MCG16" s="121"/>
      <c r="MCH16" s="121"/>
      <c r="MCI16" s="121"/>
      <c r="MCJ16" s="121"/>
      <c r="MCK16" s="121"/>
      <c r="MCL16" s="121"/>
      <c r="MCM16" s="121"/>
      <c r="MCN16" s="121"/>
      <c r="MCO16" s="121"/>
      <c r="MCP16" s="121"/>
      <c r="MCQ16" s="121"/>
      <c r="MCR16" s="121"/>
      <c r="MCS16" s="121"/>
      <c r="MCT16" s="121"/>
      <c r="MCU16" s="121"/>
      <c r="MCV16" s="121"/>
      <c r="MCW16" s="121"/>
      <c r="MCX16" s="121"/>
      <c r="MCY16" s="121"/>
      <c r="MCZ16" s="121"/>
      <c r="MDA16" s="121"/>
      <c r="MDB16" s="121"/>
      <c r="MDC16" s="121"/>
      <c r="MDD16" s="121"/>
      <c r="MDE16" s="121"/>
      <c r="MDF16" s="121"/>
      <c r="MDG16" s="121"/>
      <c r="MDH16" s="121"/>
      <c r="MDI16" s="121"/>
      <c r="MDJ16" s="121"/>
      <c r="MDK16" s="121"/>
      <c r="MDL16" s="121"/>
      <c r="MDM16" s="121"/>
      <c r="MDN16" s="121"/>
      <c r="MDO16" s="121"/>
      <c r="MDP16" s="121"/>
      <c r="MDQ16" s="121"/>
      <c r="MDR16" s="121"/>
      <c r="MDS16" s="121"/>
      <c r="MDT16" s="121"/>
      <c r="MDU16" s="121"/>
      <c r="MDV16" s="121"/>
      <c r="MDW16" s="121"/>
      <c r="MDX16" s="121"/>
      <c r="MDY16" s="121"/>
      <c r="MDZ16" s="121"/>
      <c r="MEA16" s="121"/>
      <c r="MEB16" s="121"/>
      <c r="MEC16" s="121"/>
      <c r="MED16" s="121"/>
      <c r="MEE16" s="121"/>
      <c r="MEF16" s="121"/>
      <c r="MEG16" s="121"/>
      <c r="MEH16" s="121"/>
      <c r="MEI16" s="121"/>
      <c r="MEJ16" s="121"/>
      <c r="MEK16" s="121"/>
      <c r="MEL16" s="121"/>
      <c r="MEM16" s="121"/>
      <c r="MEN16" s="121"/>
      <c r="MEO16" s="121"/>
      <c r="MEP16" s="121"/>
      <c r="MEQ16" s="121"/>
      <c r="MER16" s="121"/>
      <c r="MES16" s="121"/>
      <c r="MET16" s="121"/>
      <c r="MEU16" s="121"/>
      <c r="MEV16" s="121"/>
      <c r="MEW16" s="121"/>
      <c r="MEX16" s="121"/>
      <c r="MEY16" s="121"/>
      <c r="MEZ16" s="121"/>
      <c r="MFA16" s="121"/>
      <c r="MFB16" s="121"/>
      <c r="MFC16" s="121"/>
      <c r="MFD16" s="121"/>
      <c r="MFE16" s="121"/>
      <c r="MFF16" s="121"/>
      <c r="MFG16" s="121"/>
      <c r="MFH16" s="121"/>
      <c r="MFI16" s="121"/>
      <c r="MFJ16" s="121"/>
      <c r="MFK16" s="121"/>
      <c r="MFL16" s="121"/>
      <c r="MFM16" s="121"/>
      <c r="MFN16" s="121"/>
      <c r="MFO16" s="121"/>
      <c r="MFP16" s="121"/>
      <c r="MFQ16" s="121"/>
      <c r="MFR16" s="121"/>
      <c r="MFS16" s="121"/>
      <c r="MFT16" s="121"/>
      <c r="MFU16" s="121"/>
      <c r="MFV16" s="121"/>
      <c r="MFW16" s="121"/>
      <c r="MFX16" s="121"/>
      <c r="MFY16" s="121"/>
      <c r="MFZ16" s="121"/>
      <c r="MGA16" s="121"/>
      <c r="MGB16" s="121"/>
      <c r="MGC16" s="121"/>
      <c r="MGD16" s="121"/>
      <c r="MGE16" s="121"/>
      <c r="MGF16" s="121"/>
      <c r="MGG16" s="121"/>
      <c r="MGH16" s="121"/>
      <c r="MGI16" s="121"/>
      <c r="MGJ16" s="121"/>
      <c r="MGK16" s="121"/>
      <c r="MGL16" s="121"/>
      <c r="MGM16" s="121"/>
      <c r="MGN16" s="121"/>
      <c r="MGO16" s="121"/>
      <c r="MGP16" s="121"/>
      <c r="MGQ16" s="121"/>
      <c r="MGR16" s="121"/>
      <c r="MGS16" s="121"/>
      <c r="MGT16" s="121"/>
      <c r="MGU16" s="121"/>
      <c r="MGV16" s="121"/>
      <c r="MGW16" s="121"/>
      <c r="MGX16" s="121"/>
      <c r="MGY16" s="121"/>
      <c r="MGZ16" s="121"/>
      <c r="MHA16" s="121"/>
      <c r="MHB16" s="121"/>
      <c r="MHC16" s="121"/>
      <c r="MHD16" s="121"/>
      <c r="MHE16" s="121"/>
      <c r="MHF16" s="121"/>
      <c r="MHG16" s="121"/>
      <c r="MHH16" s="121"/>
      <c r="MHI16" s="121"/>
      <c r="MHJ16" s="121"/>
      <c r="MHK16" s="121"/>
      <c r="MHL16" s="121"/>
      <c r="MHM16" s="121"/>
      <c r="MHN16" s="121"/>
      <c r="MHO16" s="121"/>
      <c r="MHP16" s="121"/>
      <c r="MHQ16" s="121"/>
      <c r="MHR16" s="121"/>
      <c r="MHS16" s="121"/>
      <c r="MHT16" s="121"/>
      <c r="MHU16" s="121"/>
      <c r="MHV16" s="121"/>
      <c r="MHW16" s="121"/>
      <c r="MHX16" s="121"/>
      <c r="MHY16" s="121"/>
      <c r="MHZ16" s="121"/>
      <c r="MIA16" s="121"/>
      <c r="MIB16" s="121"/>
      <c r="MIC16" s="121"/>
      <c r="MID16" s="121"/>
      <c r="MIE16" s="121"/>
      <c r="MIF16" s="121"/>
      <c r="MIG16" s="121"/>
      <c r="MIH16" s="121"/>
      <c r="MII16" s="121"/>
      <c r="MIJ16" s="121"/>
      <c r="MIK16" s="121"/>
      <c r="MIL16" s="121"/>
      <c r="MIM16" s="121"/>
      <c r="MIN16" s="121"/>
      <c r="MIO16" s="121"/>
      <c r="MIP16" s="121"/>
      <c r="MIQ16" s="121"/>
      <c r="MIR16" s="121"/>
      <c r="MIS16" s="121"/>
      <c r="MIT16" s="121"/>
      <c r="MIU16" s="121"/>
      <c r="MIV16" s="121"/>
      <c r="MIW16" s="121"/>
      <c r="MIX16" s="121"/>
      <c r="MIY16" s="121"/>
      <c r="MIZ16" s="121"/>
      <c r="MJA16" s="121"/>
      <c r="MJB16" s="121"/>
      <c r="MJC16" s="121"/>
      <c r="MJD16" s="121"/>
      <c r="MJE16" s="121"/>
      <c r="MJF16" s="121"/>
      <c r="MJG16" s="121"/>
      <c r="MJH16" s="121"/>
      <c r="MJI16" s="121"/>
      <c r="MJJ16" s="121"/>
      <c r="MJK16" s="121"/>
      <c r="MJL16" s="121"/>
      <c r="MJM16" s="121"/>
      <c r="MJN16" s="121"/>
      <c r="MJO16" s="121"/>
      <c r="MJP16" s="121"/>
      <c r="MJQ16" s="121"/>
      <c r="MJR16" s="121"/>
      <c r="MJS16" s="121"/>
      <c r="MJT16" s="121"/>
      <c r="MJU16" s="121"/>
      <c r="MJV16" s="121"/>
      <c r="MJW16" s="121"/>
      <c r="MJX16" s="121"/>
      <c r="MJY16" s="121"/>
      <c r="MJZ16" s="121"/>
      <c r="MKA16" s="121"/>
      <c r="MKB16" s="121"/>
      <c r="MKC16" s="121"/>
      <c r="MKD16" s="121"/>
      <c r="MKE16" s="121"/>
      <c r="MKF16" s="121"/>
      <c r="MKG16" s="121"/>
      <c r="MKH16" s="121"/>
      <c r="MKI16" s="121"/>
      <c r="MKJ16" s="121"/>
      <c r="MKK16" s="121"/>
      <c r="MKL16" s="121"/>
      <c r="MKM16" s="121"/>
      <c r="MKN16" s="121"/>
      <c r="MKO16" s="121"/>
      <c r="MKP16" s="121"/>
      <c r="MKQ16" s="121"/>
      <c r="MKR16" s="121"/>
      <c r="MKS16" s="121"/>
      <c r="MKT16" s="121"/>
      <c r="MKU16" s="121"/>
      <c r="MKV16" s="121"/>
      <c r="MKW16" s="121"/>
      <c r="MKX16" s="121"/>
      <c r="MKY16" s="121"/>
      <c r="MKZ16" s="121"/>
      <c r="MLA16" s="121"/>
      <c r="MLB16" s="121"/>
      <c r="MLC16" s="121"/>
      <c r="MLD16" s="121"/>
      <c r="MLE16" s="121"/>
      <c r="MLF16" s="121"/>
      <c r="MLG16" s="121"/>
      <c r="MLH16" s="121"/>
      <c r="MLI16" s="121"/>
      <c r="MLJ16" s="121"/>
      <c r="MLK16" s="121"/>
      <c r="MLL16" s="121"/>
      <c r="MLM16" s="121"/>
      <c r="MLN16" s="121"/>
      <c r="MLO16" s="121"/>
      <c r="MLP16" s="121"/>
      <c r="MLQ16" s="121"/>
      <c r="MLR16" s="121"/>
      <c r="MLS16" s="121"/>
      <c r="MLT16" s="121"/>
      <c r="MLU16" s="121"/>
      <c r="MLV16" s="121"/>
      <c r="MLW16" s="121"/>
      <c r="MLX16" s="121"/>
      <c r="MLY16" s="121"/>
      <c r="MLZ16" s="121"/>
      <c r="MMA16" s="121"/>
      <c r="MMB16" s="121"/>
      <c r="MMC16" s="121"/>
      <c r="MMD16" s="121"/>
      <c r="MME16" s="121"/>
      <c r="MMF16" s="121"/>
      <c r="MMG16" s="121"/>
      <c r="MMH16" s="121"/>
      <c r="MMI16" s="121"/>
      <c r="MMJ16" s="121"/>
      <c r="MMK16" s="121"/>
      <c r="MML16" s="121"/>
      <c r="MMM16" s="121"/>
      <c r="MMN16" s="121"/>
      <c r="MMO16" s="121"/>
      <c r="MMP16" s="121"/>
      <c r="MMQ16" s="121"/>
      <c r="MMR16" s="121"/>
      <c r="MMS16" s="121"/>
      <c r="MMT16" s="121"/>
      <c r="MMU16" s="121"/>
      <c r="MMV16" s="121"/>
      <c r="MMW16" s="121"/>
      <c r="MMX16" s="121"/>
      <c r="MMY16" s="121"/>
      <c r="MMZ16" s="121"/>
      <c r="MNA16" s="121"/>
      <c r="MNB16" s="121"/>
      <c r="MNC16" s="121"/>
      <c r="MND16" s="121"/>
      <c r="MNE16" s="121"/>
      <c r="MNF16" s="121"/>
      <c r="MNG16" s="121"/>
      <c r="MNH16" s="121"/>
      <c r="MNI16" s="121"/>
      <c r="MNJ16" s="121"/>
      <c r="MNK16" s="121"/>
      <c r="MNL16" s="121"/>
      <c r="MNM16" s="121"/>
      <c r="MNN16" s="121"/>
      <c r="MNO16" s="121"/>
      <c r="MNP16" s="121"/>
      <c r="MNQ16" s="121"/>
      <c r="MNR16" s="121"/>
      <c r="MNS16" s="121"/>
      <c r="MNT16" s="121"/>
      <c r="MNU16" s="121"/>
      <c r="MNV16" s="121"/>
      <c r="MNW16" s="121"/>
      <c r="MNX16" s="121"/>
      <c r="MNY16" s="121"/>
      <c r="MNZ16" s="121"/>
      <c r="MOA16" s="121"/>
      <c r="MOB16" s="121"/>
      <c r="MOC16" s="121"/>
      <c r="MOD16" s="121"/>
      <c r="MOE16" s="121"/>
      <c r="MOF16" s="121"/>
      <c r="MOG16" s="121"/>
      <c r="MOH16" s="121"/>
      <c r="MOI16" s="121"/>
      <c r="MOJ16" s="121"/>
      <c r="MOK16" s="121"/>
      <c r="MOL16" s="121"/>
      <c r="MOM16" s="121"/>
      <c r="MON16" s="121"/>
      <c r="MOO16" s="121"/>
      <c r="MOP16" s="121"/>
      <c r="MOQ16" s="121"/>
      <c r="MOR16" s="121"/>
      <c r="MOS16" s="121"/>
      <c r="MOT16" s="121"/>
      <c r="MOU16" s="121"/>
      <c r="MOV16" s="121"/>
      <c r="MOW16" s="121"/>
      <c r="MOX16" s="121"/>
      <c r="MOY16" s="121"/>
      <c r="MOZ16" s="121"/>
      <c r="MPA16" s="121"/>
      <c r="MPB16" s="121"/>
      <c r="MPC16" s="121"/>
      <c r="MPD16" s="121"/>
      <c r="MPE16" s="121"/>
      <c r="MPF16" s="121"/>
      <c r="MPG16" s="121"/>
      <c r="MPH16" s="121"/>
      <c r="MPI16" s="121"/>
      <c r="MPJ16" s="121"/>
      <c r="MPK16" s="121"/>
      <c r="MPL16" s="121"/>
      <c r="MPM16" s="121"/>
      <c r="MPN16" s="121"/>
      <c r="MPO16" s="121"/>
      <c r="MPP16" s="121"/>
      <c r="MPQ16" s="121"/>
      <c r="MPR16" s="121"/>
      <c r="MPS16" s="121"/>
      <c r="MPT16" s="121"/>
      <c r="MPU16" s="121"/>
      <c r="MPV16" s="121"/>
      <c r="MPW16" s="121"/>
      <c r="MPX16" s="121"/>
      <c r="MPY16" s="121"/>
      <c r="MPZ16" s="121"/>
      <c r="MQA16" s="121"/>
      <c r="MQB16" s="121"/>
      <c r="MQC16" s="121"/>
      <c r="MQD16" s="121"/>
      <c r="MQE16" s="121"/>
      <c r="MQF16" s="121"/>
      <c r="MQG16" s="121"/>
      <c r="MQH16" s="121"/>
      <c r="MQI16" s="121"/>
      <c r="MQJ16" s="121"/>
      <c r="MQK16" s="121"/>
      <c r="MQL16" s="121"/>
      <c r="MQM16" s="121"/>
      <c r="MQN16" s="121"/>
      <c r="MQO16" s="121"/>
      <c r="MQP16" s="121"/>
      <c r="MQQ16" s="121"/>
      <c r="MQR16" s="121"/>
      <c r="MQS16" s="121"/>
      <c r="MQT16" s="121"/>
      <c r="MQU16" s="121"/>
      <c r="MQV16" s="121"/>
      <c r="MQW16" s="121"/>
      <c r="MQX16" s="121"/>
      <c r="MQY16" s="121"/>
      <c r="MQZ16" s="121"/>
      <c r="MRA16" s="121"/>
      <c r="MRB16" s="121"/>
      <c r="MRC16" s="121"/>
      <c r="MRD16" s="121"/>
      <c r="MRE16" s="121"/>
      <c r="MRF16" s="121"/>
      <c r="MRG16" s="121"/>
      <c r="MRH16" s="121"/>
      <c r="MRI16" s="121"/>
      <c r="MRJ16" s="121"/>
      <c r="MRK16" s="121"/>
      <c r="MRL16" s="121"/>
      <c r="MRM16" s="121"/>
      <c r="MRN16" s="121"/>
      <c r="MRO16" s="121"/>
      <c r="MRP16" s="121"/>
      <c r="MRQ16" s="121"/>
      <c r="MRR16" s="121"/>
      <c r="MRS16" s="121"/>
      <c r="MRT16" s="121"/>
      <c r="MRU16" s="121"/>
      <c r="MRV16" s="121"/>
      <c r="MRW16" s="121"/>
      <c r="MRX16" s="121"/>
      <c r="MRY16" s="121"/>
      <c r="MRZ16" s="121"/>
      <c r="MSA16" s="121"/>
      <c r="MSB16" s="121"/>
      <c r="MSC16" s="121"/>
      <c r="MSD16" s="121"/>
      <c r="MSE16" s="121"/>
      <c r="MSF16" s="121"/>
      <c r="MSG16" s="121"/>
      <c r="MSH16" s="121"/>
      <c r="MSI16" s="121"/>
      <c r="MSJ16" s="121"/>
      <c r="MSK16" s="121"/>
      <c r="MSL16" s="121"/>
      <c r="MSM16" s="121"/>
      <c r="MSN16" s="121"/>
      <c r="MSO16" s="121"/>
      <c r="MSP16" s="121"/>
      <c r="MSQ16" s="121"/>
      <c r="MSR16" s="121"/>
      <c r="MSS16" s="121"/>
      <c r="MST16" s="121"/>
      <c r="MSU16" s="121"/>
      <c r="MSV16" s="121"/>
      <c r="MSW16" s="121"/>
      <c r="MSX16" s="121"/>
      <c r="MSY16" s="121"/>
      <c r="MSZ16" s="121"/>
      <c r="MTA16" s="121"/>
      <c r="MTB16" s="121"/>
      <c r="MTC16" s="121"/>
      <c r="MTD16" s="121"/>
      <c r="MTE16" s="121"/>
      <c r="MTF16" s="121"/>
      <c r="MTG16" s="121"/>
      <c r="MTH16" s="121"/>
      <c r="MTI16" s="121"/>
      <c r="MTJ16" s="121"/>
      <c r="MTK16" s="121"/>
      <c r="MTL16" s="121"/>
      <c r="MTM16" s="121"/>
      <c r="MTN16" s="121"/>
      <c r="MTO16" s="121"/>
      <c r="MTP16" s="121"/>
      <c r="MTQ16" s="121"/>
      <c r="MTR16" s="121"/>
      <c r="MTS16" s="121"/>
      <c r="MTT16" s="121"/>
      <c r="MTU16" s="121"/>
      <c r="MTV16" s="121"/>
      <c r="MTW16" s="121"/>
      <c r="MTX16" s="121"/>
      <c r="MTY16" s="121"/>
      <c r="MTZ16" s="121"/>
      <c r="MUA16" s="121"/>
      <c r="MUB16" s="121"/>
      <c r="MUC16" s="121"/>
      <c r="MUD16" s="121"/>
      <c r="MUE16" s="121"/>
      <c r="MUF16" s="121"/>
      <c r="MUG16" s="121"/>
      <c r="MUH16" s="121"/>
      <c r="MUI16" s="121"/>
      <c r="MUJ16" s="121"/>
      <c r="MUK16" s="121"/>
      <c r="MUL16" s="121"/>
      <c r="MUM16" s="121"/>
      <c r="MUN16" s="121"/>
      <c r="MUO16" s="121"/>
      <c r="MUP16" s="121"/>
      <c r="MUQ16" s="121"/>
      <c r="MUR16" s="121"/>
      <c r="MUS16" s="121"/>
      <c r="MUT16" s="121"/>
      <c r="MUU16" s="121"/>
      <c r="MUV16" s="121"/>
      <c r="MUW16" s="121"/>
      <c r="MUX16" s="121"/>
      <c r="MUY16" s="121"/>
      <c r="MUZ16" s="121"/>
      <c r="MVA16" s="121"/>
      <c r="MVB16" s="121"/>
      <c r="MVC16" s="121"/>
      <c r="MVD16" s="121"/>
      <c r="MVE16" s="121"/>
      <c r="MVF16" s="121"/>
      <c r="MVG16" s="121"/>
      <c r="MVH16" s="121"/>
      <c r="MVI16" s="121"/>
      <c r="MVJ16" s="121"/>
      <c r="MVK16" s="121"/>
      <c r="MVL16" s="121"/>
      <c r="MVM16" s="121"/>
      <c r="MVN16" s="121"/>
      <c r="MVO16" s="121"/>
      <c r="MVP16" s="121"/>
      <c r="MVQ16" s="121"/>
      <c r="MVR16" s="121"/>
      <c r="MVS16" s="121"/>
      <c r="MVT16" s="121"/>
      <c r="MVU16" s="121"/>
      <c r="MVV16" s="121"/>
      <c r="MVW16" s="121"/>
      <c r="MVX16" s="121"/>
      <c r="MVY16" s="121"/>
      <c r="MVZ16" s="121"/>
      <c r="MWA16" s="121"/>
      <c r="MWB16" s="121"/>
      <c r="MWC16" s="121"/>
      <c r="MWD16" s="121"/>
      <c r="MWE16" s="121"/>
      <c r="MWF16" s="121"/>
      <c r="MWG16" s="121"/>
      <c r="MWH16" s="121"/>
      <c r="MWI16" s="121"/>
      <c r="MWJ16" s="121"/>
      <c r="MWK16" s="121"/>
      <c r="MWL16" s="121"/>
      <c r="MWM16" s="121"/>
      <c r="MWN16" s="121"/>
      <c r="MWO16" s="121"/>
      <c r="MWP16" s="121"/>
      <c r="MWQ16" s="121"/>
      <c r="MWR16" s="121"/>
      <c r="MWS16" s="121"/>
      <c r="MWT16" s="121"/>
      <c r="MWU16" s="121"/>
      <c r="MWV16" s="121"/>
      <c r="MWW16" s="121"/>
      <c r="MWX16" s="121"/>
      <c r="MWY16" s="121"/>
      <c r="MWZ16" s="121"/>
      <c r="MXA16" s="121"/>
      <c r="MXB16" s="121"/>
      <c r="MXC16" s="121"/>
      <c r="MXD16" s="121"/>
      <c r="MXE16" s="121"/>
      <c r="MXF16" s="121"/>
      <c r="MXG16" s="121"/>
      <c r="MXH16" s="121"/>
      <c r="MXI16" s="121"/>
      <c r="MXJ16" s="121"/>
      <c r="MXK16" s="121"/>
      <c r="MXL16" s="121"/>
      <c r="MXM16" s="121"/>
      <c r="MXN16" s="121"/>
      <c r="MXO16" s="121"/>
      <c r="MXP16" s="121"/>
      <c r="MXQ16" s="121"/>
      <c r="MXR16" s="121"/>
      <c r="MXS16" s="121"/>
      <c r="MXT16" s="121"/>
      <c r="MXU16" s="121"/>
      <c r="MXV16" s="121"/>
      <c r="MXW16" s="121"/>
      <c r="MXX16" s="121"/>
      <c r="MXY16" s="121"/>
      <c r="MXZ16" s="121"/>
      <c r="MYA16" s="121"/>
      <c r="MYB16" s="121"/>
      <c r="MYC16" s="121"/>
      <c r="MYD16" s="121"/>
      <c r="MYE16" s="121"/>
      <c r="MYF16" s="121"/>
      <c r="MYG16" s="121"/>
      <c r="MYH16" s="121"/>
      <c r="MYI16" s="121"/>
      <c r="MYJ16" s="121"/>
      <c r="MYK16" s="121"/>
      <c r="MYL16" s="121"/>
      <c r="MYM16" s="121"/>
      <c r="MYN16" s="121"/>
      <c r="MYO16" s="121"/>
      <c r="MYP16" s="121"/>
      <c r="MYQ16" s="121"/>
      <c r="MYR16" s="121"/>
      <c r="MYS16" s="121"/>
      <c r="MYT16" s="121"/>
      <c r="MYU16" s="121"/>
      <c r="MYV16" s="121"/>
      <c r="MYW16" s="121"/>
      <c r="MYX16" s="121"/>
      <c r="MYY16" s="121"/>
      <c r="MYZ16" s="121"/>
      <c r="MZA16" s="121"/>
      <c r="MZB16" s="121"/>
      <c r="MZC16" s="121"/>
      <c r="MZD16" s="121"/>
      <c r="MZE16" s="121"/>
      <c r="MZF16" s="121"/>
      <c r="MZG16" s="121"/>
      <c r="MZH16" s="121"/>
      <c r="MZI16" s="121"/>
      <c r="MZJ16" s="121"/>
      <c r="MZK16" s="121"/>
      <c r="MZL16" s="121"/>
      <c r="MZM16" s="121"/>
      <c r="MZN16" s="121"/>
      <c r="MZO16" s="121"/>
      <c r="MZP16" s="121"/>
      <c r="MZQ16" s="121"/>
      <c r="MZR16" s="121"/>
      <c r="MZS16" s="121"/>
      <c r="MZT16" s="121"/>
      <c r="MZU16" s="121"/>
      <c r="MZV16" s="121"/>
      <c r="MZW16" s="121"/>
      <c r="MZX16" s="121"/>
      <c r="MZY16" s="121"/>
      <c r="MZZ16" s="121"/>
      <c r="NAA16" s="121"/>
      <c r="NAB16" s="121"/>
      <c r="NAC16" s="121"/>
      <c r="NAD16" s="121"/>
      <c r="NAE16" s="121"/>
      <c r="NAF16" s="121"/>
      <c r="NAG16" s="121"/>
      <c r="NAH16" s="121"/>
      <c r="NAI16" s="121"/>
      <c r="NAJ16" s="121"/>
      <c r="NAK16" s="121"/>
      <c r="NAL16" s="121"/>
      <c r="NAM16" s="121"/>
      <c r="NAN16" s="121"/>
      <c r="NAO16" s="121"/>
      <c r="NAP16" s="121"/>
      <c r="NAQ16" s="121"/>
      <c r="NAR16" s="121"/>
      <c r="NAS16" s="121"/>
      <c r="NAT16" s="121"/>
      <c r="NAU16" s="121"/>
      <c r="NAV16" s="121"/>
      <c r="NAW16" s="121"/>
      <c r="NAX16" s="121"/>
      <c r="NAY16" s="121"/>
      <c r="NAZ16" s="121"/>
      <c r="NBA16" s="121"/>
      <c r="NBB16" s="121"/>
      <c r="NBC16" s="121"/>
      <c r="NBD16" s="121"/>
      <c r="NBE16" s="121"/>
      <c r="NBF16" s="121"/>
      <c r="NBG16" s="121"/>
      <c r="NBH16" s="121"/>
      <c r="NBI16" s="121"/>
      <c r="NBJ16" s="121"/>
      <c r="NBK16" s="121"/>
      <c r="NBL16" s="121"/>
      <c r="NBM16" s="121"/>
      <c r="NBN16" s="121"/>
      <c r="NBO16" s="121"/>
      <c r="NBP16" s="121"/>
      <c r="NBQ16" s="121"/>
      <c r="NBR16" s="121"/>
      <c r="NBS16" s="121"/>
      <c r="NBT16" s="121"/>
      <c r="NBU16" s="121"/>
      <c r="NBV16" s="121"/>
      <c r="NBW16" s="121"/>
      <c r="NBX16" s="121"/>
      <c r="NBY16" s="121"/>
      <c r="NBZ16" s="121"/>
      <c r="NCA16" s="121"/>
      <c r="NCB16" s="121"/>
      <c r="NCC16" s="121"/>
      <c r="NCD16" s="121"/>
      <c r="NCE16" s="121"/>
      <c r="NCF16" s="121"/>
      <c r="NCG16" s="121"/>
      <c r="NCH16" s="121"/>
      <c r="NCI16" s="121"/>
      <c r="NCJ16" s="121"/>
      <c r="NCK16" s="121"/>
      <c r="NCL16" s="121"/>
      <c r="NCM16" s="121"/>
      <c r="NCN16" s="121"/>
      <c r="NCO16" s="121"/>
      <c r="NCP16" s="121"/>
      <c r="NCQ16" s="121"/>
      <c r="NCR16" s="121"/>
      <c r="NCS16" s="121"/>
      <c r="NCT16" s="121"/>
      <c r="NCU16" s="121"/>
      <c r="NCV16" s="121"/>
      <c r="NCW16" s="121"/>
      <c r="NCX16" s="121"/>
      <c r="NCY16" s="121"/>
      <c r="NCZ16" s="121"/>
      <c r="NDA16" s="121"/>
      <c r="NDB16" s="121"/>
      <c r="NDC16" s="121"/>
      <c r="NDD16" s="121"/>
      <c r="NDE16" s="121"/>
      <c r="NDF16" s="121"/>
      <c r="NDG16" s="121"/>
      <c r="NDH16" s="121"/>
      <c r="NDI16" s="121"/>
      <c r="NDJ16" s="121"/>
      <c r="NDK16" s="121"/>
      <c r="NDL16" s="121"/>
      <c r="NDM16" s="121"/>
      <c r="NDN16" s="121"/>
      <c r="NDO16" s="121"/>
      <c r="NDP16" s="121"/>
      <c r="NDQ16" s="121"/>
      <c r="NDR16" s="121"/>
      <c r="NDS16" s="121"/>
      <c r="NDT16" s="121"/>
      <c r="NDU16" s="121"/>
      <c r="NDV16" s="121"/>
      <c r="NDW16" s="121"/>
      <c r="NDX16" s="121"/>
      <c r="NDY16" s="121"/>
      <c r="NDZ16" s="121"/>
      <c r="NEA16" s="121"/>
      <c r="NEB16" s="121"/>
      <c r="NEC16" s="121"/>
      <c r="NED16" s="121"/>
      <c r="NEE16" s="121"/>
      <c r="NEF16" s="121"/>
      <c r="NEG16" s="121"/>
      <c r="NEH16" s="121"/>
      <c r="NEI16" s="121"/>
      <c r="NEJ16" s="121"/>
      <c r="NEK16" s="121"/>
      <c r="NEL16" s="121"/>
      <c r="NEM16" s="121"/>
      <c r="NEN16" s="121"/>
      <c r="NEO16" s="121"/>
      <c r="NEP16" s="121"/>
      <c r="NEQ16" s="121"/>
      <c r="NER16" s="121"/>
      <c r="NES16" s="121"/>
      <c r="NET16" s="121"/>
      <c r="NEU16" s="121"/>
      <c r="NEV16" s="121"/>
      <c r="NEW16" s="121"/>
      <c r="NEX16" s="121"/>
      <c r="NEY16" s="121"/>
      <c r="NEZ16" s="121"/>
      <c r="NFA16" s="121"/>
      <c r="NFB16" s="121"/>
      <c r="NFC16" s="121"/>
      <c r="NFD16" s="121"/>
      <c r="NFE16" s="121"/>
      <c r="NFF16" s="121"/>
      <c r="NFG16" s="121"/>
      <c r="NFH16" s="121"/>
      <c r="NFI16" s="121"/>
      <c r="NFJ16" s="121"/>
      <c r="NFK16" s="121"/>
      <c r="NFL16" s="121"/>
      <c r="NFM16" s="121"/>
      <c r="NFN16" s="121"/>
      <c r="NFO16" s="121"/>
      <c r="NFP16" s="121"/>
      <c r="NFQ16" s="121"/>
      <c r="NFR16" s="121"/>
      <c r="NFS16" s="121"/>
      <c r="NFT16" s="121"/>
      <c r="NFU16" s="121"/>
      <c r="NFV16" s="121"/>
      <c r="NFW16" s="121"/>
      <c r="NFX16" s="121"/>
      <c r="NFY16" s="121"/>
      <c r="NFZ16" s="121"/>
      <c r="NGA16" s="121"/>
      <c r="NGB16" s="121"/>
      <c r="NGC16" s="121"/>
      <c r="NGD16" s="121"/>
      <c r="NGE16" s="121"/>
      <c r="NGF16" s="121"/>
      <c r="NGG16" s="121"/>
      <c r="NGH16" s="121"/>
      <c r="NGI16" s="121"/>
      <c r="NGJ16" s="121"/>
      <c r="NGK16" s="121"/>
      <c r="NGL16" s="121"/>
      <c r="NGM16" s="121"/>
      <c r="NGN16" s="121"/>
      <c r="NGO16" s="121"/>
      <c r="NGP16" s="121"/>
      <c r="NGQ16" s="121"/>
      <c r="NGR16" s="121"/>
      <c r="NGS16" s="121"/>
      <c r="NGT16" s="121"/>
      <c r="NGU16" s="121"/>
      <c r="NGV16" s="121"/>
      <c r="NGW16" s="121"/>
      <c r="NGX16" s="121"/>
      <c r="NGY16" s="121"/>
      <c r="NGZ16" s="121"/>
      <c r="NHA16" s="121"/>
      <c r="NHB16" s="121"/>
      <c r="NHC16" s="121"/>
      <c r="NHD16" s="121"/>
      <c r="NHE16" s="121"/>
      <c r="NHF16" s="121"/>
      <c r="NHG16" s="121"/>
      <c r="NHH16" s="121"/>
      <c r="NHI16" s="121"/>
      <c r="NHJ16" s="121"/>
      <c r="NHK16" s="121"/>
      <c r="NHL16" s="121"/>
      <c r="NHM16" s="121"/>
      <c r="NHN16" s="121"/>
      <c r="NHO16" s="121"/>
      <c r="NHP16" s="121"/>
      <c r="NHQ16" s="121"/>
      <c r="NHR16" s="121"/>
      <c r="NHS16" s="121"/>
      <c r="NHT16" s="121"/>
      <c r="NHU16" s="121"/>
      <c r="NHV16" s="121"/>
      <c r="NHW16" s="121"/>
      <c r="NHX16" s="121"/>
      <c r="NHY16" s="121"/>
      <c r="NHZ16" s="121"/>
      <c r="NIA16" s="121"/>
      <c r="NIB16" s="121"/>
      <c r="NIC16" s="121"/>
      <c r="NID16" s="121"/>
      <c r="NIE16" s="121"/>
      <c r="NIF16" s="121"/>
      <c r="NIG16" s="121"/>
      <c r="NIH16" s="121"/>
      <c r="NII16" s="121"/>
      <c r="NIJ16" s="121"/>
      <c r="NIK16" s="121"/>
      <c r="NIL16" s="121"/>
      <c r="NIM16" s="121"/>
      <c r="NIN16" s="121"/>
      <c r="NIO16" s="121"/>
      <c r="NIP16" s="121"/>
      <c r="NIQ16" s="121"/>
      <c r="NIR16" s="121"/>
      <c r="NIS16" s="121"/>
      <c r="NIT16" s="121"/>
      <c r="NIU16" s="121"/>
      <c r="NIV16" s="121"/>
      <c r="NIW16" s="121"/>
      <c r="NIX16" s="121"/>
      <c r="NIY16" s="121"/>
      <c r="NIZ16" s="121"/>
      <c r="NJA16" s="121"/>
      <c r="NJB16" s="121"/>
      <c r="NJC16" s="121"/>
      <c r="NJD16" s="121"/>
      <c r="NJE16" s="121"/>
      <c r="NJF16" s="121"/>
      <c r="NJG16" s="121"/>
      <c r="NJH16" s="121"/>
      <c r="NJI16" s="121"/>
      <c r="NJJ16" s="121"/>
      <c r="NJK16" s="121"/>
      <c r="NJL16" s="121"/>
      <c r="NJM16" s="121"/>
      <c r="NJN16" s="121"/>
      <c r="NJO16" s="121"/>
      <c r="NJP16" s="121"/>
      <c r="NJQ16" s="121"/>
      <c r="NJR16" s="121"/>
      <c r="NJS16" s="121"/>
      <c r="NJT16" s="121"/>
      <c r="NJU16" s="121"/>
      <c r="NJV16" s="121"/>
      <c r="NJW16" s="121"/>
      <c r="NJX16" s="121"/>
      <c r="NJY16" s="121"/>
      <c r="NJZ16" s="121"/>
      <c r="NKA16" s="121"/>
      <c r="NKB16" s="121"/>
      <c r="NKC16" s="121"/>
      <c r="NKD16" s="121"/>
      <c r="NKE16" s="121"/>
      <c r="NKF16" s="121"/>
      <c r="NKG16" s="121"/>
      <c r="NKH16" s="121"/>
      <c r="NKI16" s="121"/>
      <c r="NKJ16" s="121"/>
      <c r="NKK16" s="121"/>
      <c r="NKL16" s="121"/>
      <c r="NKM16" s="121"/>
      <c r="NKN16" s="121"/>
      <c r="NKO16" s="121"/>
      <c r="NKP16" s="121"/>
      <c r="NKQ16" s="121"/>
      <c r="NKR16" s="121"/>
      <c r="NKS16" s="121"/>
      <c r="NKT16" s="121"/>
      <c r="NKU16" s="121"/>
      <c r="NKV16" s="121"/>
      <c r="NKW16" s="121"/>
      <c r="NKX16" s="121"/>
      <c r="NKY16" s="121"/>
      <c r="NKZ16" s="121"/>
      <c r="NLA16" s="121"/>
      <c r="NLB16" s="121"/>
      <c r="NLC16" s="121"/>
      <c r="NLD16" s="121"/>
      <c r="NLE16" s="121"/>
      <c r="NLF16" s="121"/>
      <c r="NLG16" s="121"/>
      <c r="NLH16" s="121"/>
      <c r="NLI16" s="121"/>
      <c r="NLJ16" s="121"/>
      <c r="NLK16" s="121"/>
      <c r="NLL16" s="121"/>
      <c r="NLM16" s="121"/>
      <c r="NLN16" s="121"/>
      <c r="NLO16" s="121"/>
      <c r="NLP16" s="121"/>
      <c r="NLQ16" s="121"/>
      <c r="NLR16" s="121"/>
      <c r="NLS16" s="121"/>
      <c r="NLT16" s="121"/>
      <c r="NLU16" s="121"/>
      <c r="NLV16" s="121"/>
      <c r="NLW16" s="121"/>
      <c r="NLX16" s="121"/>
      <c r="NLY16" s="121"/>
      <c r="NLZ16" s="121"/>
      <c r="NMA16" s="121"/>
      <c r="NMB16" s="121"/>
      <c r="NMC16" s="121"/>
      <c r="NMD16" s="121"/>
      <c r="NME16" s="121"/>
      <c r="NMF16" s="121"/>
      <c r="NMG16" s="121"/>
      <c r="NMH16" s="121"/>
      <c r="NMI16" s="121"/>
      <c r="NMJ16" s="121"/>
      <c r="NMK16" s="121"/>
      <c r="NML16" s="121"/>
      <c r="NMM16" s="121"/>
      <c r="NMN16" s="121"/>
      <c r="NMO16" s="121"/>
      <c r="NMP16" s="121"/>
      <c r="NMQ16" s="121"/>
      <c r="NMR16" s="121"/>
      <c r="NMS16" s="121"/>
      <c r="NMT16" s="121"/>
      <c r="NMU16" s="121"/>
      <c r="NMV16" s="121"/>
      <c r="NMW16" s="121"/>
      <c r="NMX16" s="121"/>
      <c r="NMY16" s="121"/>
      <c r="NMZ16" s="121"/>
      <c r="NNA16" s="121"/>
      <c r="NNB16" s="121"/>
      <c r="NNC16" s="121"/>
      <c r="NND16" s="121"/>
      <c r="NNE16" s="121"/>
      <c r="NNF16" s="121"/>
      <c r="NNG16" s="121"/>
      <c r="NNH16" s="121"/>
      <c r="NNI16" s="121"/>
      <c r="NNJ16" s="121"/>
      <c r="NNK16" s="121"/>
      <c r="NNL16" s="121"/>
      <c r="NNM16" s="121"/>
      <c r="NNN16" s="121"/>
      <c r="NNO16" s="121"/>
      <c r="NNP16" s="121"/>
      <c r="NNQ16" s="121"/>
      <c r="NNR16" s="121"/>
      <c r="NNS16" s="121"/>
      <c r="NNT16" s="121"/>
      <c r="NNU16" s="121"/>
      <c r="NNV16" s="121"/>
      <c r="NNW16" s="121"/>
      <c r="NNX16" s="121"/>
      <c r="NNY16" s="121"/>
      <c r="NNZ16" s="121"/>
      <c r="NOA16" s="121"/>
      <c r="NOB16" s="121"/>
      <c r="NOC16" s="121"/>
      <c r="NOD16" s="121"/>
      <c r="NOE16" s="121"/>
      <c r="NOF16" s="121"/>
      <c r="NOG16" s="121"/>
      <c r="NOH16" s="121"/>
      <c r="NOI16" s="121"/>
      <c r="NOJ16" s="121"/>
      <c r="NOK16" s="121"/>
      <c r="NOL16" s="121"/>
      <c r="NOM16" s="121"/>
      <c r="NON16" s="121"/>
      <c r="NOO16" s="121"/>
      <c r="NOP16" s="121"/>
      <c r="NOQ16" s="121"/>
      <c r="NOR16" s="121"/>
      <c r="NOS16" s="121"/>
      <c r="NOT16" s="121"/>
      <c r="NOU16" s="121"/>
      <c r="NOV16" s="121"/>
      <c r="NOW16" s="121"/>
      <c r="NOX16" s="121"/>
      <c r="NOY16" s="121"/>
      <c r="NOZ16" s="121"/>
      <c r="NPA16" s="121"/>
      <c r="NPB16" s="121"/>
      <c r="NPC16" s="121"/>
      <c r="NPD16" s="121"/>
      <c r="NPE16" s="121"/>
      <c r="NPF16" s="121"/>
      <c r="NPG16" s="121"/>
      <c r="NPH16" s="121"/>
      <c r="NPI16" s="121"/>
      <c r="NPJ16" s="121"/>
      <c r="NPK16" s="121"/>
      <c r="NPL16" s="121"/>
      <c r="NPM16" s="121"/>
      <c r="NPN16" s="121"/>
      <c r="NPO16" s="121"/>
      <c r="NPP16" s="121"/>
      <c r="NPQ16" s="121"/>
      <c r="NPR16" s="121"/>
      <c r="NPS16" s="121"/>
      <c r="NPT16" s="121"/>
      <c r="NPU16" s="121"/>
      <c r="NPV16" s="121"/>
      <c r="NPW16" s="121"/>
      <c r="NPX16" s="121"/>
      <c r="NPY16" s="121"/>
      <c r="NPZ16" s="121"/>
      <c r="NQA16" s="121"/>
      <c r="NQB16" s="121"/>
      <c r="NQC16" s="121"/>
      <c r="NQD16" s="121"/>
      <c r="NQE16" s="121"/>
      <c r="NQF16" s="121"/>
      <c r="NQG16" s="121"/>
      <c r="NQH16" s="121"/>
      <c r="NQI16" s="121"/>
      <c r="NQJ16" s="121"/>
      <c r="NQK16" s="121"/>
      <c r="NQL16" s="121"/>
      <c r="NQM16" s="121"/>
      <c r="NQN16" s="121"/>
      <c r="NQO16" s="121"/>
      <c r="NQP16" s="121"/>
      <c r="NQQ16" s="121"/>
      <c r="NQR16" s="121"/>
      <c r="NQS16" s="121"/>
      <c r="NQT16" s="121"/>
      <c r="NQU16" s="121"/>
      <c r="NQV16" s="121"/>
      <c r="NQW16" s="121"/>
      <c r="NQX16" s="121"/>
      <c r="NQY16" s="121"/>
      <c r="NQZ16" s="121"/>
      <c r="NRA16" s="121"/>
      <c r="NRB16" s="121"/>
      <c r="NRC16" s="121"/>
      <c r="NRD16" s="121"/>
      <c r="NRE16" s="121"/>
      <c r="NRF16" s="121"/>
      <c r="NRG16" s="121"/>
      <c r="NRH16" s="121"/>
      <c r="NRI16" s="121"/>
      <c r="NRJ16" s="121"/>
      <c r="NRK16" s="121"/>
      <c r="NRL16" s="121"/>
      <c r="NRM16" s="121"/>
      <c r="NRN16" s="121"/>
      <c r="NRO16" s="121"/>
      <c r="NRP16" s="121"/>
      <c r="NRQ16" s="121"/>
      <c r="NRR16" s="121"/>
      <c r="NRS16" s="121"/>
      <c r="NRT16" s="121"/>
      <c r="NRU16" s="121"/>
      <c r="NRV16" s="121"/>
      <c r="NRW16" s="121"/>
      <c r="NRX16" s="121"/>
      <c r="NRY16" s="121"/>
      <c r="NRZ16" s="121"/>
      <c r="NSA16" s="121"/>
      <c r="NSB16" s="121"/>
      <c r="NSC16" s="121"/>
      <c r="NSD16" s="121"/>
      <c r="NSE16" s="121"/>
      <c r="NSF16" s="121"/>
      <c r="NSG16" s="121"/>
      <c r="NSH16" s="121"/>
      <c r="NSI16" s="121"/>
      <c r="NSJ16" s="121"/>
      <c r="NSK16" s="121"/>
      <c r="NSL16" s="121"/>
      <c r="NSM16" s="121"/>
      <c r="NSN16" s="121"/>
      <c r="NSO16" s="121"/>
      <c r="NSP16" s="121"/>
      <c r="NSQ16" s="121"/>
      <c r="NSR16" s="121"/>
      <c r="NSS16" s="121"/>
      <c r="NST16" s="121"/>
      <c r="NSU16" s="121"/>
      <c r="NSV16" s="121"/>
      <c r="NSW16" s="121"/>
      <c r="NSX16" s="121"/>
      <c r="NSY16" s="121"/>
      <c r="NSZ16" s="121"/>
      <c r="NTA16" s="121"/>
      <c r="NTB16" s="121"/>
      <c r="NTC16" s="121"/>
      <c r="NTD16" s="121"/>
      <c r="NTE16" s="121"/>
      <c r="NTF16" s="121"/>
      <c r="NTG16" s="121"/>
      <c r="NTH16" s="121"/>
      <c r="NTI16" s="121"/>
      <c r="NTJ16" s="121"/>
      <c r="NTK16" s="121"/>
      <c r="NTL16" s="121"/>
      <c r="NTM16" s="121"/>
      <c r="NTN16" s="121"/>
      <c r="NTO16" s="121"/>
      <c r="NTP16" s="121"/>
      <c r="NTQ16" s="121"/>
      <c r="NTR16" s="121"/>
      <c r="NTS16" s="121"/>
      <c r="NTT16" s="121"/>
      <c r="NTU16" s="121"/>
      <c r="NTV16" s="121"/>
      <c r="NTW16" s="121"/>
      <c r="NTX16" s="121"/>
      <c r="NTY16" s="121"/>
      <c r="NTZ16" s="121"/>
      <c r="NUA16" s="121"/>
      <c r="NUB16" s="121"/>
      <c r="NUC16" s="121"/>
      <c r="NUD16" s="121"/>
      <c r="NUE16" s="121"/>
      <c r="NUF16" s="121"/>
      <c r="NUG16" s="121"/>
      <c r="NUH16" s="121"/>
      <c r="NUI16" s="121"/>
      <c r="NUJ16" s="121"/>
      <c r="NUK16" s="121"/>
      <c r="NUL16" s="121"/>
      <c r="NUM16" s="121"/>
      <c r="NUN16" s="121"/>
      <c r="NUO16" s="121"/>
      <c r="NUP16" s="121"/>
      <c r="NUQ16" s="121"/>
      <c r="NUR16" s="121"/>
      <c r="NUS16" s="121"/>
      <c r="NUT16" s="121"/>
      <c r="NUU16" s="121"/>
      <c r="NUV16" s="121"/>
      <c r="NUW16" s="121"/>
      <c r="NUX16" s="121"/>
      <c r="NUY16" s="121"/>
      <c r="NUZ16" s="121"/>
      <c r="NVA16" s="121"/>
      <c r="NVB16" s="121"/>
      <c r="NVC16" s="121"/>
      <c r="NVD16" s="121"/>
      <c r="NVE16" s="121"/>
      <c r="NVF16" s="121"/>
      <c r="NVG16" s="121"/>
      <c r="NVH16" s="121"/>
      <c r="NVI16" s="121"/>
      <c r="NVJ16" s="121"/>
      <c r="NVK16" s="121"/>
      <c r="NVL16" s="121"/>
      <c r="NVM16" s="121"/>
      <c r="NVN16" s="121"/>
      <c r="NVO16" s="121"/>
      <c r="NVP16" s="121"/>
      <c r="NVQ16" s="121"/>
      <c r="NVR16" s="121"/>
      <c r="NVS16" s="121"/>
      <c r="NVT16" s="121"/>
      <c r="NVU16" s="121"/>
      <c r="NVV16" s="121"/>
      <c r="NVW16" s="121"/>
      <c r="NVX16" s="121"/>
      <c r="NVY16" s="121"/>
      <c r="NVZ16" s="121"/>
      <c r="NWA16" s="121"/>
      <c r="NWB16" s="121"/>
      <c r="NWC16" s="121"/>
      <c r="NWD16" s="121"/>
      <c r="NWE16" s="121"/>
      <c r="NWF16" s="121"/>
      <c r="NWG16" s="121"/>
      <c r="NWH16" s="121"/>
      <c r="NWI16" s="121"/>
      <c r="NWJ16" s="121"/>
      <c r="NWK16" s="121"/>
      <c r="NWL16" s="121"/>
      <c r="NWM16" s="121"/>
      <c r="NWN16" s="121"/>
      <c r="NWO16" s="121"/>
      <c r="NWP16" s="121"/>
      <c r="NWQ16" s="121"/>
      <c r="NWR16" s="121"/>
      <c r="NWS16" s="121"/>
      <c r="NWT16" s="121"/>
      <c r="NWU16" s="121"/>
      <c r="NWV16" s="121"/>
      <c r="NWW16" s="121"/>
      <c r="NWX16" s="121"/>
      <c r="NWY16" s="121"/>
      <c r="NWZ16" s="121"/>
      <c r="NXA16" s="121"/>
      <c r="NXB16" s="121"/>
      <c r="NXC16" s="121"/>
      <c r="NXD16" s="121"/>
      <c r="NXE16" s="121"/>
      <c r="NXF16" s="121"/>
      <c r="NXG16" s="121"/>
      <c r="NXH16" s="121"/>
      <c r="NXI16" s="121"/>
      <c r="NXJ16" s="121"/>
      <c r="NXK16" s="121"/>
      <c r="NXL16" s="121"/>
      <c r="NXM16" s="121"/>
      <c r="NXN16" s="121"/>
      <c r="NXO16" s="121"/>
      <c r="NXP16" s="121"/>
      <c r="NXQ16" s="121"/>
      <c r="NXR16" s="121"/>
      <c r="NXS16" s="121"/>
      <c r="NXT16" s="121"/>
      <c r="NXU16" s="121"/>
      <c r="NXV16" s="121"/>
      <c r="NXW16" s="121"/>
      <c r="NXX16" s="121"/>
      <c r="NXY16" s="121"/>
      <c r="NXZ16" s="121"/>
      <c r="NYA16" s="121"/>
      <c r="NYB16" s="121"/>
      <c r="NYC16" s="121"/>
      <c r="NYD16" s="121"/>
      <c r="NYE16" s="121"/>
      <c r="NYF16" s="121"/>
      <c r="NYG16" s="121"/>
      <c r="NYH16" s="121"/>
      <c r="NYI16" s="121"/>
      <c r="NYJ16" s="121"/>
      <c r="NYK16" s="121"/>
      <c r="NYL16" s="121"/>
      <c r="NYM16" s="121"/>
      <c r="NYN16" s="121"/>
      <c r="NYO16" s="121"/>
      <c r="NYP16" s="121"/>
      <c r="NYQ16" s="121"/>
      <c r="NYR16" s="121"/>
      <c r="NYS16" s="121"/>
      <c r="NYT16" s="121"/>
      <c r="NYU16" s="121"/>
      <c r="NYV16" s="121"/>
      <c r="NYW16" s="121"/>
      <c r="NYX16" s="121"/>
      <c r="NYY16" s="121"/>
      <c r="NYZ16" s="121"/>
      <c r="NZA16" s="121"/>
      <c r="NZB16" s="121"/>
      <c r="NZC16" s="121"/>
      <c r="NZD16" s="121"/>
      <c r="NZE16" s="121"/>
      <c r="NZF16" s="121"/>
      <c r="NZG16" s="121"/>
      <c r="NZH16" s="121"/>
      <c r="NZI16" s="121"/>
      <c r="NZJ16" s="121"/>
      <c r="NZK16" s="121"/>
      <c r="NZL16" s="121"/>
      <c r="NZM16" s="121"/>
      <c r="NZN16" s="121"/>
      <c r="NZO16" s="121"/>
      <c r="NZP16" s="121"/>
      <c r="NZQ16" s="121"/>
      <c r="NZR16" s="121"/>
      <c r="NZS16" s="121"/>
      <c r="NZT16" s="121"/>
      <c r="NZU16" s="121"/>
      <c r="NZV16" s="121"/>
      <c r="NZW16" s="121"/>
      <c r="NZX16" s="121"/>
      <c r="NZY16" s="121"/>
      <c r="NZZ16" s="121"/>
      <c r="OAA16" s="121"/>
      <c r="OAB16" s="121"/>
      <c r="OAC16" s="121"/>
      <c r="OAD16" s="121"/>
      <c r="OAE16" s="121"/>
      <c r="OAF16" s="121"/>
      <c r="OAG16" s="121"/>
      <c r="OAH16" s="121"/>
      <c r="OAI16" s="121"/>
      <c r="OAJ16" s="121"/>
      <c r="OAK16" s="121"/>
      <c r="OAL16" s="121"/>
      <c r="OAM16" s="121"/>
      <c r="OAN16" s="121"/>
      <c r="OAO16" s="121"/>
      <c r="OAP16" s="121"/>
      <c r="OAQ16" s="121"/>
      <c r="OAR16" s="121"/>
      <c r="OAS16" s="121"/>
      <c r="OAT16" s="121"/>
      <c r="OAU16" s="121"/>
      <c r="OAV16" s="121"/>
      <c r="OAW16" s="121"/>
      <c r="OAX16" s="121"/>
      <c r="OAY16" s="121"/>
      <c r="OAZ16" s="121"/>
      <c r="OBA16" s="121"/>
      <c r="OBB16" s="121"/>
      <c r="OBC16" s="121"/>
      <c r="OBD16" s="121"/>
      <c r="OBE16" s="121"/>
      <c r="OBF16" s="121"/>
      <c r="OBG16" s="121"/>
      <c r="OBH16" s="121"/>
      <c r="OBI16" s="121"/>
      <c r="OBJ16" s="121"/>
      <c r="OBK16" s="121"/>
      <c r="OBL16" s="121"/>
      <c r="OBM16" s="121"/>
      <c r="OBN16" s="121"/>
      <c r="OBO16" s="121"/>
      <c r="OBP16" s="121"/>
      <c r="OBQ16" s="121"/>
      <c r="OBR16" s="121"/>
      <c r="OBS16" s="121"/>
      <c r="OBT16" s="121"/>
      <c r="OBU16" s="121"/>
      <c r="OBV16" s="121"/>
      <c r="OBW16" s="121"/>
      <c r="OBX16" s="121"/>
      <c r="OBY16" s="121"/>
      <c r="OBZ16" s="121"/>
      <c r="OCA16" s="121"/>
      <c r="OCB16" s="121"/>
      <c r="OCC16" s="121"/>
      <c r="OCD16" s="121"/>
      <c r="OCE16" s="121"/>
      <c r="OCF16" s="121"/>
      <c r="OCG16" s="121"/>
      <c r="OCH16" s="121"/>
      <c r="OCI16" s="121"/>
      <c r="OCJ16" s="121"/>
      <c r="OCK16" s="121"/>
      <c r="OCL16" s="121"/>
      <c r="OCM16" s="121"/>
      <c r="OCN16" s="121"/>
      <c r="OCO16" s="121"/>
      <c r="OCP16" s="121"/>
      <c r="OCQ16" s="121"/>
      <c r="OCR16" s="121"/>
      <c r="OCS16" s="121"/>
      <c r="OCT16" s="121"/>
      <c r="OCU16" s="121"/>
      <c r="OCV16" s="121"/>
      <c r="OCW16" s="121"/>
      <c r="OCX16" s="121"/>
      <c r="OCY16" s="121"/>
      <c r="OCZ16" s="121"/>
      <c r="ODA16" s="121"/>
      <c r="ODB16" s="121"/>
      <c r="ODC16" s="121"/>
      <c r="ODD16" s="121"/>
      <c r="ODE16" s="121"/>
      <c r="ODF16" s="121"/>
      <c r="ODG16" s="121"/>
      <c r="ODH16" s="121"/>
      <c r="ODI16" s="121"/>
      <c r="ODJ16" s="121"/>
      <c r="ODK16" s="121"/>
      <c r="ODL16" s="121"/>
      <c r="ODM16" s="121"/>
      <c r="ODN16" s="121"/>
      <c r="ODO16" s="121"/>
      <c r="ODP16" s="121"/>
      <c r="ODQ16" s="121"/>
      <c r="ODR16" s="121"/>
      <c r="ODS16" s="121"/>
      <c r="ODT16" s="121"/>
      <c r="ODU16" s="121"/>
      <c r="ODV16" s="121"/>
      <c r="ODW16" s="121"/>
      <c r="ODX16" s="121"/>
      <c r="ODY16" s="121"/>
      <c r="ODZ16" s="121"/>
      <c r="OEA16" s="121"/>
      <c r="OEB16" s="121"/>
      <c r="OEC16" s="121"/>
      <c r="OED16" s="121"/>
      <c r="OEE16" s="121"/>
      <c r="OEF16" s="121"/>
      <c r="OEG16" s="121"/>
      <c r="OEH16" s="121"/>
      <c r="OEI16" s="121"/>
      <c r="OEJ16" s="121"/>
      <c r="OEK16" s="121"/>
      <c r="OEL16" s="121"/>
      <c r="OEM16" s="121"/>
      <c r="OEN16" s="121"/>
      <c r="OEO16" s="121"/>
      <c r="OEP16" s="121"/>
      <c r="OEQ16" s="121"/>
      <c r="OER16" s="121"/>
      <c r="OES16" s="121"/>
      <c r="OET16" s="121"/>
      <c r="OEU16" s="121"/>
      <c r="OEV16" s="121"/>
      <c r="OEW16" s="121"/>
      <c r="OEX16" s="121"/>
      <c r="OEY16" s="121"/>
      <c r="OEZ16" s="121"/>
      <c r="OFA16" s="121"/>
      <c r="OFB16" s="121"/>
      <c r="OFC16" s="121"/>
      <c r="OFD16" s="121"/>
      <c r="OFE16" s="121"/>
      <c r="OFF16" s="121"/>
      <c r="OFG16" s="121"/>
      <c r="OFH16" s="121"/>
      <c r="OFI16" s="121"/>
      <c r="OFJ16" s="121"/>
      <c r="OFK16" s="121"/>
      <c r="OFL16" s="121"/>
      <c r="OFM16" s="121"/>
      <c r="OFN16" s="121"/>
      <c r="OFO16" s="121"/>
      <c r="OFP16" s="121"/>
      <c r="OFQ16" s="121"/>
      <c r="OFR16" s="121"/>
      <c r="OFS16" s="121"/>
      <c r="OFT16" s="121"/>
      <c r="OFU16" s="121"/>
      <c r="OFV16" s="121"/>
      <c r="OFW16" s="121"/>
      <c r="OFX16" s="121"/>
      <c r="OFY16" s="121"/>
      <c r="OFZ16" s="121"/>
      <c r="OGA16" s="121"/>
      <c r="OGB16" s="121"/>
      <c r="OGC16" s="121"/>
      <c r="OGD16" s="121"/>
      <c r="OGE16" s="121"/>
      <c r="OGF16" s="121"/>
      <c r="OGG16" s="121"/>
      <c r="OGH16" s="121"/>
      <c r="OGI16" s="121"/>
      <c r="OGJ16" s="121"/>
      <c r="OGK16" s="121"/>
      <c r="OGL16" s="121"/>
      <c r="OGM16" s="121"/>
      <c r="OGN16" s="121"/>
      <c r="OGO16" s="121"/>
      <c r="OGP16" s="121"/>
      <c r="OGQ16" s="121"/>
      <c r="OGR16" s="121"/>
      <c r="OGS16" s="121"/>
      <c r="OGT16" s="121"/>
      <c r="OGU16" s="121"/>
      <c r="OGV16" s="121"/>
      <c r="OGW16" s="121"/>
      <c r="OGX16" s="121"/>
      <c r="OGY16" s="121"/>
      <c r="OGZ16" s="121"/>
      <c r="OHA16" s="121"/>
      <c r="OHB16" s="121"/>
      <c r="OHC16" s="121"/>
      <c r="OHD16" s="121"/>
      <c r="OHE16" s="121"/>
      <c r="OHF16" s="121"/>
      <c r="OHG16" s="121"/>
      <c r="OHH16" s="121"/>
      <c r="OHI16" s="121"/>
      <c r="OHJ16" s="121"/>
      <c r="OHK16" s="121"/>
      <c r="OHL16" s="121"/>
      <c r="OHM16" s="121"/>
      <c r="OHN16" s="121"/>
      <c r="OHO16" s="121"/>
      <c r="OHP16" s="121"/>
      <c r="OHQ16" s="121"/>
      <c r="OHR16" s="121"/>
      <c r="OHS16" s="121"/>
      <c r="OHT16" s="121"/>
      <c r="OHU16" s="121"/>
      <c r="OHV16" s="121"/>
      <c r="OHW16" s="121"/>
      <c r="OHX16" s="121"/>
      <c r="OHY16" s="121"/>
      <c r="OHZ16" s="121"/>
      <c r="OIA16" s="121"/>
      <c r="OIB16" s="121"/>
      <c r="OIC16" s="121"/>
      <c r="OID16" s="121"/>
      <c r="OIE16" s="121"/>
      <c r="OIF16" s="121"/>
      <c r="OIG16" s="121"/>
      <c r="OIH16" s="121"/>
      <c r="OII16" s="121"/>
      <c r="OIJ16" s="121"/>
      <c r="OIK16" s="121"/>
      <c r="OIL16" s="121"/>
      <c r="OIM16" s="121"/>
      <c r="OIN16" s="121"/>
      <c r="OIO16" s="121"/>
      <c r="OIP16" s="121"/>
      <c r="OIQ16" s="121"/>
      <c r="OIR16" s="121"/>
      <c r="OIS16" s="121"/>
      <c r="OIT16" s="121"/>
      <c r="OIU16" s="121"/>
      <c r="OIV16" s="121"/>
      <c r="OIW16" s="121"/>
      <c r="OIX16" s="121"/>
      <c r="OIY16" s="121"/>
      <c r="OIZ16" s="121"/>
      <c r="OJA16" s="121"/>
      <c r="OJB16" s="121"/>
      <c r="OJC16" s="121"/>
      <c r="OJD16" s="121"/>
      <c r="OJE16" s="121"/>
      <c r="OJF16" s="121"/>
      <c r="OJG16" s="121"/>
      <c r="OJH16" s="121"/>
      <c r="OJI16" s="121"/>
      <c r="OJJ16" s="121"/>
      <c r="OJK16" s="121"/>
      <c r="OJL16" s="121"/>
      <c r="OJM16" s="121"/>
      <c r="OJN16" s="121"/>
      <c r="OJO16" s="121"/>
      <c r="OJP16" s="121"/>
      <c r="OJQ16" s="121"/>
      <c r="OJR16" s="121"/>
      <c r="OJS16" s="121"/>
      <c r="OJT16" s="121"/>
      <c r="OJU16" s="121"/>
      <c r="OJV16" s="121"/>
      <c r="OJW16" s="121"/>
      <c r="OJX16" s="121"/>
      <c r="OJY16" s="121"/>
      <c r="OJZ16" s="121"/>
      <c r="OKA16" s="121"/>
      <c r="OKB16" s="121"/>
      <c r="OKC16" s="121"/>
      <c r="OKD16" s="121"/>
      <c r="OKE16" s="121"/>
      <c r="OKF16" s="121"/>
      <c r="OKG16" s="121"/>
      <c r="OKH16" s="121"/>
      <c r="OKI16" s="121"/>
      <c r="OKJ16" s="121"/>
      <c r="OKK16" s="121"/>
      <c r="OKL16" s="121"/>
      <c r="OKM16" s="121"/>
      <c r="OKN16" s="121"/>
      <c r="OKO16" s="121"/>
      <c r="OKP16" s="121"/>
      <c r="OKQ16" s="121"/>
      <c r="OKR16" s="121"/>
      <c r="OKS16" s="121"/>
      <c r="OKT16" s="121"/>
      <c r="OKU16" s="121"/>
      <c r="OKV16" s="121"/>
      <c r="OKW16" s="121"/>
      <c r="OKX16" s="121"/>
      <c r="OKY16" s="121"/>
      <c r="OKZ16" s="121"/>
      <c r="OLA16" s="121"/>
      <c r="OLB16" s="121"/>
      <c r="OLC16" s="121"/>
      <c r="OLD16" s="121"/>
      <c r="OLE16" s="121"/>
      <c r="OLF16" s="121"/>
      <c r="OLG16" s="121"/>
      <c r="OLH16" s="121"/>
      <c r="OLI16" s="121"/>
      <c r="OLJ16" s="121"/>
      <c r="OLK16" s="121"/>
      <c r="OLL16" s="121"/>
      <c r="OLM16" s="121"/>
      <c r="OLN16" s="121"/>
      <c r="OLO16" s="121"/>
      <c r="OLP16" s="121"/>
      <c r="OLQ16" s="121"/>
      <c r="OLR16" s="121"/>
      <c r="OLS16" s="121"/>
      <c r="OLT16" s="121"/>
      <c r="OLU16" s="121"/>
      <c r="OLV16" s="121"/>
      <c r="OLW16" s="121"/>
      <c r="OLX16" s="121"/>
      <c r="OLY16" s="121"/>
      <c r="OLZ16" s="121"/>
      <c r="OMA16" s="121"/>
      <c r="OMB16" s="121"/>
      <c r="OMC16" s="121"/>
      <c r="OMD16" s="121"/>
      <c r="OME16" s="121"/>
      <c r="OMF16" s="121"/>
      <c r="OMG16" s="121"/>
      <c r="OMH16" s="121"/>
      <c r="OMI16" s="121"/>
      <c r="OMJ16" s="121"/>
      <c r="OMK16" s="121"/>
      <c r="OML16" s="121"/>
      <c r="OMM16" s="121"/>
      <c r="OMN16" s="121"/>
      <c r="OMO16" s="121"/>
      <c r="OMP16" s="121"/>
      <c r="OMQ16" s="121"/>
      <c r="OMR16" s="121"/>
      <c r="OMS16" s="121"/>
      <c r="OMT16" s="121"/>
      <c r="OMU16" s="121"/>
      <c r="OMV16" s="121"/>
      <c r="OMW16" s="121"/>
      <c r="OMX16" s="121"/>
      <c r="OMY16" s="121"/>
      <c r="OMZ16" s="121"/>
      <c r="ONA16" s="121"/>
      <c r="ONB16" s="121"/>
      <c r="ONC16" s="121"/>
      <c r="OND16" s="121"/>
      <c r="ONE16" s="121"/>
      <c r="ONF16" s="121"/>
      <c r="ONG16" s="121"/>
      <c r="ONH16" s="121"/>
      <c r="ONI16" s="121"/>
      <c r="ONJ16" s="121"/>
      <c r="ONK16" s="121"/>
      <c r="ONL16" s="121"/>
      <c r="ONM16" s="121"/>
      <c r="ONN16" s="121"/>
      <c r="ONO16" s="121"/>
      <c r="ONP16" s="121"/>
      <c r="ONQ16" s="121"/>
      <c r="ONR16" s="121"/>
      <c r="ONS16" s="121"/>
      <c r="ONT16" s="121"/>
      <c r="ONU16" s="121"/>
      <c r="ONV16" s="121"/>
      <c r="ONW16" s="121"/>
      <c r="ONX16" s="121"/>
      <c r="ONY16" s="121"/>
      <c r="ONZ16" s="121"/>
      <c r="OOA16" s="121"/>
      <c r="OOB16" s="121"/>
      <c r="OOC16" s="121"/>
      <c r="OOD16" s="121"/>
      <c r="OOE16" s="121"/>
      <c r="OOF16" s="121"/>
      <c r="OOG16" s="121"/>
      <c r="OOH16" s="121"/>
      <c r="OOI16" s="121"/>
      <c r="OOJ16" s="121"/>
      <c r="OOK16" s="121"/>
      <c r="OOL16" s="121"/>
      <c r="OOM16" s="121"/>
      <c r="OON16" s="121"/>
      <c r="OOO16" s="121"/>
      <c r="OOP16" s="121"/>
      <c r="OOQ16" s="121"/>
      <c r="OOR16" s="121"/>
      <c r="OOS16" s="121"/>
      <c r="OOT16" s="121"/>
      <c r="OOU16" s="121"/>
      <c r="OOV16" s="121"/>
      <c r="OOW16" s="121"/>
      <c r="OOX16" s="121"/>
      <c r="OOY16" s="121"/>
      <c r="OOZ16" s="121"/>
      <c r="OPA16" s="121"/>
      <c r="OPB16" s="121"/>
      <c r="OPC16" s="121"/>
      <c r="OPD16" s="121"/>
      <c r="OPE16" s="121"/>
      <c r="OPF16" s="121"/>
      <c r="OPG16" s="121"/>
      <c r="OPH16" s="121"/>
      <c r="OPI16" s="121"/>
      <c r="OPJ16" s="121"/>
      <c r="OPK16" s="121"/>
      <c r="OPL16" s="121"/>
      <c r="OPM16" s="121"/>
      <c r="OPN16" s="121"/>
      <c r="OPO16" s="121"/>
      <c r="OPP16" s="121"/>
      <c r="OPQ16" s="121"/>
      <c r="OPR16" s="121"/>
      <c r="OPS16" s="121"/>
      <c r="OPT16" s="121"/>
      <c r="OPU16" s="121"/>
      <c r="OPV16" s="121"/>
      <c r="OPW16" s="121"/>
      <c r="OPX16" s="121"/>
      <c r="OPY16" s="121"/>
      <c r="OPZ16" s="121"/>
      <c r="OQA16" s="121"/>
      <c r="OQB16" s="121"/>
      <c r="OQC16" s="121"/>
      <c r="OQD16" s="121"/>
      <c r="OQE16" s="121"/>
      <c r="OQF16" s="121"/>
      <c r="OQG16" s="121"/>
      <c r="OQH16" s="121"/>
      <c r="OQI16" s="121"/>
      <c r="OQJ16" s="121"/>
      <c r="OQK16" s="121"/>
      <c r="OQL16" s="121"/>
      <c r="OQM16" s="121"/>
      <c r="OQN16" s="121"/>
      <c r="OQO16" s="121"/>
      <c r="OQP16" s="121"/>
      <c r="OQQ16" s="121"/>
      <c r="OQR16" s="121"/>
      <c r="OQS16" s="121"/>
      <c r="OQT16" s="121"/>
      <c r="OQU16" s="121"/>
      <c r="OQV16" s="121"/>
      <c r="OQW16" s="121"/>
      <c r="OQX16" s="121"/>
      <c r="OQY16" s="121"/>
      <c r="OQZ16" s="121"/>
      <c r="ORA16" s="121"/>
      <c r="ORB16" s="121"/>
      <c r="ORC16" s="121"/>
      <c r="ORD16" s="121"/>
      <c r="ORE16" s="121"/>
      <c r="ORF16" s="121"/>
      <c r="ORG16" s="121"/>
      <c r="ORH16" s="121"/>
      <c r="ORI16" s="121"/>
      <c r="ORJ16" s="121"/>
      <c r="ORK16" s="121"/>
      <c r="ORL16" s="121"/>
      <c r="ORM16" s="121"/>
      <c r="ORN16" s="121"/>
      <c r="ORO16" s="121"/>
      <c r="ORP16" s="121"/>
      <c r="ORQ16" s="121"/>
      <c r="ORR16" s="121"/>
      <c r="ORS16" s="121"/>
      <c r="ORT16" s="121"/>
      <c r="ORU16" s="121"/>
      <c r="ORV16" s="121"/>
      <c r="ORW16" s="121"/>
      <c r="ORX16" s="121"/>
      <c r="ORY16" s="121"/>
      <c r="ORZ16" s="121"/>
      <c r="OSA16" s="121"/>
      <c r="OSB16" s="121"/>
      <c r="OSC16" s="121"/>
      <c r="OSD16" s="121"/>
      <c r="OSE16" s="121"/>
      <c r="OSF16" s="121"/>
      <c r="OSG16" s="121"/>
      <c r="OSH16" s="121"/>
      <c r="OSI16" s="121"/>
      <c r="OSJ16" s="121"/>
      <c r="OSK16" s="121"/>
      <c r="OSL16" s="121"/>
      <c r="OSM16" s="121"/>
      <c r="OSN16" s="121"/>
      <c r="OSO16" s="121"/>
      <c r="OSP16" s="121"/>
      <c r="OSQ16" s="121"/>
      <c r="OSR16" s="121"/>
      <c r="OSS16" s="121"/>
      <c r="OST16" s="121"/>
      <c r="OSU16" s="121"/>
      <c r="OSV16" s="121"/>
      <c r="OSW16" s="121"/>
      <c r="OSX16" s="121"/>
      <c r="OSY16" s="121"/>
      <c r="OSZ16" s="121"/>
      <c r="OTA16" s="121"/>
      <c r="OTB16" s="121"/>
      <c r="OTC16" s="121"/>
      <c r="OTD16" s="121"/>
      <c r="OTE16" s="121"/>
      <c r="OTF16" s="121"/>
      <c r="OTG16" s="121"/>
      <c r="OTH16" s="121"/>
      <c r="OTI16" s="121"/>
      <c r="OTJ16" s="121"/>
      <c r="OTK16" s="121"/>
      <c r="OTL16" s="121"/>
      <c r="OTM16" s="121"/>
      <c r="OTN16" s="121"/>
      <c r="OTO16" s="121"/>
      <c r="OTP16" s="121"/>
      <c r="OTQ16" s="121"/>
      <c r="OTR16" s="121"/>
      <c r="OTS16" s="121"/>
      <c r="OTT16" s="121"/>
      <c r="OTU16" s="121"/>
      <c r="OTV16" s="121"/>
      <c r="OTW16" s="121"/>
      <c r="OTX16" s="121"/>
      <c r="OTY16" s="121"/>
      <c r="OTZ16" s="121"/>
      <c r="OUA16" s="121"/>
      <c r="OUB16" s="121"/>
      <c r="OUC16" s="121"/>
      <c r="OUD16" s="121"/>
      <c r="OUE16" s="121"/>
      <c r="OUF16" s="121"/>
      <c r="OUG16" s="121"/>
      <c r="OUH16" s="121"/>
      <c r="OUI16" s="121"/>
      <c r="OUJ16" s="121"/>
      <c r="OUK16" s="121"/>
      <c r="OUL16" s="121"/>
      <c r="OUM16" s="121"/>
      <c r="OUN16" s="121"/>
      <c r="OUO16" s="121"/>
      <c r="OUP16" s="121"/>
      <c r="OUQ16" s="121"/>
      <c r="OUR16" s="121"/>
      <c r="OUS16" s="121"/>
      <c r="OUT16" s="121"/>
      <c r="OUU16" s="121"/>
      <c r="OUV16" s="121"/>
      <c r="OUW16" s="121"/>
      <c r="OUX16" s="121"/>
      <c r="OUY16" s="121"/>
      <c r="OUZ16" s="121"/>
      <c r="OVA16" s="121"/>
      <c r="OVB16" s="121"/>
      <c r="OVC16" s="121"/>
      <c r="OVD16" s="121"/>
      <c r="OVE16" s="121"/>
      <c r="OVF16" s="121"/>
      <c r="OVG16" s="121"/>
      <c r="OVH16" s="121"/>
      <c r="OVI16" s="121"/>
      <c r="OVJ16" s="121"/>
      <c r="OVK16" s="121"/>
      <c r="OVL16" s="121"/>
      <c r="OVM16" s="121"/>
      <c r="OVN16" s="121"/>
      <c r="OVO16" s="121"/>
      <c r="OVP16" s="121"/>
      <c r="OVQ16" s="121"/>
      <c r="OVR16" s="121"/>
      <c r="OVS16" s="121"/>
      <c r="OVT16" s="121"/>
      <c r="OVU16" s="121"/>
      <c r="OVV16" s="121"/>
      <c r="OVW16" s="121"/>
      <c r="OVX16" s="121"/>
      <c r="OVY16" s="121"/>
      <c r="OVZ16" s="121"/>
      <c r="OWA16" s="121"/>
      <c r="OWB16" s="121"/>
      <c r="OWC16" s="121"/>
      <c r="OWD16" s="121"/>
      <c r="OWE16" s="121"/>
      <c r="OWF16" s="121"/>
      <c r="OWG16" s="121"/>
      <c r="OWH16" s="121"/>
      <c r="OWI16" s="121"/>
      <c r="OWJ16" s="121"/>
      <c r="OWK16" s="121"/>
      <c r="OWL16" s="121"/>
      <c r="OWM16" s="121"/>
      <c r="OWN16" s="121"/>
      <c r="OWO16" s="121"/>
      <c r="OWP16" s="121"/>
      <c r="OWQ16" s="121"/>
      <c r="OWR16" s="121"/>
      <c r="OWS16" s="121"/>
      <c r="OWT16" s="121"/>
      <c r="OWU16" s="121"/>
      <c r="OWV16" s="121"/>
      <c r="OWW16" s="121"/>
      <c r="OWX16" s="121"/>
      <c r="OWY16" s="121"/>
      <c r="OWZ16" s="121"/>
      <c r="OXA16" s="121"/>
      <c r="OXB16" s="121"/>
      <c r="OXC16" s="121"/>
      <c r="OXD16" s="121"/>
      <c r="OXE16" s="121"/>
      <c r="OXF16" s="121"/>
      <c r="OXG16" s="121"/>
      <c r="OXH16" s="121"/>
      <c r="OXI16" s="121"/>
      <c r="OXJ16" s="121"/>
      <c r="OXK16" s="121"/>
      <c r="OXL16" s="121"/>
      <c r="OXM16" s="121"/>
      <c r="OXN16" s="121"/>
      <c r="OXO16" s="121"/>
      <c r="OXP16" s="121"/>
      <c r="OXQ16" s="121"/>
      <c r="OXR16" s="121"/>
      <c r="OXS16" s="121"/>
      <c r="OXT16" s="121"/>
      <c r="OXU16" s="121"/>
      <c r="OXV16" s="121"/>
      <c r="OXW16" s="121"/>
      <c r="OXX16" s="121"/>
      <c r="OXY16" s="121"/>
      <c r="OXZ16" s="121"/>
      <c r="OYA16" s="121"/>
      <c r="OYB16" s="121"/>
      <c r="OYC16" s="121"/>
      <c r="OYD16" s="121"/>
      <c r="OYE16" s="121"/>
      <c r="OYF16" s="121"/>
      <c r="OYG16" s="121"/>
      <c r="OYH16" s="121"/>
      <c r="OYI16" s="121"/>
      <c r="OYJ16" s="121"/>
      <c r="OYK16" s="121"/>
      <c r="OYL16" s="121"/>
      <c r="OYM16" s="121"/>
      <c r="OYN16" s="121"/>
      <c r="OYO16" s="121"/>
      <c r="OYP16" s="121"/>
      <c r="OYQ16" s="121"/>
      <c r="OYR16" s="121"/>
      <c r="OYS16" s="121"/>
      <c r="OYT16" s="121"/>
      <c r="OYU16" s="121"/>
      <c r="OYV16" s="121"/>
      <c r="OYW16" s="121"/>
      <c r="OYX16" s="121"/>
      <c r="OYY16" s="121"/>
      <c r="OYZ16" s="121"/>
      <c r="OZA16" s="121"/>
      <c r="OZB16" s="121"/>
      <c r="OZC16" s="121"/>
      <c r="OZD16" s="121"/>
      <c r="OZE16" s="121"/>
      <c r="OZF16" s="121"/>
      <c r="OZG16" s="121"/>
      <c r="OZH16" s="121"/>
      <c r="OZI16" s="121"/>
      <c r="OZJ16" s="121"/>
      <c r="OZK16" s="121"/>
      <c r="OZL16" s="121"/>
      <c r="OZM16" s="121"/>
      <c r="OZN16" s="121"/>
      <c r="OZO16" s="121"/>
      <c r="OZP16" s="121"/>
      <c r="OZQ16" s="121"/>
      <c r="OZR16" s="121"/>
      <c r="OZS16" s="121"/>
      <c r="OZT16" s="121"/>
      <c r="OZU16" s="121"/>
      <c r="OZV16" s="121"/>
      <c r="OZW16" s="121"/>
      <c r="OZX16" s="121"/>
      <c r="OZY16" s="121"/>
      <c r="OZZ16" s="121"/>
      <c r="PAA16" s="121"/>
      <c r="PAB16" s="121"/>
      <c r="PAC16" s="121"/>
      <c r="PAD16" s="121"/>
      <c r="PAE16" s="121"/>
      <c r="PAF16" s="121"/>
      <c r="PAG16" s="121"/>
      <c r="PAH16" s="121"/>
      <c r="PAI16" s="121"/>
      <c r="PAJ16" s="121"/>
      <c r="PAK16" s="121"/>
      <c r="PAL16" s="121"/>
      <c r="PAM16" s="121"/>
      <c r="PAN16" s="121"/>
      <c r="PAO16" s="121"/>
      <c r="PAP16" s="121"/>
      <c r="PAQ16" s="121"/>
      <c r="PAR16" s="121"/>
      <c r="PAS16" s="121"/>
      <c r="PAT16" s="121"/>
      <c r="PAU16" s="121"/>
      <c r="PAV16" s="121"/>
      <c r="PAW16" s="121"/>
      <c r="PAX16" s="121"/>
      <c r="PAY16" s="121"/>
      <c r="PAZ16" s="121"/>
      <c r="PBA16" s="121"/>
      <c r="PBB16" s="121"/>
      <c r="PBC16" s="121"/>
      <c r="PBD16" s="121"/>
      <c r="PBE16" s="121"/>
      <c r="PBF16" s="121"/>
      <c r="PBG16" s="121"/>
      <c r="PBH16" s="121"/>
      <c r="PBI16" s="121"/>
      <c r="PBJ16" s="121"/>
      <c r="PBK16" s="121"/>
      <c r="PBL16" s="121"/>
      <c r="PBM16" s="121"/>
      <c r="PBN16" s="121"/>
      <c r="PBO16" s="121"/>
      <c r="PBP16" s="121"/>
      <c r="PBQ16" s="121"/>
      <c r="PBR16" s="121"/>
      <c r="PBS16" s="121"/>
      <c r="PBT16" s="121"/>
      <c r="PBU16" s="121"/>
      <c r="PBV16" s="121"/>
      <c r="PBW16" s="121"/>
      <c r="PBX16" s="121"/>
      <c r="PBY16" s="121"/>
      <c r="PBZ16" s="121"/>
      <c r="PCA16" s="121"/>
      <c r="PCB16" s="121"/>
      <c r="PCC16" s="121"/>
      <c r="PCD16" s="121"/>
      <c r="PCE16" s="121"/>
      <c r="PCF16" s="121"/>
      <c r="PCG16" s="121"/>
      <c r="PCH16" s="121"/>
      <c r="PCI16" s="121"/>
      <c r="PCJ16" s="121"/>
      <c r="PCK16" s="121"/>
      <c r="PCL16" s="121"/>
      <c r="PCM16" s="121"/>
      <c r="PCN16" s="121"/>
      <c r="PCO16" s="121"/>
      <c r="PCP16" s="121"/>
      <c r="PCQ16" s="121"/>
      <c r="PCR16" s="121"/>
      <c r="PCS16" s="121"/>
      <c r="PCT16" s="121"/>
      <c r="PCU16" s="121"/>
      <c r="PCV16" s="121"/>
      <c r="PCW16" s="121"/>
      <c r="PCX16" s="121"/>
      <c r="PCY16" s="121"/>
      <c r="PCZ16" s="121"/>
      <c r="PDA16" s="121"/>
      <c r="PDB16" s="121"/>
      <c r="PDC16" s="121"/>
      <c r="PDD16" s="121"/>
      <c r="PDE16" s="121"/>
      <c r="PDF16" s="121"/>
      <c r="PDG16" s="121"/>
      <c r="PDH16" s="121"/>
      <c r="PDI16" s="121"/>
      <c r="PDJ16" s="121"/>
      <c r="PDK16" s="121"/>
      <c r="PDL16" s="121"/>
      <c r="PDM16" s="121"/>
      <c r="PDN16" s="121"/>
      <c r="PDO16" s="121"/>
      <c r="PDP16" s="121"/>
      <c r="PDQ16" s="121"/>
      <c r="PDR16" s="121"/>
      <c r="PDS16" s="121"/>
      <c r="PDT16" s="121"/>
      <c r="PDU16" s="121"/>
      <c r="PDV16" s="121"/>
      <c r="PDW16" s="121"/>
      <c r="PDX16" s="121"/>
      <c r="PDY16" s="121"/>
      <c r="PDZ16" s="121"/>
      <c r="PEA16" s="121"/>
      <c r="PEB16" s="121"/>
      <c r="PEC16" s="121"/>
      <c r="PED16" s="121"/>
      <c r="PEE16" s="121"/>
      <c r="PEF16" s="121"/>
      <c r="PEG16" s="121"/>
      <c r="PEH16" s="121"/>
      <c r="PEI16" s="121"/>
      <c r="PEJ16" s="121"/>
      <c r="PEK16" s="121"/>
      <c r="PEL16" s="121"/>
      <c r="PEM16" s="121"/>
      <c r="PEN16" s="121"/>
      <c r="PEO16" s="121"/>
      <c r="PEP16" s="121"/>
      <c r="PEQ16" s="121"/>
      <c r="PER16" s="121"/>
      <c r="PES16" s="121"/>
      <c r="PET16" s="121"/>
      <c r="PEU16" s="121"/>
      <c r="PEV16" s="121"/>
      <c r="PEW16" s="121"/>
      <c r="PEX16" s="121"/>
      <c r="PEY16" s="121"/>
      <c r="PEZ16" s="121"/>
      <c r="PFA16" s="121"/>
      <c r="PFB16" s="121"/>
      <c r="PFC16" s="121"/>
      <c r="PFD16" s="121"/>
      <c r="PFE16" s="121"/>
      <c r="PFF16" s="121"/>
      <c r="PFG16" s="121"/>
      <c r="PFH16" s="121"/>
      <c r="PFI16" s="121"/>
      <c r="PFJ16" s="121"/>
      <c r="PFK16" s="121"/>
      <c r="PFL16" s="121"/>
      <c r="PFM16" s="121"/>
      <c r="PFN16" s="121"/>
      <c r="PFO16" s="121"/>
      <c r="PFP16" s="121"/>
      <c r="PFQ16" s="121"/>
      <c r="PFR16" s="121"/>
      <c r="PFS16" s="121"/>
      <c r="PFT16" s="121"/>
      <c r="PFU16" s="121"/>
      <c r="PFV16" s="121"/>
      <c r="PFW16" s="121"/>
      <c r="PFX16" s="121"/>
      <c r="PFY16" s="121"/>
      <c r="PFZ16" s="121"/>
      <c r="PGA16" s="121"/>
      <c r="PGB16" s="121"/>
      <c r="PGC16" s="121"/>
      <c r="PGD16" s="121"/>
      <c r="PGE16" s="121"/>
      <c r="PGF16" s="121"/>
      <c r="PGG16" s="121"/>
      <c r="PGH16" s="121"/>
      <c r="PGI16" s="121"/>
      <c r="PGJ16" s="121"/>
      <c r="PGK16" s="121"/>
      <c r="PGL16" s="121"/>
      <c r="PGM16" s="121"/>
      <c r="PGN16" s="121"/>
      <c r="PGO16" s="121"/>
      <c r="PGP16" s="121"/>
      <c r="PGQ16" s="121"/>
      <c r="PGR16" s="121"/>
      <c r="PGS16" s="121"/>
      <c r="PGT16" s="121"/>
      <c r="PGU16" s="121"/>
      <c r="PGV16" s="121"/>
      <c r="PGW16" s="121"/>
      <c r="PGX16" s="121"/>
      <c r="PGY16" s="121"/>
      <c r="PGZ16" s="121"/>
      <c r="PHA16" s="121"/>
      <c r="PHB16" s="121"/>
      <c r="PHC16" s="121"/>
      <c r="PHD16" s="121"/>
      <c r="PHE16" s="121"/>
      <c r="PHF16" s="121"/>
      <c r="PHG16" s="121"/>
      <c r="PHH16" s="121"/>
      <c r="PHI16" s="121"/>
      <c r="PHJ16" s="121"/>
      <c r="PHK16" s="121"/>
      <c r="PHL16" s="121"/>
      <c r="PHM16" s="121"/>
      <c r="PHN16" s="121"/>
      <c r="PHO16" s="121"/>
      <c r="PHP16" s="121"/>
      <c r="PHQ16" s="121"/>
      <c r="PHR16" s="121"/>
      <c r="PHS16" s="121"/>
      <c r="PHT16" s="121"/>
      <c r="PHU16" s="121"/>
      <c r="PHV16" s="121"/>
      <c r="PHW16" s="121"/>
      <c r="PHX16" s="121"/>
      <c r="PHY16" s="121"/>
      <c r="PHZ16" s="121"/>
      <c r="PIA16" s="121"/>
      <c r="PIB16" s="121"/>
      <c r="PIC16" s="121"/>
      <c r="PID16" s="121"/>
      <c r="PIE16" s="121"/>
      <c r="PIF16" s="121"/>
      <c r="PIG16" s="121"/>
      <c r="PIH16" s="121"/>
      <c r="PII16" s="121"/>
      <c r="PIJ16" s="121"/>
      <c r="PIK16" s="121"/>
      <c r="PIL16" s="121"/>
      <c r="PIM16" s="121"/>
      <c r="PIN16" s="121"/>
      <c r="PIO16" s="121"/>
      <c r="PIP16" s="121"/>
      <c r="PIQ16" s="121"/>
      <c r="PIR16" s="121"/>
      <c r="PIS16" s="121"/>
      <c r="PIT16" s="121"/>
      <c r="PIU16" s="121"/>
      <c r="PIV16" s="121"/>
      <c r="PIW16" s="121"/>
      <c r="PIX16" s="121"/>
      <c r="PIY16" s="121"/>
      <c r="PIZ16" s="121"/>
      <c r="PJA16" s="121"/>
      <c r="PJB16" s="121"/>
      <c r="PJC16" s="121"/>
      <c r="PJD16" s="121"/>
      <c r="PJE16" s="121"/>
      <c r="PJF16" s="121"/>
      <c r="PJG16" s="121"/>
      <c r="PJH16" s="121"/>
      <c r="PJI16" s="121"/>
      <c r="PJJ16" s="121"/>
      <c r="PJK16" s="121"/>
      <c r="PJL16" s="121"/>
      <c r="PJM16" s="121"/>
      <c r="PJN16" s="121"/>
      <c r="PJO16" s="121"/>
      <c r="PJP16" s="121"/>
      <c r="PJQ16" s="121"/>
      <c r="PJR16" s="121"/>
      <c r="PJS16" s="121"/>
      <c r="PJT16" s="121"/>
      <c r="PJU16" s="121"/>
      <c r="PJV16" s="121"/>
      <c r="PJW16" s="121"/>
      <c r="PJX16" s="121"/>
      <c r="PJY16" s="121"/>
      <c r="PJZ16" s="121"/>
      <c r="PKA16" s="121"/>
      <c r="PKB16" s="121"/>
      <c r="PKC16" s="121"/>
      <c r="PKD16" s="121"/>
      <c r="PKE16" s="121"/>
      <c r="PKF16" s="121"/>
      <c r="PKG16" s="121"/>
      <c r="PKH16" s="121"/>
      <c r="PKI16" s="121"/>
      <c r="PKJ16" s="121"/>
      <c r="PKK16" s="121"/>
      <c r="PKL16" s="121"/>
      <c r="PKM16" s="121"/>
      <c r="PKN16" s="121"/>
      <c r="PKO16" s="121"/>
      <c r="PKP16" s="121"/>
      <c r="PKQ16" s="121"/>
      <c r="PKR16" s="121"/>
      <c r="PKS16" s="121"/>
      <c r="PKT16" s="121"/>
      <c r="PKU16" s="121"/>
      <c r="PKV16" s="121"/>
      <c r="PKW16" s="121"/>
      <c r="PKX16" s="121"/>
      <c r="PKY16" s="121"/>
      <c r="PKZ16" s="121"/>
      <c r="PLA16" s="121"/>
      <c r="PLB16" s="121"/>
      <c r="PLC16" s="121"/>
      <c r="PLD16" s="121"/>
      <c r="PLE16" s="121"/>
      <c r="PLF16" s="121"/>
      <c r="PLG16" s="121"/>
      <c r="PLH16" s="121"/>
      <c r="PLI16" s="121"/>
      <c r="PLJ16" s="121"/>
      <c r="PLK16" s="121"/>
      <c r="PLL16" s="121"/>
      <c r="PLM16" s="121"/>
      <c r="PLN16" s="121"/>
      <c r="PLO16" s="121"/>
      <c r="PLP16" s="121"/>
      <c r="PLQ16" s="121"/>
      <c r="PLR16" s="121"/>
      <c r="PLS16" s="121"/>
      <c r="PLT16" s="121"/>
      <c r="PLU16" s="121"/>
      <c r="PLV16" s="121"/>
      <c r="PLW16" s="121"/>
      <c r="PLX16" s="121"/>
      <c r="PLY16" s="121"/>
      <c r="PLZ16" s="121"/>
      <c r="PMA16" s="121"/>
      <c r="PMB16" s="121"/>
      <c r="PMC16" s="121"/>
      <c r="PMD16" s="121"/>
      <c r="PME16" s="121"/>
      <c r="PMF16" s="121"/>
      <c r="PMG16" s="121"/>
      <c r="PMH16" s="121"/>
      <c r="PMI16" s="121"/>
      <c r="PMJ16" s="121"/>
      <c r="PMK16" s="121"/>
      <c r="PML16" s="121"/>
      <c r="PMM16" s="121"/>
      <c r="PMN16" s="121"/>
      <c r="PMO16" s="121"/>
      <c r="PMP16" s="121"/>
      <c r="PMQ16" s="121"/>
      <c r="PMR16" s="121"/>
      <c r="PMS16" s="121"/>
      <c r="PMT16" s="121"/>
      <c r="PMU16" s="121"/>
      <c r="PMV16" s="121"/>
      <c r="PMW16" s="121"/>
      <c r="PMX16" s="121"/>
      <c r="PMY16" s="121"/>
      <c r="PMZ16" s="121"/>
      <c r="PNA16" s="121"/>
      <c r="PNB16" s="121"/>
      <c r="PNC16" s="121"/>
      <c r="PND16" s="121"/>
      <c r="PNE16" s="121"/>
      <c r="PNF16" s="121"/>
      <c r="PNG16" s="121"/>
      <c r="PNH16" s="121"/>
      <c r="PNI16" s="121"/>
      <c r="PNJ16" s="121"/>
      <c r="PNK16" s="121"/>
      <c r="PNL16" s="121"/>
      <c r="PNM16" s="121"/>
      <c r="PNN16" s="121"/>
      <c r="PNO16" s="121"/>
      <c r="PNP16" s="121"/>
      <c r="PNQ16" s="121"/>
      <c r="PNR16" s="121"/>
      <c r="PNS16" s="121"/>
      <c r="PNT16" s="121"/>
      <c r="PNU16" s="121"/>
      <c r="PNV16" s="121"/>
      <c r="PNW16" s="121"/>
      <c r="PNX16" s="121"/>
      <c r="PNY16" s="121"/>
      <c r="PNZ16" s="121"/>
      <c r="POA16" s="121"/>
      <c r="POB16" s="121"/>
      <c r="POC16" s="121"/>
      <c r="POD16" s="121"/>
      <c r="POE16" s="121"/>
      <c r="POF16" s="121"/>
      <c r="POG16" s="121"/>
      <c r="POH16" s="121"/>
      <c r="POI16" s="121"/>
      <c r="POJ16" s="121"/>
      <c r="POK16" s="121"/>
      <c r="POL16" s="121"/>
      <c r="POM16" s="121"/>
      <c r="PON16" s="121"/>
      <c r="POO16" s="121"/>
      <c r="POP16" s="121"/>
      <c r="POQ16" s="121"/>
      <c r="POR16" s="121"/>
      <c r="POS16" s="121"/>
      <c r="POT16" s="121"/>
      <c r="POU16" s="121"/>
      <c r="POV16" s="121"/>
      <c r="POW16" s="121"/>
      <c r="POX16" s="121"/>
      <c r="POY16" s="121"/>
      <c r="POZ16" s="121"/>
      <c r="PPA16" s="121"/>
      <c r="PPB16" s="121"/>
      <c r="PPC16" s="121"/>
      <c r="PPD16" s="121"/>
      <c r="PPE16" s="121"/>
      <c r="PPF16" s="121"/>
      <c r="PPG16" s="121"/>
      <c r="PPH16" s="121"/>
      <c r="PPI16" s="121"/>
      <c r="PPJ16" s="121"/>
      <c r="PPK16" s="121"/>
      <c r="PPL16" s="121"/>
      <c r="PPM16" s="121"/>
      <c r="PPN16" s="121"/>
      <c r="PPO16" s="121"/>
      <c r="PPP16" s="121"/>
      <c r="PPQ16" s="121"/>
      <c r="PPR16" s="121"/>
      <c r="PPS16" s="121"/>
      <c r="PPT16" s="121"/>
      <c r="PPU16" s="121"/>
      <c r="PPV16" s="121"/>
      <c r="PPW16" s="121"/>
      <c r="PPX16" s="121"/>
      <c r="PPY16" s="121"/>
      <c r="PPZ16" s="121"/>
      <c r="PQA16" s="121"/>
      <c r="PQB16" s="121"/>
      <c r="PQC16" s="121"/>
      <c r="PQD16" s="121"/>
      <c r="PQE16" s="121"/>
      <c r="PQF16" s="121"/>
      <c r="PQG16" s="121"/>
      <c r="PQH16" s="121"/>
      <c r="PQI16" s="121"/>
      <c r="PQJ16" s="121"/>
      <c r="PQK16" s="121"/>
      <c r="PQL16" s="121"/>
      <c r="PQM16" s="121"/>
      <c r="PQN16" s="121"/>
      <c r="PQO16" s="121"/>
      <c r="PQP16" s="121"/>
      <c r="PQQ16" s="121"/>
      <c r="PQR16" s="121"/>
      <c r="PQS16" s="121"/>
      <c r="PQT16" s="121"/>
      <c r="PQU16" s="121"/>
      <c r="PQV16" s="121"/>
      <c r="PQW16" s="121"/>
      <c r="PQX16" s="121"/>
      <c r="PQY16" s="121"/>
      <c r="PQZ16" s="121"/>
      <c r="PRA16" s="121"/>
      <c r="PRB16" s="121"/>
      <c r="PRC16" s="121"/>
      <c r="PRD16" s="121"/>
      <c r="PRE16" s="121"/>
      <c r="PRF16" s="121"/>
      <c r="PRG16" s="121"/>
      <c r="PRH16" s="121"/>
      <c r="PRI16" s="121"/>
      <c r="PRJ16" s="121"/>
      <c r="PRK16" s="121"/>
      <c r="PRL16" s="121"/>
      <c r="PRM16" s="121"/>
      <c r="PRN16" s="121"/>
      <c r="PRO16" s="121"/>
      <c r="PRP16" s="121"/>
      <c r="PRQ16" s="121"/>
      <c r="PRR16" s="121"/>
      <c r="PRS16" s="121"/>
      <c r="PRT16" s="121"/>
      <c r="PRU16" s="121"/>
      <c r="PRV16" s="121"/>
      <c r="PRW16" s="121"/>
      <c r="PRX16" s="121"/>
      <c r="PRY16" s="121"/>
      <c r="PRZ16" s="121"/>
      <c r="PSA16" s="121"/>
      <c r="PSB16" s="121"/>
      <c r="PSC16" s="121"/>
      <c r="PSD16" s="121"/>
      <c r="PSE16" s="121"/>
      <c r="PSF16" s="121"/>
      <c r="PSG16" s="121"/>
      <c r="PSH16" s="121"/>
      <c r="PSI16" s="121"/>
      <c r="PSJ16" s="121"/>
      <c r="PSK16" s="121"/>
      <c r="PSL16" s="121"/>
      <c r="PSM16" s="121"/>
      <c r="PSN16" s="121"/>
      <c r="PSO16" s="121"/>
      <c r="PSP16" s="121"/>
      <c r="PSQ16" s="121"/>
      <c r="PSR16" s="121"/>
      <c r="PSS16" s="121"/>
      <c r="PST16" s="121"/>
      <c r="PSU16" s="121"/>
      <c r="PSV16" s="121"/>
      <c r="PSW16" s="121"/>
      <c r="PSX16" s="121"/>
      <c r="PSY16" s="121"/>
      <c r="PSZ16" s="121"/>
      <c r="PTA16" s="121"/>
      <c r="PTB16" s="121"/>
      <c r="PTC16" s="121"/>
      <c r="PTD16" s="121"/>
      <c r="PTE16" s="121"/>
      <c r="PTF16" s="121"/>
      <c r="PTG16" s="121"/>
      <c r="PTH16" s="121"/>
      <c r="PTI16" s="121"/>
      <c r="PTJ16" s="121"/>
      <c r="PTK16" s="121"/>
      <c r="PTL16" s="121"/>
      <c r="PTM16" s="121"/>
      <c r="PTN16" s="121"/>
      <c r="PTO16" s="121"/>
      <c r="PTP16" s="121"/>
      <c r="PTQ16" s="121"/>
      <c r="PTR16" s="121"/>
      <c r="PTS16" s="121"/>
      <c r="PTT16" s="121"/>
      <c r="PTU16" s="121"/>
      <c r="PTV16" s="121"/>
      <c r="PTW16" s="121"/>
      <c r="PTX16" s="121"/>
      <c r="PTY16" s="121"/>
      <c r="PTZ16" s="121"/>
      <c r="PUA16" s="121"/>
      <c r="PUB16" s="121"/>
      <c r="PUC16" s="121"/>
      <c r="PUD16" s="121"/>
      <c r="PUE16" s="121"/>
      <c r="PUF16" s="121"/>
      <c r="PUG16" s="121"/>
      <c r="PUH16" s="121"/>
      <c r="PUI16" s="121"/>
      <c r="PUJ16" s="121"/>
      <c r="PUK16" s="121"/>
      <c r="PUL16" s="121"/>
      <c r="PUM16" s="121"/>
      <c r="PUN16" s="121"/>
      <c r="PUO16" s="121"/>
      <c r="PUP16" s="121"/>
      <c r="PUQ16" s="121"/>
      <c r="PUR16" s="121"/>
      <c r="PUS16" s="121"/>
      <c r="PUT16" s="121"/>
      <c r="PUU16" s="121"/>
      <c r="PUV16" s="121"/>
      <c r="PUW16" s="121"/>
      <c r="PUX16" s="121"/>
      <c r="PUY16" s="121"/>
      <c r="PUZ16" s="121"/>
      <c r="PVA16" s="121"/>
      <c r="PVB16" s="121"/>
      <c r="PVC16" s="121"/>
      <c r="PVD16" s="121"/>
      <c r="PVE16" s="121"/>
      <c r="PVF16" s="121"/>
      <c r="PVG16" s="121"/>
      <c r="PVH16" s="121"/>
      <c r="PVI16" s="121"/>
      <c r="PVJ16" s="121"/>
      <c r="PVK16" s="121"/>
      <c r="PVL16" s="121"/>
      <c r="PVM16" s="121"/>
      <c r="PVN16" s="121"/>
      <c r="PVO16" s="121"/>
      <c r="PVP16" s="121"/>
      <c r="PVQ16" s="121"/>
      <c r="PVR16" s="121"/>
      <c r="PVS16" s="121"/>
      <c r="PVT16" s="121"/>
      <c r="PVU16" s="121"/>
      <c r="PVV16" s="121"/>
      <c r="PVW16" s="121"/>
      <c r="PVX16" s="121"/>
      <c r="PVY16" s="121"/>
      <c r="PVZ16" s="121"/>
      <c r="PWA16" s="121"/>
      <c r="PWB16" s="121"/>
      <c r="PWC16" s="121"/>
      <c r="PWD16" s="121"/>
      <c r="PWE16" s="121"/>
      <c r="PWF16" s="121"/>
      <c r="PWG16" s="121"/>
      <c r="PWH16" s="121"/>
      <c r="PWI16" s="121"/>
      <c r="PWJ16" s="121"/>
      <c r="PWK16" s="121"/>
      <c r="PWL16" s="121"/>
      <c r="PWM16" s="121"/>
      <c r="PWN16" s="121"/>
      <c r="PWO16" s="121"/>
      <c r="PWP16" s="121"/>
      <c r="PWQ16" s="121"/>
      <c r="PWR16" s="121"/>
      <c r="PWS16" s="121"/>
      <c r="PWT16" s="121"/>
      <c r="PWU16" s="121"/>
      <c r="PWV16" s="121"/>
      <c r="PWW16" s="121"/>
      <c r="PWX16" s="121"/>
      <c r="PWY16" s="121"/>
      <c r="PWZ16" s="121"/>
      <c r="PXA16" s="121"/>
      <c r="PXB16" s="121"/>
      <c r="PXC16" s="121"/>
      <c r="PXD16" s="121"/>
      <c r="PXE16" s="121"/>
      <c r="PXF16" s="121"/>
      <c r="PXG16" s="121"/>
      <c r="PXH16" s="121"/>
      <c r="PXI16" s="121"/>
      <c r="PXJ16" s="121"/>
      <c r="PXK16" s="121"/>
      <c r="PXL16" s="121"/>
      <c r="PXM16" s="121"/>
      <c r="PXN16" s="121"/>
      <c r="PXO16" s="121"/>
      <c r="PXP16" s="121"/>
      <c r="PXQ16" s="121"/>
      <c r="PXR16" s="121"/>
      <c r="PXS16" s="121"/>
      <c r="PXT16" s="121"/>
      <c r="PXU16" s="121"/>
      <c r="PXV16" s="121"/>
      <c r="PXW16" s="121"/>
      <c r="PXX16" s="121"/>
      <c r="PXY16" s="121"/>
      <c r="PXZ16" s="121"/>
      <c r="PYA16" s="121"/>
      <c r="PYB16" s="121"/>
      <c r="PYC16" s="121"/>
      <c r="PYD16" s="121"/>
      <c r="PYE16" s="121"/>
      <c r="PYF16" s="121"/>
      <c r="PYG16" s="121"/>
      <c r="PYH16" s="121"/>
      <c r="PYI16" s="121"/>
      <c r="PYJ16" s="121"/>
      <c r="PYK16" s="121"/>
      <c r="PYL16" s="121"/>
      <c r="PYM16" s="121"/>
      <c r="PYN16" s="121"/>
      <c r="PYO16" s="121"/>
      <c r="PYP16" s="121"/>
      <c r="PYQ16" s="121"/>
      <c r="PYR16" s="121"/>
      <c r="PYS16" s="121"/>
      <c r="PYT16" s="121"/>
      <c r="PYU16" s="121"/>
      <c r="PYV16" s="121"/>
      <c r="PYW16" s="121"/>
      <c r="PYX16" s="121"/>
      <c r="PYY16" s="121"/>
      <c r="PYZ16" s="121"/>
      <c r="PZA16" s="121"/>
      <c r="PZB16" s="121"/>
      <c r="PZC16" s="121"/>
      <c r="PZD16" s="121"/>
      <c r="PZE16" s="121"/>
      <c r="PZF16" s="121"/>
      <c r="PZG16" s="121"/>
      <c r="PZH16" s="121"/>
      <c r="PZI16" s="121"/>
      <c r="PZJ16" s="121"/>
      <c r="PZK16" s="121"/>
      <c r="PZL16" s="121"/>
      <c r="PZM16" s="121"/>
      <c r="PZN16" s="121"/>
      <c r="PZO16" s="121"/>
      <c r="PZP16" s="121"/>
      <c r="PZQ16" s="121"/>
      <c r="PZR16" s="121"/>
      <c r="PZS16" s="121"/>
      <c r="PZT16" s="121"/>
      <c r="PZU16" s="121"/>
      <c r="PZV16" s="121"/>
      <c r="PZW16" s="121"/>
      <c r="PZX16" s="121"/>
      <c r="PZY16" s="121"/>
      <c r="PZZ16" s="121"/>
      <c r="QAA16" s="121"/>
      <c r="QAB16" s="121"/>
      <c r="QAC16" s="121"/>
      <c r="QAD16" s="121"/>
      <c r="QAE16" s="121"/>
      <c r="QAF16" s="121"/>
      <c r="QAG16" s="121"/>
      <c r="QAH16" s="121"/>
      <c r="QAI16" s="121"/>
      <c r="QAJ16" s="121"/>
      <c r="QAK16" s="121"/>
      <c r="QAL16" s="121"/>
      <c r="QAM16" s="121"/>
      <c r="QAN16" s="121"/>
      <c r="QAO16" s="121"/>
      <c r="QAP16" s="121"/>
      <c r="QAQ16" s="121"/>
      <c r="QAR16" s="121"/>
      <c r="QAS16" s="121"/>
      <c r="QAT16" s="121"/>
      <c r="QAU16" s="121"/>
      <c r="QAV16" s="121"/>
      <c r="QAW16" s="121"/>
      <c r="QAX16" s="121"/>
      <c r="QAY16" s="121"/>
      <c r="QAZ16" s="121"/>
      <c r="QBA16" s="121"/>
      <c r="QBB16" s="121"/>
      <c r="QBC16" s="121"/>
      <c r="QBD16" s="121"/>
      <c r="QBE16" s="121"/>
      <c r="QBF16" s="121"/>
      <c r="QBG16" s="121"/>
      <c r="QBH16" s="121"/>
      <c r="QBI16" s="121"/>
      <c r="QBJ16" s="121"/>
      <c r="QBK16" s="121"/>
      <c r="QBL16" s="121"/>
      <c r="QBM16" s="121"/>
      <c r="QBN16" s="121"/>
      <c r="QBO16" s="121"/>
      <c r="QBP16" s="121"/>
      <c r="QBQ16" s="121"/>
      <c r="QBR16" s="121"/>
      <c r="QBS16" s="121"/>
      <c r="QBT16" s="121"/>
      <c r="QBU16" s="121"/>
      <c r="QBV16" s="121"/>
      <c r="QBW16" s="121"/>
      <c r="QBX16" s="121"/>
      <c r="QBY16" s="121"/>
      <c r="QBZ16" s="121"/>
      <c r="QCA16" s="121"/>
      <c r="QCB16" s="121"/>
      <c r="QCC16" s="121"/>
      <c r="QCD16" s="121"/>
      <c r="QCE16" s="121"/>
      <c r="QCF16" s="121"/>
      <c r="QCG16" s="121"/>
      <c r="QCH16" s="121"/>
      <c r="QCI16" s="121"/>
      <c r="QCJ16" s="121"/>
      <c r="QCK16" s="121"/>
      <c r="QCL16" s="121"/>
      <c r="QCM16" s="121"/>
      <c r="QCN16" s="121"/>
      <c r="QCO16" s="121"/>
      <c r="QCP16" s="121"/>
      <c r="QCQ16" s="121"/>
      <c r="QCR16" s="121"/>
      <c r="QCS16" s="121"/>
      <c r="QCT16" s="121"/>
      <c r="QCU16" s="121"/>
      <c r="QCV16" s="121"/>
      <c r="QCW16" s="121"/>
      <c r="QCX16" s="121"/>
      <c r="QCY16" s="121"/>
      <c r="QCZ16" s="121"/>
      <c r="QDA16" s="121"/>
      <c r="QDB16" s="121"/>
      <c r="QDC16" s="121"/>
      <c r="QDD16" s="121"/>
      <c r="QDE16" s="121"/>
      <c r="QDF16" s="121"/>
      <c r="QDG16" s="121"/>
      <c r="QDH16" s="121"/>
      <c r="QDI16" s="121"/>
      <c r="QDJ16" s="121"/>
      <c r="QDK16" s="121"/>
      <c r="QDL16" s="121"/>
      <c r="QDM16" s="121"/>
      <c r="QDN16" s="121"/>
      <c r="QDO16" s="121"/>
      <c r="QDP16" s="121"/>
      <c r="QDQ16" s="121"/>
      <c r="QDR16" s="121"/>
      <c r="QDS16" s="121"/>
      <c r="QDT16" s="121"/>
      <c r="QDU16" s="121"/>
      <c r="QDV16" s="121"/>
      <c r="QDW16" s="121"/>
      <c r="QDX16" s="121"/>
      <c r="QDY16" s="121"/>
      <c r="QDZ16" s="121"/>
      <c r="QEA16" s="121"/>
      <c r="QEB16" s="121"/>
      <c r="QEC16" s="121"/>
      <c r="QED16" s="121"/>
      <c r="QEE16" s="121"/>
      <c r="QEF16" s="121"/>
      <c r="QEG16" s="121"/>
      <c r="QEH16" s="121"/>
      <c r="QEI16" s="121"/>
      <c r="QEJ16" s="121"/>
      <c r="QEK16" s="121"/>
      <c r="QEL16" s="121"/>
      <c r="QEM16" s="121"/>
      <c r="QEN16" s="121"/>
      <c r="QEO16" s="121"/>
      <c r="QEP16" s="121"/>
      <c r="QEQ16" s="121"/>
      <c r="QER16" s="121"/>
      <c r="QES16" s="121"/>
      <c r="QET16" s="121"/>
      <c r="QEU16" s="121"/>
      <c r="QEV16" s="121"/>
      <c r="QEW16" s="121"/>
      <c r="QEX16" s="121"/>
      <c r="QEY16" s="121"/>
      <c r="QEZ16" s="121"/>
      <c r="QFA16" s="121"/>
      <c r="QFB16" s="121"/>
      <c r="QFC16" s="121"/>
      <c r="QFD16" s="121"/>
      <c r="QFE16" s="121"/>
      <c r="QFF16" s="121"/>
      <c r="QFG16" s="121"/>
      <c r="QFH16" s="121"/>
      <c r="QFI16" s="121"/>
      <c r="QFJ16" s="121"/>
      <c r="QFK16" s="121"/>
      <c r="QFL16" s="121"/>
      <c r="QFM16" s="121"/>
      <c r="QFN16" s="121"/>
      <c r="QFO16" s="121"/>
      <c r="QFP16" s="121"/>
      <c r="QFQ16" s="121"/>
      <c r="QFR16" s="121"/>
      <c r="QFS16" s="121"/>
      <c r="QFT16" s="121"/>
      <c r="QFU16" s="121"/>
      <c r="QFV16" s="121"/>
      <c r="QFW16" s="121"/>
      <c r="QFX16" s="121"/>
      <c r="QFY16" s="121"/>
      <c r="QFZ16" s="121"/>
      <c r="QGA16" s="121"/>
      <c r="QGB16" s="121"/>
      <c r="QGC16" s="121"/>
      <c r="QGD16" s="121"/>
      <c r="QGE16" s="121"/>
      <c r="QGF16" s="121"/>
      <c r="QGG16" s="121"/>
      <c r="QGH16" s="121"/>
      <c r="QGI16" s="121"/>
      <c r="QGJ16" s="121"/>
      <c r="QGK16" s="121"/>
      <c r="QGL16" s="121"/>
      <c r="QGM16" s="121"/>
      <c r="QGN16" s="121"/>
      <c r="QGO16" s="121"/>
      <c r="QGP16" s="121"/>
      <c r="QGQ16" s="121"/>
      <c r="QGR16" s="121"/>
      <c r="QGS16" s="121"/>
      <c r="QGT16" s="121"/>
      <c r="QGU16" s="121"/>
      <c r="QGV16" s="121"/>
      <c r="QGW16" s="121"/>
      <c r="QGX16" s="121"/>
      <c r="QGY16" s="121"/>
      <c r="QGZ16" s="121"/>
      <c r="QHA16" s="121"/>
      <c r="QHB16" s="121"/>
      <c r="QHC16" s="121"/>
      <c r="QHD16" s="121"/>
      <c r="QHE16" s="121"/>
      <c r="QHF16" s="121"/>
      <c r="QHG16" s="121"/>
      <c r="QHH16" s="121"/>
      <c r="QHI16" s="121"/>
      <c r="QHJ16" s="121"/>
      <c r="QHK16" s="121"/>
      <c r="QHL16" s="121"/>
      <c r="QHM16" s="121"/>
      <c r="QHN16" s="121"/>
      <c r="QHO16" s="121"/>
      <c r="QHP16" s="121"/>
      <c r="QHQ16" s="121"/>
      <c r="QHR16" s="121"/>
      <c r="QHS16" s="121"/>
      <c r="QHT16" s="121"/>
      <c r="QHU16" s="121"/>
      <c r="QHV16" s="121"/>
      <c r="QHW16" s="121"/>
      <c r="QHX16" s="121"/>
      <c r="QHY16" s="121"/>
      <c r="QHZ16" s="121"/>
      <c r="QIA16" s="121"/>
      <c r="QIB16" s="121"/>
      <c r="QIC16" s="121"/>
      <c r="QID16" s="121"/>
      <c r="QIE16" s="121"/>
      <c r="QIF16" s="121"/>
      <c r="QIG16" s="121"/>
      <c r="QIH16" s="121"/>
      <c r="QII16" s="121"/>
      <c r="QIJ16" s="121"/>
      <c r="QIK16" s="121"/>
      <c r="QIL16" s="121"/>
      <c r="QIM16" s="121"/>
      <c r="QIN16" s="121"/>
      <c r="QIO16" s="121"/>
      <c r="QIP16" s="121"/>
      <c r="QIQ16" s="121"/>
      <c r="QIR16" s="121"/>
      <c r="QIS16" s="121"/>
      <c r="QIT16" s="121"/>
      <c r="QIU16" s="121"/>
      <c r="QIV16" s="121"/>
      <c r="QIW16" s="121"/>
      <c r="QIX16" s="121"/>
      <c r="QIY16" s="121"/>
      <c r="QIZ16" s="121"/>
      <c r="QJA16" s="121"/>
      <c r="QJB16" s="121"/>
      <c r="QJC16" s="121"/>
      <c r="QJD16" s="121"/>
      <c r="QJE16" s="121"/>
      <c r="QJF16" s="121"/>
      <c r="QJG16" s="121"/>
      <c r="QJH16" s="121"/>
      <c r="QJI16" s="121"/>
      <c r="QJJ16" s="121"/>
      <c r="QJK16" s="121"/>
      <c r="QJL16" s="121"/>
      <c r="QJM16" s="121"/>
      <c r="QJN16" s="121"/>
      <c r="QJO16" s="121"/>
      <c r="QJP16" s="121"/>
      <c r="QJQ16" s="121"/>
      <c r="QJR16" s="121"/>
      <c r="QJS16" s="121"/>
      <c r="QJT16" s="121"/>
      <c r="QJU16" s="121"/>
      <c r="QJV16" s="121"/>
      <c r="QJW16" s="121"/>
      <c r="QJX16" s="121"/>
      <c r="QJY16" s="121"/>
      <c r="QJZ16" s="121"/>
      <c r="QKA16" s="121"/>
      <c r="QKB16" s="121"/>
      <c r="QKC16" s="121"/>
      <c r="QKD16" s="121"/>
      <c r="QKE16" s="121"/>
      <c r="QKF16" s="121"/>
      <c r="QKG16" s="121"/>
      <c r="QKH16" s="121"/>
      <c r="QKI16" s="121"/>
      <c r="QKJ16" s="121"/>
      <c r="QKK16" s="121"/>
      <c r="QKL16" s="121"/>
      <c r="QKM16" s="121"/>
      <c r="QKN16" s="121"/>
      <c r="QKO16" s="121"/>
      <c r="QKP16" s="121"/>
      <c r="QKQ16" s="121"/>
      <c r="QKR16" s="121"/>
      <c r="QKS16" s="121"/>
      <c r="QKT16" s="121"/>
      <c r="QKU16" s="121"/>
      <c r="QKV16" s="121"/>
      <c r="QKW16" s="121"/>
      <c r="QKX16" s="121"/>
      <c r="QKY16" s="121"/>
      <c r="QKZ16" s="121"/>
      <c r="QLA16" s="121"/>
      <c r="QLB16" s="121"/>
      <c r="QLC16" s="121"/>
      <c r="QLD16" s="121"/>
      <c r="QLE16" s="121"/>
      <c r="QLF16" s="121"/>
      <c r="QLG16" s="121"/>
      <c r="QLH16" s="121"/>
      <c r="QLI16" s="121"/>
      <c r="QLJ16" s="121"/>
      <c r="QLK16" s="121"/>
      <c r="QLL16" s="121"/>
      <c r="QLM16" s="121"/>
      <c r="QLN16" s="121"/>
      <c r="QLO16" s="121"/>
      <c r="QLP16" s="121"/>
      <c r="QLQ16" s="121"/>
      <c r="QLR16" s="121"/>
      <c r="QLS16" s="121"/>
      <c r="QLT16" s="121"/>
      <c r="QLU16" s="121"/>
      <c r="QLV16" s="121"/>
      <c r="QLW16" s="121"/>
      <c r="QLX16" s="121"/>
      <c r="QLY16" s="121"/>
      <c r="QLZ16" s="121"/>
      <c r="QMA16" s="121"/>
      <c r="QMB16" s="121"/>
      <c r="QMC16" s="121"/>
      <c r="QMD16" s="121"/>
      <c r="QME16" s="121"/>
      <c r="QMF16" s="121"/>
      <c r="QMG16" s="121"/>
      <c r="QMH16" s="121"/>
      <c r="QMI16" s="121"/>
      <c r="QMJ16" s="121"/>
      <c r="QMK16" s="121"/>
      <c r="QML16" s="121"/>
      <c r="QMM16" s="121"/>
      <c r="QMN16" s="121"/>
      <c r="QMO16" s="121"/>
      <c r="QMP16" s="121"/>
      <c r="QMQ16" s="121"/>
      <c r="QMR16" s="121"/>
      <c r="QMS16" s="121"/>
      <c r="QMT16" s="121"/>
      <c r="QMU16" s="121"/>
      <c r="QMV16" s="121"/>
      <c r="QMW16" s="121"/>
      <c r="QMX16" s="121"/>
      <c r="QMY16" s="121"/>
      <c r="QMZ16" s="121"/>
      <c r="QNA16" s="121"/>
      <c r="QNB16" s="121"/>
      <c r="QNC16" s="121"/>
      <c r="QND16" s="121"/>
      <c r="QNE16" s="121"/>
      <c r="QNF16" s="121"/>
      <c r="QNG16" s="121"/>
      <c r="QNH16" s="121"/>
      <c r="QNI16" s="121"/>
      <c r="QNJ16" s="121"/>
      <c r="QNK16" s="121"/>
      <c r="QNL16" s="121"/>
      <c r="QNM16" s="121"/>
      <c r="QNN16" s="121"/>
      <c r="QNO16" s="121"/>
      <c r="QNP16" s="121"/>
      <c r="QNQ16" s="121"/>
      <c r="QNR16" s="121"/>
      <c r="QNS16" s="121"/>
      <c r="QNT16" s="121"/>
      <c r="QNU16" s="121"/>
      <c r="QNV16" s="121"/>
      <c r="QNW16" s="121"/>
      <c r="QNX16" s="121"/>
      <c r="QNY16" s="121"/>
      <c r="QNZ16" s="121"/>
      <c r="QOA16" s="121"/>
      <c r="QOB16" s="121"/>
      <c r="QOC16" s="121"/>
      <c r="QOD16" s="121"/>
      <c r="QOE16" s="121"/>
      <c r="QOF16" s="121"/>
      <c r="QOG16" s="121"/>
      <c r="QOH16" s="121"/>
      <c r="QOI16" s="121"/>
      <c r="QOJ16" s="121"/>
      <c r="QOK16" s="121"/>
      <c r="QOL16" s="121"/>
      <c r="QOM16" s="121"/>
      <c r="QON16" s="121"/>
      <c r="QOO16" s="121"/>
      <c r="QOP16" s="121"/>
      <c r="QOQ16" s="121"/>
      <c r="QOR16" s="121"/>
      <c r="QOS16" s="121"/>
      <c r="QOT16" s="121"/>
      <c r="QOU16" s="121"/>
      <c r="QOV16" s="121"/>
      <c r="QOW16" s="121"/>
      <c r="QOX16" s="121"/>
      <c r="QOY16" s="121"/>
      <c r="QOZ16" s="121"/>
      <c r="QPA16" s="121"/>
      <c r="QPB16" s="121"/>
      <c r="QPC16" s="121"/>
      <c r="QPD16" s="121"/>
      <c r="QPE16" s="121"/>
      <c r="QPF16" s="121"/>
      <c r="QPG16" s="121"/>
      <c r="QPH16" s="121"/>
      <c r="QPI16" s="121"/>
      <c r="QPJ16" s="121"/>
      <c r="QPK16" s="121"/>
      <c r="QPL16" s="121"/>
      <c r="QPM16" s="121"/>
      <c r="QPN16" s="121"/>
      <c r="QPO16" s="121"/>
      <c r="QPP16" s="121"/>
      <c r="QPQ16" s="121"/>
      <c r="QPR16" s="121"/>
      <c r="QPS16" s="121"/>
      <c r="QPT16" s="121"/>
      <c r="QPU16" s="121"/>
      <c r="QPV16" s="121"/>
      <c r="QPW16" s="121"/>
      <c r="QPX16" s="121"/>
      <c r="QPY16" s="121"/>
      <c r="QPZ16" s="121"/>
      <c r="QQA16" s="121"/>
      <c r="QQB16" s="121"/>
      <c r="QQC16" s="121"/>
      <c r="QQD16" s="121"/>
      <c r="QQE16" s="121"/>
      <c r="QQF16" s="121"/>
      <c r="QQG16" s="121"/>
      <c r="QQH16" s="121"/>
      <c r="QQI16" s="121"/>
      <c r="QQJ16" s="121"/>
      <c r="QQK16" s="121"/>
      <c r="QQL16" s="121"/>
      <c r="QQM16" s="121"/>
      <c r="QQN16" s="121"/>
      <c r="QQO16" s="121"/>
      <c r="QQP16" s="121"/>
      <c r="QQQ16" s="121"/>
      <c r="QQR16" s="121"/>
      <c r="QQS16" s="121"/>
      <c r="QQT16" s="121"/>
      <c r="QQU16" s="121"/>
      <c r="QQV16" s="121"/>
      <c r="QQW16" s="121"/>
      <c r="QQX16" s="121"/>
      <c r="QQY16" s="121"/>
      <c r="QQZ16" s="121"/>
      <c r="QRA16" s="121"/>
      <c r="QRB16" s="121"/>
      <c r="QRC16" s="121"/>
      <c r="QRD16" s="121"/>
      <c r="QRE16" s="121"/>
      <c r="QRF16" s="121"/>
      <c r="QRG16" s="121"/>
      <c r="QRH16" s="121"/>
      <c r="QRI16" s="121"/>
      <c r="QRJ16" s="121"/>
      <c r="QRK16" s="121"/>
      <c r="QRL16" s="121"/>
      <c r="QRM16" s="121"/>
      <c r="QRN16" s="121"/>
      <c r="QRO16" s="121"/>
      <c r="QRP16" s="121"/>
      <c r="QRQ16" s="121"/>
      <c r="QRR16" s="121"/>
      <c r="QRS16" s="121"/>
      <c r="QRT16" s="121"/>
      <c r="QRU16" s="121"/>
      <c r="QRV16" s="121"/>
      <c r="QRW16" s="121"/>
      <c r="QRX16" s="121"/>
      <c r="QRY16" s="121"/>
      <c r="QRZ16" s="121"/>
      <c r="QSA16" s="121"/>
      <c r="QSB16" s="121"/>
      <c r="QSC16" s="121"/>
      <c r="QSD16" s="121"/>
      <c r="QSE16" s="121"/>
      <c r="QSF16" s="121"/>
      <c r="QSG16" s="121"/>
      <c r="QSH16" s="121"/>
      <c r="QSI16" s="121"/>
      <c r="QSJ16" s="121"/>
      <c r="QSK16" s="121"/>
      <c r="QSL16" s="121"/>
      <c r="QSM16" s="121"/>
      <c r="QSN16" s="121"/>
      <c r="QSO16" s="121"/>
      <c r="QSP16" s="121"/>
      <c r="QSQ16" s="121"/>
      <c r="QSR16" s="121"/>
      <c r="QSS16" s="121"/>
      <c r="QST16" s="121"/>
      <c r="QSU16" s="121"/>
      <c r="QSV16" s="121"/>
      <c r="QSW16" s="121"/>
      <c r="QSX16" s="121"/>
      <c r="QSY16" s="121"/>
      <c r="QSZ16" s="121"/>
      <c r="QTA16" s="121"/>
      <c r="QTB16" s="121"/>
      <c r="QTC16" s="121"/>
      <c r="QTD16" s="121"/>
      <c r="QTE16" s="121"/>
      <c r="QTF16" s="121"/>
      <c r="QTG16" s="121"/>
      <c r="QTH16" s="121"/>
      <c r="QTI16" s="121"/>
      <c r="QTJ16" s="121"/>
      <c r="QTK16" s="121"/>
      <c r="QTL16" s="121"/>
      <c r="QTM16" s="121"/>
      <c r="QTN16" s="121"/>
      <c r="QTO16" s="121"/>
      <c r="QTP16" s="121"/>
      <c r="QTQ16" s="121"/>
      <c r="QTR16" s="121"/>
      <c r="QTS16" s="121"/>
      <c r="QTT16" s="121"/>
      <c r="QTU16" s="121"/>
      <c r="QTV16" s="121"/>
      <c r="QTW16" s="121"/>
      <c r="QTX16" s="121"/>
      <c r="QTY16" s="121"/>
      <c r="QTZ16" s="121"/>
      <c r="QUA16" s="121"/>
      <c r="QUB16" s="121"/>
      <c r="QUC16" s="121"/>
      <c r="QUD16" s="121"/>
      <c r="QUE16" s="121"/>
      <c r="QUF16" s="121"/>
      <c r="QUG16" s="121"/>
      <c r="QUH16" s="121"/>
      <c r="QUI16" s="121"/>
      <c r="QUJ16" s="121"/>
      <c r="QUK16" s="121"/>
      <c r="QUL16" s="121"/>
      <c r="QUM16" s="121"/>
      <c r="QUN16" s="121"/>
      <c r="QUO16" s="121"/>
      <c r="QUP16" s="121"/>
      <c r="QUQ16" s="121"/>
      <c r="QUR16" s="121"/>
      <c r="QUS16" s="121"/>
      <c r="QUT16" s="121"/>
      <c r="QUU16" s="121"/>
      <c r="QUV16" s="121"/>
      <c r="QUW16" s="121"/>
      <c r="QUX16" s="121"/>
      <c r="QUY16" s="121"/>
      <c r="QUZ16" s="121"/>
      <c r="QVA16" s="121"/>
      <c r="QVB16" s="121"/>
      <c r="QVC16" s="121"/>
      <c r="QVD16" s="121"/>
      <c r="QVE16" s="121"/>
      <c r="QVF16" s="121"/>
      <c r="QVG16" s="121"/>
      <c r="QVH16" s="121"/>
      <c r="QVI16" s="121"/>
      <c r="QVJ16" s="121"/>
      <c r="QVK16" s="121"/>
      <c r="QVL16" s="121"/>
      <c r="QVM16" s="121"/>
      <c r="QVN16" s="121"/>
      <c r="QVO16" s="121"/>
      <c r="QVP16" s="121"/>
      <c r="QVQ16" s="121"/>
      <c r="QVR16" s="121"/>
      <c r="QVS16" s="121"/>
      <c r="QVT16" s="121"/>
      <c r="QVU16" s="121"/>
      <c r="QVV16" s="121"/>
      <c r="QVW16" s="121"/>
      <c r="QVX16" s="121"/>
      <c r="QVY16" s="121"/>
      <c r="QVZ16" s="121"/>
      <c r="QWA16" s="121"/>
      <c r="QWB16" s="121"/>
      <c r="QWC16" s="121"/>
      <c r="QWD16" s="121"/>
      <c r="QWE16" s="121"/>
      <c r="QWF16" s="121"/>
      <c r="QWG16" s="121"/>
      <c r="QWH16" s="121"/>
      <c r="QWI16" s="121"/>
      <c r="QWJ16" s="121"/>
      <c r="QWK16" s="121"/>
      <c r="QWL16" s="121"/>
      <c r="QWM16" s="121"/>
      <c r="QWN16" s="121"/>
      <c r="QWO16" s="121"/>
      <c r="QWP16" s="121"/>
      <c r="QWQ16" s="121"/>
      <c r="QWR16" s="121"/>
      <c r="QWS16" s="121"/>
      <c r="QWT16" s="121"/>
      <c r="QWU16" s="121"/>
      <c r="QWV16" s="121"/>
      <c r="QWW16" s="121"/>
      <c r="QWX16" s="121"/>
      <c r="QWY16" s="121"/>
      <c r="QWZ16" s="121"/>
      <c r="QXA16" s="121"/>
      <c r="QXB16" s="121"/>
      <c r="QXC16" s="121"/>
      <c r="QXD16" s="121"/>
      <c r="QXE16" s="121"/>
      <c r="QXF16" s="121"/>
      <c r="QXG16" s="121"/>
      <c r="QXH16" s="121"/>
      <c r="QXI16" s="121"/>
      <c r="QXJ16" s="121"/>
      <c r="QXK16" s="121"/>
      <c r="QXL16" s="121"/>
      <c r="QXM16" s="121"/>
      <c r="QXN16" s="121"/>
      <c r="QXO16" s="121"/>
      <c r="QXP16" s="121"/>
      <c r="QXQ16" s="121"/>
      <c r="QXR16" s="121"/>
      <c r="QXS16" s="121"/>
      <c r="QXT16" s="121"/>
      <c r="QXU16" s="121"/>
      <c r="QXV16" s="121"/>
      <c r="QXW16" s="121"/>
      <c r="QXX16" s="121"/>
      <c r="QXY16" s="121"/>
      <c r="QXZ16" s="121"/>
      <c r="QYA16" s="121"/>
      <c r="QYB16" s="121"/>
      <c r="QYC16" s="121"/>
      <c r="QYD16" s="121"/>
      <c r="QYE16" s="121"/>
      <c r="QYF16" s="121"/>
      <c r="QYG16" s="121"/>
      <c r="QYH16" s="121"/>
      <c r="QYI16" s="121"/>
      <c r="QYJ16" s="121"/>
      <c r="QYK16" s="121"/>
      <c r="QYL16" s="121"/>
      <c r="QYM16" s="121"/>
      <c r="QYN16" s="121"/>
      <c r="QYO16" s="121"/>
      <c r="QYP16" s="121"/>
      <c r="QYQ16" s="121"/>
      <c r="QYR16" s="121"/>
      <c r="QYS16" s="121"/>
      <c r="QYT16" s="121"/>
      <c r="QYU16" s="121"/>
      <c r="QYV16" s="121"/>
      <c r="QYW16" s="121"/>
      <c r="QYX16" s="121"/>
      <c r="QYY16" s="121"/>
      <c r="QYZ16" s="121"/>
      <c r="QZA16" s="121"/>
      <c r="QZB16" s="121"/>
      <c r="QZC16" s="121"/>
      <c r="QZD16" s="121"/>
      <c r="QZE16" s="121"/>
      <c r="QZF16" s="121"/>
      <c r="QZG16" s="121"/>
      <c r="QZH16" s="121"/>
      <c r="QZI16" s="121"/>
      <c r="QZJ16" s="121"/>
      <c r="QZK16" s="121"/>
      <c r="QZL16" s="121"/>
      <c r="QZM16" s="121"/>
      <c r="QZN16" s="121"/>
      <c r="QZO16" s="121"/>
      <c r="QZP16" s="121"/>
      <c r="QZQ16" s="121"/>
      <c r="QZR16" s="121"/>
      <c r="QZS16" s="121"/>
      <c r="QZT16" s="121"/>
      <c r="QZU16" s="121"/>
      <c r="QZV16" s="121"/>
      <c r="QZW16" s="121"/>
      <c r="QZX16" s="121"/>
      <c r="QZY16" s="121"/>
      <c r="QZZ16" s="121"/>
      <c r="RAA16" s="121"/>
      <c r="RAB16" s="121"/>
      <c r="RAC16" s="121"/>
      <c r="RAD16" s="121"/>
      <c r="RAE16" s="121"/>
      <c r="RAF16" s="121"/>
      <c r="RAG16" s="121"/>
      <c r="RAH16" s="121"/>
      <c r="RAI16" s="121"/>
      <c r="RAJ16" s="121"/>
      <c r="RAK16" s="121"/>
      <c r="RAL16" s="121"/>
      <c r="RAM16" s="121"/>
      <c r="RAN16" s="121"/>
      <c r="RAO16" s="121"/>
      <c r="RAP16" s="121"/>
      <c r="RAQ16" s="121"/>
      <c r="RAR16" s="121"/>
      <c r="RAS16" s="121"/>
      <c r="RAT16" s="121"/>
      <c r="RAU16" s="121"/>
      <c r="RAV16" s="121"/>
      <c r="RAW16" s="121"/>
      <c r="RAX16" s="121"/>
      <c r="RAY16" s="121"/>
      <c r="RAZ16" s="121"/>
      <c r="RBA16" s="121"/>
      <c r="RBB16" s="121"/>
      <c r="RBC16" s="121"/>
      <c r="RBD16" s="121"/>
      <c r="RBE16" s="121"/>
      <c r="RBF16" s="121"/>
      <c r="RBG16" s="121"/>
      <c r="RBH16" s="121"/>
      <c r="RBI16" s="121"/>
      <c r="RBJ16" s="121"/>
      <c r="RBK16" s="121"/>
      <c r="RBL16" s="121"/>
      <c r="RBM16" s="121"/>
      <c r="RBN16" s="121"/>
      <c r="RBO16" s="121"/>
      <c r="RBP16" s="121"/>
      <c r="RBQ16" s="121"/>
      <c r="RBR16" s="121"/>
      <c r="RBS16" s="121"/>
      <c r="RBT16" s="121"/>
      <c r="RBU16" s="121"/>
      <c r="RBV16" s="121"/>
      <c r="RBW16" s="121"/>
      <c r="RBX16" s="121"/>
      <c r="RBY16" s="121"/>
      <c r="RBZ16" s="121"/>
      <c r="RCA16" s="121"/>
      <c r="RCB16" s="121"/>
      <c r="RCC16" s="121"/>
      <c r="RCD16" s="121"/>
      <c r="RCE16" s="121"/>
      <c r="RCF16" s="121"/>
      <c r="RCG16" s="121"/>
      <c r="RCH16" s="121"/>
      <c r="RCI16" s="121"/>
      <c r="RCJ16" s="121"/>
      <c r="RCK16" s="121"/>
      <c r="RCL16" s="121"/>
      <c r="RCM16" s="121"/>
      <c r="RCN16" s="121"/>
      <c r="RCO16" s="121"/>
      <c r="RCP16" s="121"/>
      <c r="RCQ16" s="121"/>
      <c r="RCR16" s="121"/>
      <c r="RCS16" s="121"/>
      <c r="RCT16" s="121"/>
      <c r="RCU16" s="121"/>
      <c r="RCV16" s="121"/>
      <c r="RCW16" s="121"/>
      <c r="RCX16" s="121"/>
      <c r="RCY16" s="121"/>
      <c r="RCZ16" s="121"/>
      <c r="RDA16" s="121"/>
      <c r="RDB16" s="121"/>
      <c r="RDC16" s="121"/>
      <c r="RDD16" s="121"/>
      <c r="RDE16" s="121"/>
      <c r="RDF16" s="121"/>
      <c r="RDG16" s="121"/>
      <c r="RDH16" s="121"/>
      <c r="RDI16" s="121"/>
      <c r="RDJ16" s="121"/>
      <c r="RDK16" s="121"/>
      <c r="RDL16" s="121"/>
      <c r="RDM16" s="121"/>
      <c r="RDN16" s="121"/>
      <c r="RDO16" s="121"/>
      <c r="RDP16" s="121"/>
      <c r="RDQ16" s="121"/>
      <c r="RDR16" s="121"/>
      <c r="RDS16" s="121"/>
      <c r="RDT16" s="121"/>
      <c r="RDU16" s="121"/>
      <c r="RDV16" s="121"/>
      <c r="RDW16" s="121"/>
      <c r="RDX16" s="121"/>
      <c r="RDY16" s="121"/>
      <c r="RDZ16" s="121"/>
      <c r="REA16" s="121"/>
      <c r="REB16" s="121"/>
      <c r="REC16" s="121"/>
      <c r="RED16" s="121"/>
      <c r="REE16" s="121"/>
      <c r="REF16" s="121"/>
      <c r="REG16" s="121"/>
      <c r="REH16" s="121"/>
      <c r="REI16" s="121"/>
      <c r="REJ16" s="121"/>
      <c r="REK16" s="121"/>
      <c r="REL16" s="121"/>
      <c r="REM16" s="121"/>
      <c r="REN16" s="121"/>
      <c r="REO16" s="121"/>
      <c r="REP16" s="121"/>
      <c r="REQ16" s="121"/>
      <c r="RER16" s="121"/>
      <c r="RES16" s="121"/>
      <c r="RET16" s="121"/>
      <c r="REU16" s="121"/>
      <c r="REV16" s="121"/>
      <c r="REW16" s="121"/>
      <c r="REX16" s="121"/>
      <c r="REY16" s="121"/>
      <c r="REZ16" s="121"/>
      <c r="RFA16" s="121"/>
      <c r="RFB16" s="121"/>
      <c r="RFC16" s="121"/>
      <c r="RFD16" s="121"/>
      <c r="RFE16" s="121"/>
      <c r="RFF16" s="121"/>
      <c r="RFG16" s="121"/>
      <c r="RFH16" s="121"/>
      <c r="RFI16" s="121"/>
      <c r="RFJ16" s="121"/>
      <c r="RFK16" s="121"/>
      <c r="RFL16" s="121"/>
      <c r="RFM16" s="121"/>
      <c r="RFN16" s="121"/>
      <c r="RFO16" s="121"/>
      <c r="RFP16" s="121"/>
      <c r="RFQ16" s="121"/>
      <c r="RFR16" s="121"/>
      <c r="RFS16" s="121"/>
      <c r="RFT16" s="121"/>
      <c r="RFU16" s="121"/>
      <c r="RFV16" s="121"/>
      <c r="RFW16" s="121"/>
      <c r="RFX16" s="121"/>
      <c r="RFY16" s="121"/>
      <c r="RFZ16" s="121"/>
      <c r="RGA16" s="121"/>
      <c r="RGB16" s="121"/>
      <c r="RGC16" s="121"/>
      <c r="RGD16" s="121"/>
      <c r="RGE16" s="121"/>
      <c r="RGF16" s="121"/>
      <c r="RGG16" s="121"/>
      <c r="RGH16" s="121"/>
      <c r="RGI16" s="121"/>
      <c r="RGJ16" s="121"/>
      <c r="RGK16" s="121"/>
      <c r="RGL16" s="121"/>
      <c r="RGM16" s="121"/>
      <c r="RGN16" s="121"/>
      <c r="RGO16" s="121"/>
      <c r="RGP16" s="121"/>
      <c r="RGQ16" s="121"/>
      <c r="RGR16" s="121"/>
      <c r="RGS16" s="121"/>
      <c r="RGT16" s="121"/>
      <c r="RGU16" s="121"/>
      <c r="RGV16" s="121"/>
      <c r="RGW16" s="121"/>
      <c r="RGX16" s="121"/>
      <c r="RGY16" s="121"/>
      <c r="RGZ16" s="121"/>
      <c r="RHA16" s="121"/>
      <c r="RHB16" s="121"/>
      <c r="RHC16" s="121"/>
      <c r="RHD16" s="121"/>
      <c r="RHE16" s="121"/>
      <c r="RHF16" s="121"/>
      <c r="RHG16" s="121"/>
      <c r="RHH16" s="121"/>
      <c r="RHI16" s="121"/>
      <c r="RHJ16" s="121"/>
      <c r="RHK16" s="121"/>
      <c r="RHL16" s="121"/>
      <c r="RHM16" s="121"/>
      <c r="RHN16" s="121"/>
      <c r="RHO16" s="121"/>
      <c r="RHP16" s="121"/>
      <c r="RHQ16" s="121"/>
      <c r="RHR16" s="121"/>
      <c r="RHS16" s="121"/>
      <c r="RHT16" s="121"/>
      <c r="RHU16" s="121"/>
      <c r="RHV16" s="121"/>
      <c r="RHW16" s="121"/>
      <c r="RHX16" s="121"/>
      <c r="RHY16" s="121"/>
      <c r="RHZ16" s="121"/>
      <c r="RIA16" s="121"/>
      <c r="RIB16" s="121"/>
      <c r="RIC16" s="121"/>
      <c r="RID16" s="121"/>
      <c r="RIE16" s="121"/>
      <c r="RIF16" s="121"/>
      <c r="RIG16" s="121"/>
      <c r="RIH16" s="121"/>
      <c r="RII16" s="121"/>
      <c r="RIJ16" s="121"/>
      <c r="RIK16" s="121"/>
      <c r="RIL16" s="121"/>
      <c r="RIM16" s="121"/>
      <c r="RIN16" s="121"/>
      <c r="RIO16" s="121"/>
      <c r="RIP16" s="121"/>
      <c r="RIQ16" s="121"/>
      <c r="RIR16" s="121"/>
      <c r="RIS16" s="121"/>
      <c r="RIT16" s="121"/>
      <c r="RIU16" s="121"/>
      <c r="RIV16" s="121"/>
      <c r="RIW16" s="121"/>
      <c r="RIX16" s="121"/>
      <c r="RIY16" s="121"/>
      <c r="RIZ16" s="121"/>
      <c r="RJA16" s="121"/>
      <c r="RJB16" s="121"/>
      <c r="RJC16" s="121"/>
      <c r="RJD16" s="121"/>
      <c r="RJE16" s="121"/>
      <c r="RJF16" s="121"/>
      <c r="RJG16" s="121"/>
      <c r="RJH16" s="121"/>
      <c r="RJI16" s="121"/>
      <c r="RJJ16" s="121"/>
      <c r="RJK16" s="121"/>
      <c r="RJL16" s="121"/>
      <c r="RJM16" s="121"/>
      <c r="RJN16" s="121"/>
      <c r="RJO16" s="121"/>
      <c r="RJP16" s="121"/>
      <c r="RJQ16" s="121"/>
      <c r="RJR16" s="121"/>
      <c r="RJS16" s="121"/>
      <c r="RJT16" s="121"/>
      <c r="RJU16" s="121"/>
      <c r="RJV16" s="121"/>
      <c r="RJW16" s="121"/>
      <c r="RJX16" s="121"/>
      <c r="RJY16" s="121"/>
      <c r="RJZ16" s="121"/>
      <c r="RKA16" s="121"/>
      <c r="RKB16" s="121"/>
      <c r="RKC16" s="121"/>
      <c r="RKD16" s="121"/>
      <c r="RKE16" s="121"/>
      <c r="RKF16" s="121"/>
      <c r="RKG16" s="121"/>
      <c r="RKH16" s="121"/>
      <c r="RKI16" s="121"/>
      <c r="RKJ16" s="121"/>
      <c r="RKK16" s="121"/>
      <c r="RKL16" s="121"/>
      <c r="RKM16" s="121"/>
      <c r="RKN16" s="121"/>
      <c r="RKO16" s="121"/>
      <c r="RKP16" s="121"/>
      <c r="RKQ16" s="121"/>
      <c r="RKR16" s="121"/>
      <c r="RKS16" s="121"/>
      <c r="RKT16" s="121"/>
      <c r="RKU16" s="121"/>
      <c r="RKV16" s="121"/>
      <c r="RKW16" s="121"/>
      <c r="RKX16" s="121"/>
      <c r="RKY16" s="121"/>
      <c r="RKZ16" s="121"/>
      <c r="RLA16" s="121"/>
      <c r="RLB16" s="121"/>
      <c r="RLC16" s="121"/>
      <c r="RLD16" s="121"/>
      <c r="RLE16" s="121"/>
      <c r="RLF16" s="121"/>
      <c r="RLG16" s="121"/>
      <c r="RLH16" s="121"/>
      <c r="RLI16" s="121"/>
      <c r="RLJ16" s="121"/>
      <c r="RLK16" s="121"/>
      <c r="RLL16" s="121"/>
      <c r="RLM16" s="121"/>
      <c r="RLN16" s="121"/>
      <c r="RLO16" s="121"/>
      <c r="RLP16" s="121"/>
      <c r="RLQ16" s="121"/>
      <c r="RLR16" s="121"/>
      <c r="RLS16" s="121"/>
      <c r="RLT16" s="121"/>
      <c r="RLU16" s="121"/>
      <c r="RLV16" s="121"/>
      <c r="RLW16" s="121"/>
      <c r="RLX16" s="121"/>
      <c r="RLY16" s="121"/>
      <c r="RLZ16" s="121"/>
      <c r="RMA16" s="121"/>
      <c r="RMB16" s="121"/>
      <c r="RMC16" s="121"/>
      <c r="RMD16" s="121"/>
      <c r="RME16" s="121"/>
      <c r="RMF16" s="121"/>
      <c r="RMG16" s="121"/>
      <c r="RMH16" s="121"/>
      <c r="RMI16" s="121"/>
      <c r="RMJ16" s="121"/>
      <c r="RMK16" s="121"/>
      <c r="RML16" s="121"/>
      <c r="RMM16" s="121"/>
      <c r="RMN16" s="121"/>
      <c r="RMO16" s="121"/>
      <c r="RMP16" s="121"/>
      <c r="RMQ16" s="121"/>
      <c r="RMR16" s="121"/>
      <c r="RMS16" s="121"/>
      <c r="RMT16" s="121"/>
      <c r="RMU16" s="121"/>
      <c r="RMV16" s="121"/>
      <c r="RMW16" s="121"/>
      <c r="RMX16" s="121"/>
      <c r="RMY16" s="121"/>
      <c r="RMZ16" s="121"/>
      <c r="RNA16" s="121"/>
      <c r="RNB16" s="121"/>
      <c r="RNC16" s="121"/>
      <c r="RND16" s="121"/>
      <c r="RNE16" s="121"/>
      <c r="RNF16" s="121"/>
      <c r="RNG16" s="121"/>
      <c r="RNH16" s="121"/>
      <c r="RNI16" s="121"/>
      <c r="RNJ16" s="121"/>
      <c r="RNK16" s="121"/>
      <c r="RNL16" s="121"/>
      <c r="RNM16" s="121"/>
      <c r="RNN16" s="121"/>
      <c r="RNO16" s="121"/>
      <c r="RNP16" s="121"/>
      <c r="RNQ16" s="121"/>
      <c r="RNR16" s="121"/>
      <c r="RNS16" s="121"/>
      <c r="RNT16" s="121"/>
      <c r="RNU16" s="121"/>
      <c r="RNV16" s="121"/>
      <c r="RNW16" s="121"/>
      <c r="RNX16" s="121"/>
      <c r="RNY16" s="121"/>
      <c r="RNZ16" s="121"/>
      <c r="ROA16" s="121"/>
      <c r="ROB16" s="121"/>
      <c r="ROC16" s="121"/>
      <c r="ROD16" s="121"/>
      <c r="ROE16" s="121"/>
      <c r="ROF16" s="121"/>
      <c r="ROG16" s="121"/>
      <c r="ROH16" s="121"/>
      <c r="ROI16" s="121"/>
      <c r="ROJ16" s="121"/>
      <c r="ROK16" s="121"/>
      <c r="ROL16" s="121"/>
      <c r="ROM16" s="121"/>
      <c r="RON16" s="121"/>
      <c r="ROO16" s="121"/>
      <c r="ROP16" s="121"/>
      <c r="ROQ16" s="121"/>
      <c r="ROR16" s="121"/>
      <c r="ROS16" s="121"/>
      <c r="ROT16" s="121"/>
      <c r="ROU16" s="121"/>
      <c r="ROV16" s="121"/>
      <c r="ROW16" s="121"/>
      <c r="ROX16" s="121"/>
      <c r="ROY16" s="121"/>
      <c r="ROZ16" s="121"/>
      <c r="RPA16" s="121"/>
      <c r="RPB16" s="121"/>
      <c r="RPC16" s="121"/>
      <c r="RPD16" s="121"/>
      <c r="RPE16" s="121"/>
      <c r="RPF16" s="121"/>
      <c r="RPG16" s="121"/>
      <c r="RPH16" s="121"/>
      <c r="RPI16" s="121"/>
      <c r="RPJ16" s="121"/>
      <c r="RPK16" s="121"/>
      <c r="RPL16" s="121"/>
      <c r="RPM16" s="121"/>
      <c r="RPN16" s="121"/>
      <c r="RPO16" s="121"/>
      <c r="RPP16" s="121"/>
      <c r="RPQ16" s="121"/>
      <c r="RPR16" s="121"/>
      <c r="RPS16" s="121"/>
      <c r="RPT16" s="121"/>
      <c r="RPU16" s="121"/>
      <c r="RPV16" s="121"/>
      <c r="RPW16" s="121"/>
      <c r="RPX16" s="121"/>
      <c r="RPY16" s="121"/>
      <c r="RPZ16" s="121"/>
      <c r="RQA16" s="121"/>
      <c r="RQB16" s="121"/>
      <c r="RQC16" s="121"/>
      <c r="RQD16" s="121"/>
      <c r="RQE16" s="121"/>
      <c r="RQF16" s="121"/>
      <c r="RQG16" s="121"/>
      <c r="RQH16" s="121"/>
      <c r="RQI16" s="121"/>
      <c r="RQJ16" s="121"/>
      <c r="RQK16" s="121"/>
      <c r="RQL16" s="121"/>
      <c r="RQM16" s="121"/>
      <c r="RQN16" s="121"/>
      <c r="RQO16" s="121"/>
      <c r="RQP16" s="121"/>
      <c r="RQQ16" s="121"/>
      <c r="RQR16" s="121"/>
      <c r="RQS16" s="121"/>
      <c r="RQT16" s="121"/>
      <c r="RQU16" s="121"/>
      <c r="RQV16" s="121"/>
      <c r="RQW16" s="121"/>
      <c r="RQX16" s="121"/>
      <c r="RQY16" s="121"/>
      <c r="RQZ16" s="121"/>
      <c r="RRA16" s="121"/>
      <c r="RRB16" s="121"/>
      <c r="RRC16" s="121"/>
      <c r="RRD16" s="121"/>
      <c r="RRE16" s="121"/>
      <c r="RRF16" s="121"/>
      <c r="RRG16" s="121"/>
      <c r="RRH16" s="121"/>
      <c r="RRI16" s="121"/>
      <c r="RRJ16" s="121"/>
      <c r="RRK16" s="121"/>
      <c r="RRL16" s="121"/>
      <c r="RRM16" s="121"/>
      <c r="RRN16" s="121"/>
      <c r="RRO16" s="121"/>
      <c r="RRP16" s="121"/>
      <c r="RRQ16" s="121"/>
      <c r="RRR16" s="121"/>
      <c r="RRS16" s="121"/>
      <c r="RRT16" s="121"/>
      <c r="RRU16" s="121"/>
      <c r="RRV16" s="121"/>
      <c r="RRW16" s="121"/>
      <c r="RRX16" s="121"/>
      <c r="RRY16" s="121"/>
      <c r="RRZ16" s="121"/>
      <c r="RSA16" s="121"/>
      <c r="RSB16" s="121"/>
      <c r="RSC16" s="121"/>
      <c r="RSD16" s="121"/>
      <c r="RSE16" s="121"/>
      <c r="RSF16" s="121"/>
      <c r="RSG16" s="121"/>
      <c r="RSH16" s="121"/>
      <c r="RSI16" s="121"/>
      <c r="RSJ16" s="121"/>
      <c r="RSK16" s="121"/>
      <c r="RSL16" s="121"/>
      <c r="RSM16" s="121"/>
      <c r="RSN16" s="121"/>
      <c r="RSO16" s="121"/>
      <c r="RSP16" s="121"/>
      <c r="RSQ16" s="121"/>
      <c r="RSR16" s="121"/>
      <c r="RSS16" s="121"/>
      <c r="RST16" s="121"/>
      <c r="RSU16" s="121"/>
      <c r="RSV16" s="121"/>
      <c r="RSW16" s="121"/>
      <c r="RSX16" s="121"/>
      <c r="RSY16" s="121"/>
      <c r="RSZ16" s="121"/>
      <c r="RTA16" s="121"/>
      <c r="RTB16" s="121"/>
      <c r="RTC16" s="121"/>
      <c r="RTD16" s="121"/>
      <c r="RTE16" s="121"/>
      <c r="RTF16" s="121"/>
      <c r="RTG16" s="121"/>
      <c r="RTH16" s="121"/>
      <c r="RTI16" s="121"/>
      <c r="RTJ16" s="121"/>
      <c r="RTK16" s="121"/>
      <c r="RTL16" s="121"/>
      <c r="RTM16" s="121"/>
      <c r="RTN16" s="121"/>
      <c r="RTO16" s="121"/>
      <c r="RTP16" s="121"/>
      <c r="RTQ16" s="121"/>
      <c r="RTR16" s="121"/>
      <c r="RTS16" s="121"/>
      <c r="RTT16" s="121"/>
      <c r="RTU16" s="121"/>
      <c r="RTV16" s="121"/>
      <c r="RTW16" s="121"/>
      <c r="RTX16" s="121"/>
      <c r="RTY16" s="121"/>
      <c r="RTZ16" s="121"/>
      <c r="RUA16" s="121"/>
      <c r="RUB16" s="121"/>
      <c r="RUC16" s="121"/>
      <c r="RUD16" s="121"/>
      <c r="RUE16" s="121"/>
      <c r="RUF16" s="121"/>
      <c r="RUG16" s="121"/>
      <c r="RUH16" s="121"/>
      <c r="RUI16" s="121"/>
      <c r="RUJ16" s="121"/>
      <c r="RUK16" s="121"/>
      <c r="RUL16" s="121"/>
      <c r="RUM16" s="121"/>
      <c r="RUN16" s="121"/>
      <c r="RUO16" s="121"/>
      <c r="RUP16" s="121"/>
      <c r="RUQ16" s="121"/>
      <c r="RUR16" s="121"/>
      <c r="RUS16" s="121"/>
      <c r="RUT16" s="121"/>
      <c r="RUU16" s="121"/>
      <c r="RUV16" s="121"/>
      <c r="RUW16" s="121"/>
      <c r="RUX16" s="121"/>
      <c r="RUY16" s="121"/>
      <c r="RUZ16" s="121"/>
      <c r="RVA16" s="121"/>
      <c r="RVB16" s="121"/>
      <c r="RVC16" s="121"/>
      <c r="RVD16" s="121"/>
      <c r="RVE16" s="121"/>
      <c r="RVF16" s="121"/>
      <c r="RVG16" s="121"/>
      <c r="RVH16" s="121"/>
      <c r="RVI16" s="121"/>
      <c r="RVJ16" s="121"/>
      <c r="RVK16" s="121"/>
      <c r="RVL16" s="121"/>
      <c r="RVM16" s="121"/>
      <c r="RVN16" s="121"/>
      <c r="RVO16" s="121"/>
      <c r="RVP16" s="121"/>
      <c r="RVQ16" s="121"/>
      <c r="RVR16" s="121"/>
      <c r="RVS16" s="121"/>
      <c r="RVT16" s="121"/>
      <c r="RVU16" s="121"/>
      <c r="RVV16" s="121"/>
      <c r="RVW16" s="121"/>
      <c r="RVX16" s="121"/>
      <c r="RVY16" s="121"/>
      <c r="RVZ16" s="121"/>
      <c r="RWA16" s="121"/>
      <c r="RWB16" s="121"/>
      <c r="RWC16" s="121"/>
      <c r="RWD16" s="121"/>
      <c r="RWE16" s="121"/>
      <c r="RWF16" s="121"/>
      <c r="RWG16" s="121"/>
      <c r="RWH16" s="121"/>
      <c r="RWI16" s="121"/>
      <c r="RWJ16" s="121"/>
      <c r="RWK16" s="121"/>
      <c r="RWL16" s="121"/>
      <c r="RWM16" s="121"/>
      <c r="RWN16" s="121"/>
      <c r="RWO16" s="121"/>
      <c r="RWP16" s="121"/>
      <c r="RWQ16" s="121"/>
      <c r="RWR16" s="121"/>
      <c r="RWS16" s="121"/>
      <c r="RWT16" s="121"/>
      <c r="RWU16" s="121"/>
      <c r="RWV16" s="121"/>
      <c r="RWW16" s="121"/>
      <c r="RWX16" s="121"/>
      <c r="RWY16" s="121"/>
      <c r="RWZ16" s="121"/>
      <c r="RXA16" s="121"/>
      <c r="RXB16" s="121"/>
      <c r="RXC16" s="121"/>
      <c r="RXD16" s="121"/>
      <c r="RXE16" s="121"/>
      <c r="RXF16" s="121"/>
      <c r="RXG16" s="121"/>
      <c r="RXH16" s="121"/>
      <c r="RXI16" s="121"/>
      <c r="RXJ16" s="121"/>
      <c r="RXK16" s="121"/>
      <c r="RXL16" s="121"/>
      <c r="RXM16" s="121"/>
      <c r="RXN16" s="121"/>
      <c r="RXO16" s="121"/>
      <c r="RXP16" s="121"/>
      <c r="RXQ16" s="121"/>
      <c r="RXR16" s="121"/>
      <c r="RXS16" s="121"/>
      <c r="RXT16" s="121"/>
      <c r="RXU16" s="121"/>
      <c r="RXV16" s="121"/>
      <c r="RXW16" s="121"/>
      <c r="RXX16" s="121"/>
      <c r="RXY16" s="121"/>
      <c r="RXZ16" s="121"/>
      <c r="RYA16" s="121"/>
      <c r="RYB16" s="121"/>
      <c r="RYC16" s="121"/>
      <c r="RYD16" s="121"/>
      <c r="RYE16" s="121"/>
      <c r="RYF16" s="121"/>
      <c r="RYG16" s="121"/>
      <c r="RYH16" s="121"/>
      <c r="RYI16" s="121"/>
      <c r="RYJ16" s="121"/>
      <c r="RYK16" s="121"/>
      <c r="RYL16" s="121"/>
      <c r="RYM16" s="121"/>
      <c r="RYN16" s="121"/>
      <c r="RYO16" s="121"/>
      <c r="RYP16" s="121"/>
      <c r="RYQ16" s="121"/>
      <c r="RYR16" s="121"/>
      <c r="RYS16" s="121"/>
      <c r="RYT16" s="121"/>
      <c r="RYU16" s="121"/>
      <c r="RYV16" s="121"/>
      <c r="RYW16" s="121"/>
      <c r="RYX16" s="121"/>
      <c r="RYY16" s="121"/>
      <c r="RYZ16" s="121"/>
      <c r="RZA16" s="121"/>
      <c r="RZB16" s="121"/>
      <c r="RZC16" s="121"/>
      <c r="RZD16" s="121"/>
      <c r="RZE16" s="121"/>
      <c r="RZF16" s="121"/>
      <c r="RZG16" s="121"/>
      <c r="RZH16" s="121"/>
      <c r="RZI16" s="121"/>
      <c r="RZJ16" s="121"/>
      <c r="RZK16" s="121"/>
      <c r="RZL16" s="121"/>
      <c r="RZM16" s="121"/>
      <c r="RZN16" s="121"/>
      <c r="RZO16" s="121"/>
      <c r="RZP16" s="121"/>
      <c r="RZQ16" s="121"/>
      <c r="RZR16" s="121"/>
      <c r="RZS16" s="121"/>
      <c r="RZT16" s="121"/>
      <c r="RZU16" s="121"/>
      <c r="RZV16" s="121"/>
      <c r="RZW16" s="121"/>
      <c r="RZX16" s="121"/>
      <c r="RZY16" s="121"/>
      <c r="RZZ16" s="121"/>
      <c r="SAA16" s="121"/>
      <c r="SAB16" s="121"/>
      <c r="SAC16" s="121"/>
      <c r="SAD16" s="121"/>
      <c r="SAE16" s="121"/>
      <c r="SAF16" s="121"/>
      <c r="SAG16" s="121"/>
      <c r="SAH16" s="121"/>
      <c r="SAI16" s="121"/>
      <c r="SAJ16" s="121"/>
      <c r="SAK16" s="121"/>
      <c r="SAL16" s="121"/>
      <c r="SAM16" s="121"/>
      <c r="SAN16" s="121"/>
      <c r="SAO16" s="121"/>
      <c r="SAP16" s="121"/>
      <c r="SAQ16" s="121"/>
      <c r="SAR16" s="121"/>
      <c r="SAS16" s="121"/>
      <c r="SAT16" s="121"/>
      <c r="SAU16" s="121"/>
      <c r="SAV16" s="121"/>
      <c r="SAW16" s="121"/>
      <c r="SAX16" s="121"/>
      <c r="SAY16" s="121"/>
      <c r="SAZ16" s="121"/>
      <c r="SBA16" s="121"/>
      <c r="SBB16" s="121"/>
      <c r="SBC16" s="121"/>
      <c r="SBD16" s="121"/>
      <c r="SBE16" s="121"/>
      <c r="SBF16" s="121"/>
      <c r="SBG16" s="121"/>
      <c r="SBH16" s="121"/>
      <c r="SBI16" s="121"/>
      <c r="SBJ16" s="121"/>
      <c r="SBK16" s="121"/>
      <c r="SBL16" s="121"/>
      <c r="SBM16" s="121"/>
      <c r="SBN16" s="121"/>
      <c r="SBO16" s="121"/>
      <c r="SBP16" s="121"/>
      <c r="SBQ16" s="121"/>
      <c r="SBR16" s="121"/>
      <c r="SBS16" s="121"/>
      <c r="SBT16" s="121"/>
      <c r="SBU16" s="121"/>
      <c r="SBV16" s="121"/>
      <c r="SBW16" s="121"/>
      <c r="SBX16" s="121"/>
      <c r="SBY16" s="121"/>
      <c r="SBZ16" s="121"/>
      <c r="SCA16" s="121"/>
      <c r="SCB16" s="121"/>
      <c r="SCC16" s="121"/>
      <c r="SCD16" s="121"/>
      <c r="SCE16" s="121"/>
      <c r="SCF16" s="121"/>
      <c r="SCG16" s="121"/>
      <c r="SCH16" s="121"/>
      <c r="SCI16" s="121"/>
      <c r="SCJ16" s="121"/>
      <c r="SCK16" s="121"/>
      <c r="SCL16" s="121"/>
      <c r="SCM16" s="121"/>
      <c r="SCN16" s="121"/>
      <c r="SCO16" s="121"/>
      <c r="SCP16" s="121"/>
      <c r="SCQ16" s="121"/>
      <c r="SCR16" s="121"/>
      <c r="SCS16" s="121"/>
      <c r="SCT16" s="121"/>
      <c r="SCU16" s="121"/>
      <c r="SCV16" s="121"/>
      <c r="SCW16" s="121"/>
      <c r="SCX16" s="121"/>
      <c r="SCY16" s="121"/>
      <c r="SCZ16" s="121"/>
      <c r="SDA16" s="121"/>
      <c r="SDB16" s="121"/>
      <c r="SDC16" s="121"/>
      <c r="SDD16" s="121"/>
      <c r="SDE16" s="121"/>
      <c r="SDF16" s="121"/>
      <c r="SDG16" s="121"/>
      <c r="SDH16" s="121"/>
      <c r="SDI16" s="121"/>
      <c r="SDJ16" s="121"/>
      <c r="SDK16" s="121"/>
      <c r="SDL16" s="121"/>
      <c r="SDM16" s="121"/>
      <c r="SDN16" s="121"/>
      <c r="SDO16" s="121"/>
      <c r="SDP16" s="121"/>
      <c r="SDQ16" s="121"/>
      <c r="SDR16" s="121"/>
      <c r="SDS16" s="121"/>
      <c r="SDT16" s="121"/>
      <c r="SDU16" s="121"/>
      <c r="SDV16" s="121"/>
      <c r="SDW16" s="121"/>
      <c r="SDX16" s="121"/>
      <c r="SDY16" s="121"/>
      <c r="SDZ16" s="121"/>
      <c r="SEA16" s="121"/>
      <c r="SEB16" s="121"/>
      <c r="SEC16" s="121"/>
      <c r="SED16" s="121"/>
      <c r="SEE16" s="121"/>
      <c r="SEF16" s="121"/>
      <c r="SEG16" s="121"/>
      <c r="SEH16" s="121"/>
      <c r="SEI16" s="121"/>
      <c r="SEJ16" s="121"/>
      <c r="SEK16" s="121"/>
      <c r="SEL16" s="121"/>
      <c r="SEM16" s="121"/>
      <c r="SEN16" s="121"/>
      <c r="SEO16" s="121"/>
      <c r="SEP16" s="121"/>
      <c r="SEQ16" s="121"/>
      <c r="SER16" s="121"/>
      <c r="SES16" s="121"/>
      <c r="SET16" s="121"/>
      <c r="SEU16" s="121"/>
      <c r="SEV16" s="121"/>
      <c r="SEW16" s="121"/>
      <c r="SEX16" s="121"/>
      <c r="SEY16" s="121"/>
      <c r="SEZ16" s="121"/>
      <c r="SFA16" s="121"/>
      <c r="SFB16" s="121"/>
      <c r="SFC16" s="121"/>
      <c r="SFD16" s="121"/>
      <c r="SFE16" s="121"/>
      <c r="SFF16" s="121"/>
      <c r="SFG16" s="121"/>
      <c r="SFH16" s="121"/>
      <c r="SFI16" s="121"/>
      <c r="SFJ16" s="121"/>
      <c r="SFK16" s="121"/>
      <c r="SFL16" s="121"/>
      <c r="SFM16" s="121"/>
      <c r="SFN16" s="121"/>
      <c r="SFO16" s="121"/>
      <c r="SFP16" s="121"/>
      <c r="SFQ16" s="121"/>
      <c r="SFR16" s="121"/>
      <c r="SFS16" s="121"/>
      <c r="SFT16" s="121"/>
      <c r="SFU16" s="121"/>
      <c r="SFV16" s="121"/>
      <c r="SFW16" s="121"/>
      <c r="SFX16" s="121"/>
      <c r="SFY16" s="121"/>
      <c r="SFZ16" s="121"/>
      <c r="SGA16" s="121"/>
      <c r="SGB16" s="121"/>
      <c r="SGC16" s="121"/>
      <c r="SGD16" s="121"/>
      <c r="SGE16" s="121"/>
      <c r="SGF16" s="121"/>
      <c r="SGG16" s="121"/>
      <c r="SGH16" s="121"/>
      <c r="SGI16" s="121"/>
      <c r="SGJ16" s="121"/>
      <c r="SGK16" s="121"/>
      <c r="SGL16" s="121"/>
      <c r="SGM16" s="121"/>
      <c r="SGN16" s="121"/>
      <c r="SGO16" s="121"/>
      <c r="SGP16" s="121"/>
      <c r="SGQ16" s="121"/>
      <c r="SGR16" s="121"/>
      <c r="SGS16" s="121"/>
      <c r="SGT16" s="121"/>
      <c r="SGU16" s="121"/>
      <c r="SGV16" s="121"/>
      <c r="SGW16" s="121"/>
      <c r="SGX16" s="121"/>
      <c r="SGY16" s="121"/>
      <c r="SGZ16" s="121"/>
      <c r="SHA16" s="121"/>
      <c r="SHB16" s="121"/>
      <c r="SHC16" s="121"/>
      <c r="SHD16" s="121"/>
      <c r="SHE16" s="121"/>
      <c r="SHF16" s="121"/>
      <c r="SHG16" s="121"/>
      <c r="SHH16" s="121"/>
      <c r="SHI16" s="121"/>
      <c r="SHJ16" s="121"/>
      <c r="SHK16" s="121"/>
      <c r="SHL16" s="121"/>
      <c r="SHM16" s="121"/>
      <c r="SHN16" s="121"/>
      <c r="SHO16" s="121"/>
      <c r="SHP16" s="121"/>
      <c r="SHQ16" s="121"/>
      <c r="SHR16" s="121"/>
      <c r="SHS16" s="121"/>
      <c r="SHT16" s="121"/>
      <c r="SHU16" s="121"/>
      <c r="SHV16" s="121"/>
      <c r="SHW16" s="121"/>
      <c r="SHX16" s="121"/>
      <c r="SHY16" s="121"/>
      <c r="SHZ16" s="121"/>
      <c r="SIA16" s="121"/>
      <c r="SIB16" s="121"/>
      <c r="SIC16" s="121"/>
      <c r="SID16" s="121"/>
      <c r="SIE16" s="121"/>
      <c r="SIF16" s="121"/>
      <c r="SIG16" s="121"/>
      <c r="SIH16" s="121"/>
      <c r="SII16" s="121"/>
      <c r="SIJ16" s="121"/>
      <c r="SIK16" s="121"/>
      <c r="SIL16" s="121"/>
      <c r="SIM16" s="121"/>
      <c r="SIN16" s="121"/>
      <c r="SIO16" s="121"/>
      <c r="SIP16" s="121"/>
      <c r="SIQ16" s="121"/>
      <c r="SIR16" s="121"/>
      <c r="SIS16" s="121"/>
      <c r="SIT16" s="121"/>
      <c r="SIU16" s="121"/>
      <c r="SIV16" s="121"/>
      <c r="SIW16" s="121"/>
      <c r="SIX16" s="121"/>
      <c r="SIY16" s="121"/>
      <c r="SIZ16" s="121"/>
      <c r="SJA16" s="121"/>
      <c r="SJB16" s="121"/>
      <c r="SJC16" s="121"/>
      <c r="SJD16" s="121"/>
      <c r="SJE16" s="121"/>
      <c r="SJF16" s="121"/>
      <c r="SJG16" s="121"/>
      <c r="SJH16" s="121"/>
      <c r="SJI16" s="121"/>
      <c r="SJJ16" s="121"/>
      <c r="SJK16" s="121"/>
      <c r="SJL16" s="121"/>
      <c r="SJM16" s="121"/>
      <c r="SJN16" s="121"/>
      <c r="SJO16" s="121"/>
      <c r="SJP16" s="121"/>
      <c r="SJQ16" s="121"/>
      <c r="SJR16" s="121"/>
      <c r="SJS16" s="121"/>
      <c r="SJT16" s="121"/>
      <c r="SJU16" s="121"/>
      <c r="SJV16" s="121"/>
      <c r="SJW16" s="121"/>
      <c r="SJX16" s="121"/>
      <c r="SJY16" s="121"/>
      <c r="SJZ16" s="121"/>
      <c r="SKA16" s="121"/>
      <c r="SKB16" s="121"/>
      <c r="SKC16" s="121"/>
      <c r="SKD16" s="121"/>
      <c r="SKE16" s="121"/>
      <c r="SKF16" s="121"/>
      <c r="SKG16" s="121"/>
      <c r="SKH16" s="121"/>
      <c r="SKI16" s="121"/>
      <c r="SKJ16" s="121"/>
      <c r="SKK16" s="121"/>
      <c r="SKL16" s="121"/>
      <c r="SKM16" s="121"/>
      <c r="SKN16" s="121"/>
      <c r="SKO16" s="121"/>
      <c r="SKP16" s="121"/>
      <c r="SKQ16" s="121"/>
      <c r="SKR16" s="121"/>
      <c r="SKS16" s="121"/>
      <c r="SKT16" s="121"/>
      <c r="SKU16" s="121"/>
      <c r="SKV16" s="121"/>
      <c r="SKW16" s="121"/>
      <c r="SKX16" s="121"/>
      <c r="SKY16" s="121"/>
      <c r="SKZ16" s="121"/>
      <c r="SLA16" s="121"/>
      <c r="SLB16" s="121"/>
      <c r="SLC16" s="121"/>
      <c r="SLD16" s="121"/>
      <c r="SLE16" s="121"/>
      <c r="SLF16" s="121"/>
      <c r="SLG16" s="121"/>
      <c r="SLH16" s="121"/>
      <c r="SLI16" s="121"/>
      <c r="SLJ16" s="121"/>
      <c r="SLK16" s="121"/>
      <c r="SLL16" s="121"/>
      <c r="SLM16" s="121"/>
      <c r="SLN16" s="121"/>
      <c r="SLO16" s="121"/>
      <c r="SLP16" s="121"/>
      <c r="SLQ16" s="121"/>
      <c r="SLR16" s="121"/>
      <c r="SLS16" s="121"/>
      <c r="SLT16" s="121"/>
      <c r="SLU16" s="121"/>
      <c r="SLV16" s="121"/>
      <c r="SLW16" s="121"/>
      <c r="SLX16" s="121"/>
      <c r="SLY16" s="121"/>
      <c r="SLZ16" s="121"/>
      <c r="SMA16" s="121"/>
      <c r="SMB16" s="121"/>
      <c r="SMC16" s="121"/>
      <c r="SMD16" s="121"/>
      <c r="SME16" s="121"/>
      <c r="SMF16" s="121"/>
      <c r="SMG16" s="121"/>
      <c r="SMH16" s="121"/>
      <c r="SMI16" s="121"/>
      <c r="SMJ16" s="121"/>
      <c r="SMK16" s="121"/>
      <c r="SML16" s="121"/>
      <c r="SMM16" s="121"/>
      <c r="SMN16" s="121"/>
      <c r="SMO16" s="121"/>
      <c r="SMP16" s="121"/>
      <c r="SMQ16" s="121"/>
      <c r="SMR16" s="121"/>
      <c r="SMS16" s="121"/>
      <c r="SMT16" s="121"/>
      <c r="SMU16" s="121"/>
      <c r="SMV16" s="121"/>
      <c r="SMW16" s="121"/>
      <c r="SMX16" s="121"/>
      <c r="SMY16" s="121"/>
      <c r="SMZ16" s="121"/>
      <c r="SNA16" s="121"/>
      <c r="SNB16" s="121"/>
      <c r="SNC16" s="121"/>
      <c r="SND16" s="121"/>
      <c r="SNE16" s="121"/>
      <c r="SNF16" s="121"/>
      <c r="SNG16" s="121"/>
      <c r="SNH16" s="121"/>
      <c r="SNI16" s="121"/>
      <c r="SNJ16" s="121"/>
      <c r="SNK16" s="121"/>
      <c r="SNL16" s="121"/>
      <c r="SNM16" s="121"/>
      <c r="SNN16" s="121"/>
      <c r="SNO16" s="121"/>
      <c r="SNP16" s="121"/>
      <c r="SNQ16" s="121"/>
      <c r="SNR16" s="121"/>
      <c r="SNS16" s="121"/>
      <c r="SNT16" s="121"/>
      <c r="SNU16" s="121"/>
      <c r="SNV16" s="121"/>
      <c r="SNW16" s="121"/>
      <c r="SNX16" s="121"/>
      <c r="SNY16" s="121"/>
      <c r="SNZ16" s="121"/>
      <c r="SOA16" s="121"/>
      <c r="SOB16" s="121"/>
      <c r="SOC16" s="121"/>
      <c r="SOD16" s="121"/>
      <c r="SOE16" s="121"/>
      <c r="SOF16" s="121"/>
      <c r="SOG16" s="121"/>
      <c r="SOH16" s="121"/>
      <c r="SOI16" s="121"/>
      <c r="SOJ16" s="121"/>
      <c r="SOK16" s="121"/>
      <c r="SOL16" s="121"/>
      <c r="SOM16" s="121"/>
      <c r="SON16" s="121"/>
      <c r="SOO16" s="121"/>
      <c r="SOP16" s="121"/>
      <c r="SOQ16" s="121"/>
      <c r="SOR16" s="121"/>
      <c r="SOS16" s="121"/>
      <c r="SOT16" s="121"/>
      <c r="SOU16" s="121"/>
      <c r="SOV16" s="121"/>
      <c r="SOW16" s="121"/>
      <c r="SOX16" s="121"/>
      <c r="SOY16" s="121"/>
      <c r="SOZ16" s="121"/>
      <c r="SPA16" s="121"/>
      <c r="SPB16" s="121"/>
      <c r="SPC16" s="121"/>
      <c r="SPD16" s="121"/>
      <c r="SPE16" s="121"/>
      <c r="SPF16" s="121"/>
      <c r="SPG16" s="121"/>
      <c r="SPH16" s="121"/>
      <c r="SPI16" s="121"/>
      <c r="SPJ16" s="121"/>
      <c r="SPK16" s="121"/>
      <c r="SPL16" s="121"/>
      <c r="SPM16" s="121"/>
      <c r="SPN16" s="121"/>
      <c r="SPO16" s="121"/>
      <c r="SPP16" s="121"/>
      <c r="SPQ16" s="121"/>
      <c r="SPR16" s="121"/>
      <c r="SPS16" s="121"/>
      <c r="SPT16" s="121"/>
      <c r="SPU16" s="121"/>
      <c r="SPV16" s="121"/>
      <c r="SPW16" s="121"/>
      <c r="SPX16" s="121"/>
      <c r="SPY16" s="121"/>
      <c r="SPZ16" s="121"/>
      <c r="SQA16" s="121"/>
      <c r="SQB16" s="121"/>
      <c r="SQC16" s="121"/>
      <c r="SQD16" s="121"/>
      <c r="SQE16" s="121"/>
      <c r="SQF16" s="121"/>
      <c r="SQG16" s="121"/>
      <c r="SQH16" s="121"/>
      <c r="SQI16" s="121"/>
      <c r="SQJ16" s="121"/>
      <c r="SQK16" s="121"/>
      <c r="SQL16" s="121"/>
      <c r="SQM16" s="121"/>
      <c r="SQN16" s="121"/>
      <c r="SQO16" s="121"/>
      <c r="SQP16" s="121"/>
      <c r="SQQ16" s="121"/>
      <c r="SQR16" s="121"/>
      <c r="SQS16" s="121"/>
      <c r="SQT16" s="121"/>
      <c r="SQU16" s="121"/>
      <c r="SQV16" s="121"/>
      <c r="SQW16" s="121"/>
      <c r="SQX16" s="121"/>
      <c r="SQY16" s="121"/>
      <c r="SQZ16" s="121"/>
      <c r="SRA16" s="121"/>
      <c r="SRB16" s="121"/>
      <c r="SRC16" s="121"/>
      <c r="SRD16" s="121"/>
      <c r="SRE16" s="121"/>
      <c r="SRF16" s="121"/>
      <c r="SRG16" s="121"/>
      <c r="SRH16" s="121"/>
      <c r="SRI16" s="121"/>
      <c r="SRJ16" s="121"/>
      <c r="SRK16" s="121"/>
      <c r="SRL16" s="121"/>
      <c r="SRM16" s="121"/>
      <c r="SRN16" s="121"/>
      <c r="SRO16" s="121"/>
      <c r="SRP16" s="121"/>
      <c r="SRQ16" s="121"/>
      <c r="SRR16" s="121"/>
      <c r="SRS16" s="121"/>
      <c r="SRT16" s="121"/>
      <c r="SRU16" s="121"/>
      <c r="SRV16" s="121"/>
      <c r="SRW16" s="121"/>
      <c r="SRX16" s="121"/>
      <c r="SRY16" s="121"/>
      <c r="SRZ16" s="121"/>
      <c r="SSA16" s="121"/>
      <c r="SSB16" s="121"/>
      <c r="SSC16" s="121"/>
      <c r="SSD16" s="121"/>
      <c r="SSE16" s="121"/>
      <c r="SSF16" s="121"/>
      <c r="SSG16" s="121"/>
      <c r="SSH16" s="121"/>
      <c r="SSI16" s="121"/>
      <c r="SSJ16" s="121"/>
      <c r="SSK16" s="121"/>
      <c r="SSL16" s="121"/>
      <c r="SSM16" s="121"/>
      <c r="SSN16" s="121"/>
      <c r="SSO16" s="121"/>
      <c r="SSP16" s="121"/>
      <c r="SSQ16" s="121"/>
      <c r="SSR16" s="121"/>
      <c r="SSS16" s="121"/>
      <c r="SST16" s="121"/>
      <c r="SSU16" s="121"/>
      <c r="SSV16" s="121"/>
      <c r="SSW16" s="121"/>
      <c r="SSX16" s="121"/>
      <c r="SSY16" s="121"/>
      <c r="SSZ16" s="121"/>
      <c r="STA16" s="121"/>
      <c r="STB16" s="121"/>
      <c r="STC16" s="121"/>
      <c r="STD16" s="121"/>
      <c r="STE16" s="121"/>
      <c r="STF16" s="121"/>
      <c r="STG16" s="121"/>
      <c r="STH16" s="121"/>
      <c r="STI16" s="121"/>
      <c r="STJ16" s="121"/>
      <c r="STK16" s="121"/>
      <c r="STL16" s="121"/>
      <c r="STM16" s="121"/>
      <c r="STN16" s="121"/>
      <c r="STO16" s="121"/>
      <c r="STP16" s="121"/>
      <c r="STQ16" s="121"/>
      <c r="STR16" s="121"/>
      <c r="STS16" s="121"/>
      <c r="STT16" s="121"/>
      <c r="STU16" s="121"/>
      <c r="STV16" s="121"/>
      <c r="STW16" s="121"/>
      <c r="STX16" s="121"/>
      <c r="STY16" s="121"/>
      <c r="STZ16" s="121"/>
      <c r="SUA16" s="121"/>
      <c r="SUB16" s="121"/>
      <c r="SUC16" s="121"/>
      <c r="SUD16" s="121"/>
      <c r="SUE16" s="121"/>
      <c r="SUF16" s="121"/>
      <c r="SUG16" s="121"/>
      <c r="SUH16" s="121"/>
      <c r="SUI16" s="121"/>
      <c r="SUJ16" s="121"/>
      <c r="SUK16" s="121"/>
      <c r="SUL16" s="121"/>
      <c r="SUM16" s="121"/>
      <c r="SUN16" s="121"/>
      <c r="SUO16" s="121"/>
      <c r="SUP16" s="121"/>
      <c r="SUQ16" s="121"/>
      <c r="SUR16" s="121"/>
      <c r="SUS16" s="121"/>
      <c r="SUT16" s="121"/>
      <c r="SUU16" s="121"/>
      <c r="SUV16" s="121"/>
      <c r="SUW16" s="121"/>
      <c r="SUX16" s="121"/>
      <c r="SUY16" s="121"/>
      <c r="SUZ16" s="121"/>
      <c r="SVA16" s="121"/>
      <c r="SVB16" s="121"/>
      <c r="SVC16" s="121"/>
      <c r="SVD16" s="121"/>
      <c r="SVE16" s="121"/>
      <c r="SVF16" s="121"/>
      <c r="SVG16" s="121"/>
      <c r="SVH16" s="121"/>
      <c r="SVI16" s="121"/>
      <c r="SVJ16" s="121"/>
      <c r="SVK16" s="121"/>
      <c r="SVL16" s="121"/>
      <c r="SVM16" s="121"/>
      <c r="SVN16" s="121"/>
      <c r="SVO16" s="121"/>
      <c r="SVP16" s="121"/>
      <c r="SVQ16" s="121"/>
      <c r="SVR16" s="121"/>
      <c r="SVS16" s="121"/>
      <c r="SVT16" s="121"/>
      <c r="SVU16" s="121"/>
      <c r="SVV16" s="121"/>
      <c r="SVW16" s="121"/>
      <c r="SVX16" s="121"/>
      <c r="SVY16" s="121"/>
      <c r="SVZ16" s="121"/>
      <c r="SWA16" s="121"/>
      <c r="SWB16" s="121"/>
      <c r="SWC16" s="121"/>
      <c r="SWD16" s="121"/>
      <c r="SWE16" s="121"/>
      <c r="SWF16" s="121"/>
      <c r="SWG16" s="121"/>
      <c r="SWH16" s="121"/>
      <c r="SWI16" s="121"/>
      <c r="SWJ16" s="121"/>
      <c r="SWK16" s="121"/>
      <c r="SWL16" s="121"/>
      <c r="SWM16" s="121"/>
      <c r="SWN16" s="121"/>
      <c r="SWO16" s="121"/>
      <c r="SWP16" s="121"/>
      <c r="SWQ16" s="121"/>
      <c r="SWR16" s="121"/>
      <c r="SWS16" s="121"/>
      <c r="SWT16" s="121"/>
      <c r="SWU16" s="121"/>
      <c r="SWV16" s="121"/>
      <c r="SWW16" s="121"/>
      <c r="SWX16" s="121"/>
      <c r="SWY16" s="121"/>
      <c r="SWZ16" s="121"/>
      <c r="SXA16" s="121"/>
      <c r="SXB16" s="121"/>
      <c r="SXC16" s="121"/>
      <c r="SXD16" s="121"/>
      <c r="SXE16" s="121"/>
      <c r="SXF16" s="121"/>
      <c r="SXG16" s="121"/>
      <c r="SXH16" s="121"/>
      <c r="SXI16" s="121"/>
      <c r="SXJ16" s="121"/>
      <c r="SXK16" s="121"/>
      <c r="SXL16" s="121"/>
      <c r="SXM16" s="121"/>
      <c r="SXN16" s="121"/>
      <c r="SXO16" s="121"/>
      <c r="SXP16" s="121"/>
      <c r="SXQ16" s="121"/>
      <c r="SXR16" s="121"/>
      <c r="SXS16" s="121"/>
      <c r="SXT16" s="121"/>
      <c r="SXU16" s="121"/>
      <c r="SXV16" s="121"/>
      <c r="SXW16" s="121"/>
      <c r="SXX16" s="121"/>
      <c r="SXY16" s="121"/>
      <c r="SXZ16" s="121"/>
      <c r="SYA16" s="121"/>
      <c r="SYB16" s="121"/>
      <c r="SYC16" s="121"/>
      <c r="SYD16" s="121"/>
      <c r="SYE16" s="121"/>
      <c r="SYF16" s="121"/>
      <c r="SYG16" s="121"/>
      <c r="SYH16" s="121"/>
      <c r="SYI16" s="121"/>
      <c r="SYJ16" s="121"/>
      <c r="SYK16" s="121"/>
      <c r="SYL16" s="121"/>
      <c r="SYM16" s="121"/>
      <c r="SYN16" s="121"/>
      <c r="SYO16" s="121"/>
      <c r="SYP16" s="121"/>
      <c r="SYQ16" s="121"/>
      <c r="SYR16" s="121"/>
      <c r="SYS16" s="121"/>
      <c r="SYT16" s="121"/>
      <c r="SYU16" s="121"/>
      <c r="SYV16" s="121"/>
      <c r="SYW16" s="121"/>
      <c r="SYX16" s="121"/>
      <c r="SYY16" s="121"/>
      <c r="SYZ16" s="121"/>
      <c r="SZA16" s="121"/>
      <c r="SZB16" s="121"/>
      <c r="SZC16" s="121"/>
      <c r="SZD16" s="121"/>
      <c r="SZE16" s="121"/>
      <c r="SZF16" s="121"/>
      <c r="SZG16" s="121"/>
      <c r="SZH16" s="121"/>
      <c r="SZI16" s="121"/>
      <c r="SZJ16" s="121"/>
      <c r="SZK16" s="121"/>
      <c r="SZL16" s="121"/>
      <c r="SZM16" s="121"/>
      <c r="SZN16" s="121"/>
      <c r="SZO16" s="121"/>
      <c r="SZP16" s="121"/>
      <c r="SZQ16" s="121"/>
      <c r="SZR16" s="121"/>
      <c r="SZS16" s="121"/>
      <c r="SZT16" s="121"/>
      <c r="SZU16" s="121"/>
      <c r="SZV16" s="121"/>
      <c r="SZW16" s="121"/>
      <c r="SZX16" s="121"/>
      <c r="SZY16" s="121"/>
      <c r="SZZ16" s="121"/>
      <c r="TAA16" s="121"/>
      <c r="TAB16" s="121"/>
      <c r="TAC16" s="121"/>
      <c r="TAD16" s="121"/>
      <c r="TAE16" s="121"/>
      <c r="TAF16" s="121"/>
      <c r="TAG16" s="121"/>
      <c r="TAH16" s="121"/>
      <c r="TAI16" s="121"/>
      <c r="TAJ16" s="121"/>
      <c r="TAK16" s="121"/>
      <c r="TAL16" s="121"/>
      <c r="TAM16" s="121"/>
      <c r="TAN16" s="121"/>
      <c r="TAO16" s="121"/>
      <c r="TAP16" s="121"/>
      <c r="TAQ16" s="121"/>
      <c r="TAR16" s="121"/>
      <c r="TAS16" s="121"/>
      <c r="TAT16" s="121"/>
      <c r="TAU16" s="121"/>
      <c r="TAV16" s="121"/>
      <c r="TAW16" s="121"/>
      <c r="TAX16" s="121"/>
      <c r="TAY16" s="121"/>
      <c r="TAZ16" s="121"/>
      <c r="TBA16" s="121"/>
      <c r="TBB16" s="121"/>
      <c r="TBC16" s="121"/>
      <c r="TBD16" s="121"/>
      <c r="TBE16" s="121"/>
      <c r="TBF16" s="121"/>
      <c r="TBG16" s="121"/>
      <c r="TBH16" s="121"/>
      <c r="TBI16" s="121"/>
      <c r="TBJ16" s="121"/>
      <c r="TBK16" s="121"/>
      <c r="TBL16" s="121"/>
      <c r="TBM16" s="121"/>
      <c r="TBN16" s="121"/>
      <c r="TBO16" s="121"/>
      <c r="TBP16" s="121"/>
      <c r="TBQ16" s="121"/>
      <c r="TBR16" s="121"/>
      <c r="TBS16" s="121"/>
      <c r="TBT16" s="121"/>
      <c r="TBU16" s="121"/>
      <c r="TBV16" s="121"/>
      <c r="TBW16" s="121"/>
      <c r="TBX16" s="121"/>
      <c r="TBY16" s="121"/>
      <c r="TBZ16" s="121"/>
      <c r="TCA16" s="121"/>
      <c r="TCB16" s="121"/>
      <c r="TCC16" s="121"/>
      <c r="TCD16" s="121"/>
      <c r="TCE16" s="121"/>
      <c r="TCF16" s="121"/>
      <c r="TCG16" s="121"/>
      <c r="TCH16" s="121"/>
      <c r="TCI16" s="121"/>
      <c r="TCJ16" s="121"/>
      <c r="TCK16" s="121"/>
      <c r="TCL16" s="121"/>
      <c r="TCM16" s="121"/>
      <c r="TCN16" s="121"/>
      <c r="TCO16" s="121"/>
      <c r="TCP16" s="121"/>
      <c r="TCQ16" s="121"/>
      <c r="TCR16" s="121"/>
      <c r="TCS16" s="121"/>
      <c r="TCT16" s="121"/>
      <c r="TCU16" s="121"/>
      <c r="TCV16" s="121"/>
      <c r="TCW16" s="121"/>
      <c r="TCX16" s="121"/>
      <c r="TCY16" s="121"/>
      <c r="TCZ16" s="121"/>
      <c r="TDA16" s="121"/>
      <c r="TDB16" s="121"/>
      <c r="TDC16" s="121"/>
      <c r="TDD16" s="121"/>
      <c r="TDE16" s="121"/>
      <c r="TDF16" s="121"/>
      <c r="TDG16" s="121"/>
      <c r="TDH16" s="121"/>
      <c r="TDI16" s="121"/>
      <c r="TDJ16" s="121"/>
      <c r="TDK16" s="121"/>
      <c r="TDL16" s="121"/>
      <c r="TDM16" s="121"/>
      <c r="TDN16" s="121"/>
      <c r="TDO16" s="121"/>
      <c r="TDP16" s="121"/>
      <c r="TDQ16" s="121"/>
      <c r="TDR16" s="121"/>
      <c r="TDS16" s="121"/>
      <c r="TDT16" s="121"/>
      <c r="TDU16" s="121"/>
      <c r="TDV16" s="121"/>
      <c r="TDW16" s="121"/>
      <c r="TDX16" s="121"/>
      <c r="TDY16" s="121"/>
      <c r="TDZ16" s="121"/>
      <c r="TEA16" s="121"/>
      <c r="TEB16" s="121"/>
      <c r="TEC16" s="121"/>
      <c r="TED16" s="121"/>
      <c r="TEE16" s="121"/>
      <c r="TEF16" s="121"/>
      <c r="TEG16" s="121"/>
      <c r="TEH16" s="121"/>
      <c r="TEI16" s="121"/>
      <c r="TEJ16" s="121"/>
      <c r="TEK16" s="121"/>
      <c r="TEL16" s="121"/>
      <c r="TEM16" s="121"/>
      <c r="TEN16" s="121"/>
      <c r="TEO16" s="121"/>
      <c r="TEP16" s="121"/>
      <c r="TEQ16" s="121"/>
      <c r="TER16" s="121"/>
      <c r="TES16" s="121"/>
      <c r="TET16" s="121"/>
      <c r="TEU16" s="121"/>
      <c r="TEV16" s="121"/>
      <c r="TEW16" s="121"/>
      <c r="TEX16" s="121"/>
      <c r="TEY16" s="121"/>
      <c r="TEZ16" s="121"/>
      <c r="TFA16" s="121"/>
      <c r="TFB16" s="121"/>
      <c r="TFC16" s="121"/>
      <c r="TFD16" s="121"/>
      <c r="TFE16" s="121"/>
      <c r="TFF16" s="121"/>
      <c r="TFG16" s="121"/>
      <c r="TFH16" s="121"/>
      <c r="TFI16" s="121"/>
      <c r="TFJ16" s="121"/>
      <c r="TFK16" s="121"/>
      <c r="TFL16" s="121"/>
      <c r="TFM16" s="121"/>
      <c r="TFN16" s="121"/>
      <c r="TFO16" s="121"/>
      <c r="TFP16" s="121"/>
      <c r="TFQ16" s="121"/>
      <c r="TFR16" s="121"/>
      <c r="TFS16" s="121"/>
      <c r="TFT16" s="121"/>
      <c r="TFU16" s="121"/>
      <c r="TFV16" s="121"/>
      <c r="TFW16" s="121"/>
      <c r="TFX16" s="121"/>
      <c r="TFY16" s="121"/>
      <c r="TFZ16" s="121"/>
      <c r="TGA16" s="121"/>
      <c r="TGB16" s="121"/>
      <c r="TGC16" s="121"/>
      <c r="TGD16" s="121"/>
      <c r="TGE16" s="121"/>
      <c r="TGF16" s="121"/>
      <c r="TGG16" s="121"/>
      <c r="TGH16" s="121"/>
      <c r="TGI16" s="121"/>
      <c r="TGJ16" s="121"/>
      <c r="TGK16" s="121"/>
      <c r="TGL16" s="121"/>
      <c r="TGM16" s="121"/>
      <c r="TGN16" s="121"/>
      <c r="TGO16" s="121"/>
      <c r="TGP16" s="121"/>
      <c r="TGQ16" s="121"/>
      <c r="TGR16" s="121"/>
      <c r="TGS16" s="121"/>
      <c r="TGT16" s="121"/>
      <c r="TGU16" s="121"/>
      <c r="TGV16" s="121"/>
      <c r="TGW16" s="121"/>
      <c r="TGX16" s="121"/>
      <c r="TGY16" s="121"/>
      <c r="TGZ16" s="121"/>
      <c r="THA16" s="121"/>
      <c r="THB16" s="121"/>
      <c r="THC16" s="121"/>
      <c r="THD16" s="121"/>
      <c r="THE16" s="121"/>
      <c r="THF16" s="121"/>
      <c r="THG16" s="121"/>
      <c r="THH16" s="121"/>
      <c r="THI16" s="121"/>
      <c r="THJ16" s="121"/>
      <c r="THK16" s="121"/>
      <c r="THL16" s="121"/>
      <c r="THM16" s="121"/>
      <c r="THN16" s="121"/>
      <c r="THO16" s="121"/>
      <c r="THP16" s="121"/>
      <c r="THQ16" s="121"/>
      <c r="THR16" s="121"/>
      <c r="THS16" s="121"/>
      <c r="THT16" s="121"/>
      <c r="THU16" s="121"/>
      <c r="THV16" s="121"/>
      <c r="THW16" s="121"/>
      <c r="THX16" s="121"/>
      <c r="THY16" s="121"/>
      <c r="THZ16" s="121"/>
      <c r="TIA16" s="121"/>
      <c r="TIB16" s="121"/>
      <c r="TIC16" s="121"/>
      <c r="TID16" s="121"/>
      <c r="TIE16" s="121"/>
      <c r="TIF16" s="121"/>
      <c r="TIG16" s="121"/>
      <c r="TIH16" s="121"/>
      <c r="TII16" s="121"/>
      <c r="TIJ16" s="121"/>
      <c r="TIK16" s="121"/>
      <c r="TIL16" s="121"/>
      <c r="TIM16" s="121"/>
      <c r="TIN16" s="121"/>
      <c r="TIO16" s="121"/>
      <c r="TIP16" s="121"/>
      <c r="TIQ16" s="121"/>
      <c r="TIR16" s="121"/>
      <c r="TIS16" s="121"/>
      <c r="TIT16" s="121"/>
      <c r="TIU16" s="121"/>
      <c r="TIV16" s="121"/>
      <c r="TIW16" s="121"/>
      <c r="TIX16" s="121"/>
      <c r="TIY16" s="121"/>
      <c r="TIZ16" s="121"/>
      <c r="TJA16" s="121"/>
      <c r="TJB16" s="121"/>
      <c r="TJC16" s="121"/>
      <c r="TJD16" s="121"/>
      <c r="TJE16" s="121"/>
      <c r="TJF16" s="121"/>
      <c r="TJG16" s="121"/>
      <c r="TJH16" s="121"/>
      <c r="TJI16" s="121"/>
      <c r="TJJ16" s="121"/>
      <c r="TJK16" s="121"/>
      <c r="TJL16" s="121"/>
      <c r="TJM16" s="121"/>
      <c r="TJN16" s="121"/>
      <c r="TJO16" s="121"/>
      <c r="TJP16" s="121"/>
      <c r="TJQ16" s="121"/>
      <c r="TJR16" s="121"/>
      <c r="TJS16" s="121"/>
      <c r="TJT16" s="121"/>
      <c r="TJU16" s="121"/>
      <c r="TJV16" s="121"/>
      <c r="TJW16" s="121"/>
      <c r="TJX16" s="121"/>
      <c r="TJY16" s="121"/>
      <c r="TJZ16" s="121"/>
      <c r="TKA16" s="121"/>
      <c r="TKB16" s="121"/>
      <c r="TKC16" s="121"/>
      <c r="TKD16" s="121"/>
      <c r="TKE16" s="121"/>
      <c r="TKF16" s="121"/>
      <c r="TKG16" s="121"/>
      <c r="TKH16" s="121"/>
      <c r="TKI16" s="121"/>
      <c r="TKJ16" s="121"/>
      <c r="TKK16" s="121"/>
      <c r="TKL16" s="121"/>
      <c r="TKM16" s="121"/>
      <c r="TKN16" s="121"/>
      <c r="TKO16" s="121"/>
      <c r="TKP16" s="121"/>
      <c r="TKQ16" s="121"/>
      <c r="TKR16" s="121"/>
      <c r="TKS16" s="121"/>
      <c r="TKT16" s="121"/>
      <c r="TKU16" s="121"/>
      <c r="TKV16" s="121"/>
      <c r="TKW16" s="121"/>
      <c r="TKX16" s="121"/>
      <c r="TKY16" s="121"/>
      <c r="TKZ16" s="121"/>
      <c r="TLA16" s="121"/>
      <c r="TLB16" s="121"/>
      <c r="TLC16" s="121"/>
      <c r="TLD16" s="121"/>
      <c r="TLE16" s="121"/>
      <c r="TLF16" s="121"/>
      <c r="TLG16" s="121"/>
      <c r="TLH16" s="121"/>
      <c r="TLI16" s="121"/>
      <c r="TLJ16" s="121"/>
      <c r="TLK16" s="121"/>
      <c r="TLL16" s="121"/>
      <c r="TLM16" s="121"/>
      <c r="TLN16" s="121"/>
      <c r="TLO16" s="121"/>
      <c r="TLP16" s="121"/>
      <c r="TLQ16" s="121"/>
      <c r="TLR16" s="121"/>
      <c r="TLS16" s="121"/>
      <c r="TLT16" s="121"/>
      <c r="TLU16" s="121"/>
      <c r="TLV16" s="121"/>
      <c r="TLW16" s="121"/>
      <c r="TLX16" s="121"/>
      <c r="TLY16" s="121"/>
      <c r="TLZ16" s="121"/>
      <c r="TMA16" s="121"/>
      <c r="TMB16" s="121"/>
      <c r="TMC16" s="121"/>
      <c r="TMD16" s="121"/>
      <c r="TME16" s="121"/>
      <c r="TMF16" s="121"/>
      <c r="TMG16" s="121"/>
      <c r="TMH16" s="121"/>
      <c r="TMI16" s="121"/>
      <c r="TMJ16" s="121"/>
      <c r="TMK16" s="121"/>
      <c r="TML16" s="121"/>
      <c r="TMM16" s="121"/>
      <c r="TMN16" s="121"/>
      <c r="TMO16" s="121"/>
      <c r="TMP16" s="121"/>
      <c r="TMQ16" s="121"/>
      <c r="TMR16" s="121"/>
      <c r="TMS16" s="121"/>
      <c r="TMT16" s="121"/>
      <c r="TMU16" s="121"/>
      <c r="TMV16" s="121"/>
      <c r="TMW16" s="121"/>
      <c r="TMX16" s="121"/>
      <c r="TMY16" s="121"/>
      <c r="TMZ16" s="121"/>
      <c r="TNA16" s="121"/>
      <c r="TNB16" s="121"/>
      <c r="TNC16" s="121"/>
      <c r="TND16" s="121"/>
      <c r="TNE16" s="121"/>
      <c r="TNF16" s="121"/>
      <c r="TNG16" s="121"/>
      <c r="TNH16" s="121"/>
      <c r="TNI16" s="121"/>
      <c r="TNJ16" s="121"/>
      <c r="TNK16" s="121"/>
      <c r="TNL16" s="121"/>
      <c r="TNM16" s="121"/>
      <c r="TNN16" s="121"/>
      <c r="TNO16" s="121"/>
      <c r="TNP16" s="121"/>
      <c r="TNQ16" s="121"/>
      <c r="TNR16" s="121"/>
      <c r="TNS16" s="121"/>
      <c r="TNT16" s="121"/>
      <c r="TNU16" s="121"/>
      <c r="TNV16" s="121"/>
      <c r="TNW16" s="121"/>
      <c r="TNX16" s="121"/>
      <c r="TNY16" s="121"/>
      <c r="TNZ16" s="121"/>
      <c r="TOA16" s="121"/>
      <c r="TOB16" s="121"/>
      <c r="TOC16" s="121"/>
      <c r="TOD16" s="121"/>
      <c r="TOE16" s="121"/>
      <c r="TOF16" s="121"/>
      <c r="TOG16" s="121"/>
      <c r="TOH16" s="121"/>
      <c r="TOI16" s="121"/>
      <c r="TOJ16" s="121"/>
      <c r="TOK16" s="121"/>
      <c r="TOL16" s="121"/>
      <c r="TOM16" s="121"/>
      <c r="TON16" s="121"/>
      <c r="TOO16" s="121"/>
      <c r="TOP16" s="121"/>
      <c r="TOQ16" s="121"/>
      <c r="TOR16" s="121"/>
      <c r="TOS16" s="121"/>
      <c r="TOT16" s="121"/>
      <c r="TOU16" s="121"/>
      <c r="TOV16" s="121"/>
      <c r="TOW16" s="121"/>
      <c r="TOX16" s="121"/>
      <c r="TOY16" s="121"/>
      <c r="TOZ16" s="121"/>
      <c r="TPA16" s="121"/>
      <c r="TPB16" s="121"/>
      <c r="TPC16" s="121"/>
      <c r="TPD16" s="121"/>
      <c r="TPE16" s="121"/>
      <c r="TPF16" s="121"/>
      <c r="TPG16" s="121"/>
      <c r="TPH16" s="121"/>
      <c r="TPI16" s="121"/>
      <c r="TPJ16" s="121"/>
      <c r="TPK16" s="121"/>
      <c r="TPL16" s="121"/>
      <c r="TPM16" s="121"/>
      <c r="TPN16" s="121"/>
      <c r="TPO16" s="121"/>
      <c r="TPP16" s="121"/>
      <c r="TPQ16" s="121"/>
      <c r="TPR16" s="121"/>
      <c r="TPS16" s="121"/>
      <c r="TPT16" s="121"/>
      <c r="TPU16" s="121"/>
      <c r="TPV16" s="121"/>
      <c r="TPW16" s="121"/>
      <c r="TPX16" s="121"/>
      <c r="TPY16" s="121"/>
      <c r="TPZ16" s="121"/>
      <c r="TQA16" s="121"/>
      <c r="TQB16" s="121"/>
      <c r="TQC16" s="121"/>
      <c r="TQD16" s="121"/>
      <c r="TQE16" s="121"/>
      <c r="TQF16" s="121"/>
      <c r="TQG16" s="121"/>
      <c r="TQH16" s="121"/>
      <c r="TQI16" s="121"/>
      <c r="TQJ16" s="121"/>
      <c r="TQK16" s="121"/>
      <c r="TQL16" s="121"/>
      <c r="TQM16" s="121"/>
      <c r="TQN16" s="121"/>
      <c r="TQO16" s="121"/>
      <c r="TQP16" s="121"/>
      <c r="TQQ16" s="121"/>
      <c r="TQR16" s="121"/>
      <c r="TQS16" s="121"/>
      <c r="TQT16" s="121"/>
      <c r="TQU16" s="121"/>
      <c r="TQV16" s="121"/>
      <c r="TQW16" s="121"/>
      <c r="TQX16" s="121"/>
      <c r="TQY16" s="121"/>
      <c r="TQZ16" s="121"/>
      <c r="TRA16" s="121"/>
      <c r="TRB16" s="121"/>
      <c r="TRC16" s="121"/>
      <c r="TRD16" s="121"/>
      <c r="TRE16" s="121"/>
      <c r="TRF16" s="121"/>
      <c r="TRG16" s="121"/>
      <c r="TRH16" s="121"/>
      <c r="TRI16" s="121"/>
      <c r="TRJ16" s="121"/>
      <c r="TRK16" s="121"/>
      <c r="TRL16" s="121"/>
      <c r="TRM16" s="121"/>
      <c r="TRN16" s="121"/>
      <c r="TRO16" s="121"/>
      <c r="TRP16" s="121"/>
      <c r="TRQ16" s="121"/>
      <c r="TRR16" s="121"/>
      <c r="TRS16" s="121"/>
      <c r="TRT16" s="121"/>
      <c r="TRU16" s="121"/>
      <c r="TRV16" s="121"/>
      <c r="TRW16" s="121"/>
      <c r="TRX16" s="121"/>
      <c r="TRY16" s="121"/>
      <c r="TRZ16" s="121"/>
      <c r="TSA16" s="121"/>
      <c r="TSB16" s="121"/>
      <c r="TSC16" s="121"/>
      <c r="TSD16" s="121"/>
      <c r="TSE16" s="121"/>
      <c r="TSF16" s="121"/>
      <c r="TSG16" s="121"/>
      <c r="TSH16" s="121"/>
      <c r="TSI16" s="121"/>
      <c r="TSJ16" s="121"/>
      <c r="TSK16" s="121"/>
      <c r="TSL16" s="121"/>
      <c r="TSM16" s="121"/>
      <c r="TSN16" s="121"/>
      <c r="TSO16" s="121"/>
      <c r="TSP16" s="121"/>
      <c r="TSQ16" s="121"/>
      <c r="TSR16" s="121"/>
      <c r="TSS16" s="121"/>
      <c r="TST16" s="121"/>
      <c r="TSU16" s="121"/>
      <c r="TSV16" s="121"/>
      <c r="TSW16" s="121"/>
      <c r="TSX16" s="121"/>
      <c r="TSY16" s="121"/>
      <c r="TSZ16" s="121"/>
      <c r="TTA16" s="121"/>
      <c r="TTB16" s="121"/>
      <c r="TTC16" s="121"/>
      <c r="TTD16" s="121"/>
      <c r="TTE16" s="121"/>
      <c r="TTF16" s="121"/>
      <c r="TTG16" s="121"/>
      <c r="TTH16" s="121"/>
      <c r="TTI16" s="121"/>
      <c r="TTJ16" s="121"/>
      <c r="TTK16" s="121"/>
      <c r="TTL16" s="121"/>
      <c r="TTM16" s="121"/>
      <c r="TTN16" s="121"/>
      <c r="TTO16" s="121"/>
      <c r="TTP16" s="121"/>
      <c r="TTQ16" s="121"/>
      <c r="TTR16" s="121"/>
      <c r="TTS16" s="121"/>
      <c r="TTT16" s="121"/>
      <c r="TTU16" s="121"/>
      <c r="TTV16" s="121"/>
      <c r="TTW16" s="121"/>
      <c r="TTX16" s="121"/>
      <c r="TTY16" s="121"/>
      <c r="TTZ16" s="121"/>
      <c r="TUA16" s="121"/>
      <c r="TUB16" s="121"/>
      <c r="TUC16" s="121"/>
      <c r="TUD16" s="121"/>
      <c r="TUE16" s="121"/>
      <c r="TUF16" s="121"/>
      <c r="TUG16" s="121"/>
      <c r="TUH16" s="121"/>
      <c r="TUI16" s="121"/>
      <c r="TUJ16" s="121"/>
      <c r="TUK16" s="121"/>
      <c r="TUL16" s="121"/>
      <c r="TUM16" s="121"/>
      <c r="TUN16" s="121"/>
      <c r="TUO16" s="121"/>
      <c r="TUP16" s="121"/>
      <c r="TUQ16" s="121"/>
      <c r="TUR16" s="121"/>
      <c r="TUS16" s="121"/>
      <c r="TUT16" s="121"/>
      <c r="TUU16" s="121"/>
      <c r="TUV16" s="121"/>
      <c r="TUW16" s="121"/>
      <c r="TUX16" s="121"/>
      <c r="TUY16" s="121"/>
      <c r="TUZ16" s="121"/>
      <c r="TVA16" s="121"/>
      <c r="TVB16" s="121"/>
      <c r="TVC16" s="121"/>
      <c r="TVD16" s="121"/>
      <c r="TVE16" s="121"/>
      <c r="TVF16" s="121"/>
      <c r="TVG16" s="121"/>
      <c r="TVH16" s="121"/>
      <c r="TVI16" s="121"/>
      <c r="TVJ16" s="121"/>
      <c r="TVK16" s="121"/>
      <c r="TVL16" s="121"/>
      <c r="TVM16" s="121"/>
      <c r="TVN16" s="121"/>
      <c r="TVO16" s="121"/>
      <c r="TVP16" s="121"/>
      <c r="TVQ16" s="121"/>
      <c r="TVR16" s="121"/>
      <c r="TVS16" s="121"/>
      <c r="TVT16" s="121"/>
      <c r="TVU16" s="121"/>
      <c r="TVV16" s="121"/>
      <c r="TVW16" s="121"/>
      <c r="TVX16" s="121"/>
      <c r="TVY16" s="121"/>
      <c r="TVZ16" s="121"/>
      <c r="TWA16" s="121"/>
      <c r="TWB16" s="121"/>
      <c r="TWC16" s="121"/>
      <c r="TWD16" s="121"/>
      <c r="TWE16" s="121"/>
      <c r="TWF16" s="121"/>
      <c r="TWG16" s="121"/>
      <c r="TWH16" s="121"/>
      <c r="TWI16" s="121"/>
      <c r="TWJ16" s="121"/>
      <c r="TWK16" s="121"/>
      <c r="TWL16" s="121"/>
      <c r="TWM16" s="121"/>
      <c r="TWN16" s="121"/>
      <c r="TWO16" s="121"/>
      <c r="TWP16" s="121"/>
      <c r="TWQ16" s="121"/>
      <c r="TWR16" s="121"/>
      <c r="TWS16" s="121"/>
      <c r="TWT16" s="121"/>
      <c r="TWU16" s="121"/>
      <c r="TWV16" s="121"/>
      <c r="TWW16" s="121"/>
      <c r="TWX16" s="121"/>
      <c r="TWY16" s="121"/>
      <c r="TWZ16" s="121"/>
      <c r="TXA16" s="121"/>
      <c r="TXB16" s="121"/>
      <c r="TXC16" s="121"/>
      <c r="TXD16" s="121"/>
      <c r="TXE16" s="121"/>
      <c r="TXF16" s="121"/>
      <c r="TXG16" s="121"/>
      <c r="TXH16" s="121"/>
      <c r="TXI16" s="121"/>
      <c r="TXJ16" s="121"/>
      <c r="TXK16" s="121"/>
      <c r="TXL16" s="121"/>
      <c r="TXM16" s="121"/>
      <c r="TXN16" s="121"/>
      <c r="TXO16" s="121"/>
      <c r="TXP16" s="121"/>
      <c r="TXQ16" s="121"/>
      <c r="TXR16" s="121"/>
      <c r="TXS16" s="121"/>
      <c r="TXT16" s="121"/>
      <c r="TXU16" s="121"/>
      <c r="TXV16" s="121"/>
      <c r="TXW16" s="121"/>
      <c r="TXX16" s="121"/>
      <c r="TXY16" s="121"/>
      <c r="TXZ16" s="121"/>
      <c r="TYA16" s="121"/>
      <c r="TYB16" s="121"/>
      <c r="TYC16" s="121"/>
      <c r="TYD16" s="121"/>
      <c r="TYE16" s="121"/>
      <c r="TYF16" s="121"/>
      <c r="TYG16" s="121"/>
      <c r="TYH16" s="121"/>
      <c r="TYI16" s="121"/>
      <c r="TYJ16" s="121"/>
      <c r="TYK16" s="121"/>
      <c r="TYL16" s="121"/>
      <c r="TYM16" s="121"/>
      <c r="TYN16" s="121"/>
      <c r="TYO16" s="121"/>
      <c r="TYP16" s="121"/>
      <c r="TYQ16" s="121"/>
      <c r="TYR16" s="121"/>
      <c r="TYS16" s="121"/>
      <c r="TYT16" s="121"/>
      <c r="TYU16" s="121"/>
      <c r="TYV16" s="121"/>
      <c r="TYW16" s="121"/>
      <c r="TYX16" s="121"/>
      <c r="TYY16" s="121"/>
      <c r="TYZ16" s="121"/>
      <c r="TZA16" s="121"/>
      <c r="TZB16" s="121"/>
      <c r="TZC16" s="121"/>
      <c r="TZD16" s="121"/>
      <c r="TZE16" s="121"/>
      <c r="TZF16" s="121"/>
      <c r="TZG16" s="121"/>
      <c r="TZH16" s="121"/>
      <c r="TZI16" s="121"/>
      <c r="TZJ16" s="121"/>
      <c r="TZK16" s="121"/>
      <c r="TZL16" s="121"/>
      <c r="TZM16" s="121"/>
      <c r="TZN16" s="121"/>
      <c r="TZO16" s="121"/>
      <c r="TZP16" s="121"/>
      <c r="TZQ16" s="121"/>
      <c r="TZR16" s="121"/>
      <c r="TZS16" s="121"/>
      <c r="TZT16" s="121"/>
      <c r="TZU16" s="121"/>
      <c r="TZV16" s="121"/>
      <c r="TZW16" s="121"/>
      <c r="TZX16" s="121"/>
      <c r="TZY16" s="121"/>
      <c r="TZZ16" s="121"/>
      <c r="UAA16" s="121"/>
      <c r="UAB16" s="121"/>
      <c r="UAC16" s="121"/>
      <c r="UAD16" s="121"/>
      <c r="UAE16" s="121"/>
      <c r="UAF16" s="121"/>
      <c r="UAG16" s="121"/>
      <c r="UAH16" s="121"/>
      <c r="UAI16" s="121"/>
      <c r="UAJ16" s="121"/>
      <c r="UAK16" s="121"/>
      <c r="UAL16" s="121"/>
      <c r="UAM16" s="121"/>
      <c r="UAN16" s="121"/>
      <c r="UAO16" s="121"/>
      <c r="UAP16" s="121"/>
      <c r="UAQ16" s="121"/>
      <c r="UAR16" s="121"/>
      <c r="UAS16" s="121"/>
      <c r="UAT16" s="121"/>
      <c r="UAU16" s="121"/>
      <c r="UAV16" s="121"/>
      <c r="UAW16" s="121"/>
      <c r="UAX16" s="121"/>
      <c r="UAY16" s="121"/>
      <c r="UAZ16" s="121"/>
      <c r="UBA16" s="121"/>
      <c r="UBB16" s="121"/>
      <c r="UBC16" s="121"/>
      <c r="UBD16" s="121"/>
      <c r="UBE16" s="121"/>
      <c r="UBF16" s="121"/>
      <c r="UBG16" s="121"/>
      <c r="UBH16" s="121"/>
      <c r="UBI16" s="121"/>
      <c r="UBJ16" s="121"/>
      <c r="UBK16" s="121"/>
      <c r="UBL16" s="121"/>
      <c r="UBM16" s="121"/>
      <c r="UBN16" s="121"/>
      <c r="UBO16" s="121"/>
      <c r="UBP16" s="121"/>
      <c r="UBQ16" s="121"/>
      <c r="UBR16" s="121"/>
      <c r="UBS16" s="121"/>
      <c r="UBT16" s="121"/>
      <c r="UBU16" s="121"/>
      <c r="UBV16" s="121"/>
      <c r="UBW16" s="121"/>
      <c r="UBX16" s="121"/>
      <c r="UBY16" s="121"/>
      <c r="UBZ16" s="121"/>
      <c r="UCA16" s="121"/>
      <c r="UCB16" s="121"/>
      <c r="UCC16" s="121"/>
      <c r="UCD16" s="121"/>
      <c r="UCE16" s="121"/>
      <c r="UCF16" s="121"/>
      <c r="UCG16" s="121"/>
      <c r="UCH16" s="121"/>
      <c r="UCI16" s="121"/>
      <c r="UCJ16" s="121"/>
      <c r="UCK16" s="121"/>
      <c r="UCL16" s="121"/>
      <c r="UCM16" s="121"/>
      <c r="UCN16" s="121"/>
      <c r="UCO16" s="121"/>
      <c r="UCP16" s="121"/>
      <c r="UCQ16" s="121"/>
      <c r="UCR16" s="121"/>
      <c r="UCS16" s="121"/>
      <c r="UCT16" s="121"/>
      <c r="UCU16" s="121"/>
      <c r="UCV16" s="121"/>
      <c r="UCW16" s="121"/>
      <c r="UCX16" s="121"/>
      <c r="UCY16" s="121"/>
      <c r="UCZ16" s="121"/>
      <c r="UDA16" s="121"/>
      <c r="UDB16" s="121"/>
      <c r="UDC16" s="121"/>
      <c r="UDD16" s="121"/>
      <c r="UDE16" s="121"/>
      <c r="UDF16" s="121"/>
      <c r="UDG16" s="121"/>
      <c r="UDH16" s="121"/>
      <c r="UDI16" s="121"/>
      <c r="UDJ16" s="121"/>
      <c r="UDK16" s="121"/>
      <c r="UDL16" s="121"/>
      <c r="UDM16" s="121"/>
      <c r="UDN16" s="121"/>
      <c r="UDO16" s="121"/>
      <c r="UDP16" s="121"/>
      <c r="UDQ16" s="121"/>
      <c r="UDR16" s="121"/>
      <c r="UDS16" s="121"/>
      <c r="UDT16" s="121"/>
      <c r="UDU16" s="121"/>
      <c r="UDV16" s="121"/>
      <c r="UDW16" s="121"/>
      <c r="UDX16" s="121"/>
      <c r="UDY16" s="121"/>
      <c r="UDZ16" s="121"/>
      <c r="UEA16" s="121"/>
      <c r="UEB16" s="121"/>
      <c r="UEC16" s="121"/>
      <c r="UED16" s="121"/>
      <c r="UEE16" s="121"/>
      <c r="UEF16" s="121"/>
      <c r="UEG16" s="121"/>
      <c r="UEH16" s="121"/>
      <c r="UEI16" s="121"/>
      <c r="UEJ16" s="121"/>
      <c r="UEK16" s="121"/>
      <c r="UEL16" s="121"/>
      <c r="UEM16" s="121"/>
      <c r="UEN16" s="121"/>
      <c r="UEO16" s="121"/>
      <c r="UEP16" s="121"/>
      <c r="UEQ16" s="121"/>
      <c r="UER16" s="121"/>
      <c r="UES16" s="121"/>
      <c r="UET16" s="121"/>
      <c r="UEU16" s="121"/>
      <c r="UEV16" s="121"/>
      <c r="UEW16" s="121"/>
      <c r="UEX16" s="121"/>
      <c r="UEY16" s="121"/>
      <c r="UEZ16" s="121"/>
      <c r="UFA16" s="121"/>
      <c r="UFB16" s="121"/>
      <c r="UFC16" s="121"/>
      <c r="UFD16" s="121"/>
      <c r="UFE16" s="121"/>
      <c r="UFF16" s="121"/>
      <c r="UFG16" s="121"/>
      <c r="UFH16" s="121"/>
      <c r="UFI16" s="121"/>
      <c r="UFJ16" s="121"/>
      <c r="UFK16" s="121"/>
      <c r="UFL16" s="121"/>
      <c r="UFM16" s="121"/>
      <c r="UFN16" s="121"/>
      <c r="UFO16" s="121"/>
      <c r="UFP16" s="121"/>
      <c r="UFQ16" s="121"/>
      <c r="UFR16" s="121"/>
      <c r="UFS16" s="121"/>
      <c r="UFT16" s="121"/>
      <c r="UFU16" s="121"/>
      <c r="UFV16" s="121"/>
      <c r="UFW16" s="121"/>
      <c r="UFX16" s="121"/>
      <c r="UFY16" s="121"/>
      <c r="UFZ16" s="121"/>
      <c r="UGA16" s="121"/>
      <c r="UGB16" s="121"/>
      <c r="UGC16" s="121"/>
      <c r="UGD16" s="121"/>
      <c r="UGE16" s="121"/>
      <c r="UGF16" s="121"/>
      <c r="UGG16" s="121"/>
      <c r="UGH16" s="121"/>
      <c r="UGI16" s="121"/>
      <c r="UGJ16" s="121"/>
      <c r="UGK16" s="121"/>
      <c r="UGL16" s="121"/>
      <c r="UGM16" s="121"/>
      <c r="UGN16" s="121"/>
      <c r="UGO16" s="121"/>
      <c r="UGP16" s="121"/>
      <c r="UGQ16" s="121"/>
      <c r="UGR16" s="121"/>
      <c r="UGS16" s="121"/>
      <c r="UGT16" s="121"/>
      <c r="UGU16" s="121"/>
      <c r="UGV16" s="121"/>
      <c r="UGW16" s="121"/>
      <c r="UGX16" s="121"/>
      <c r="UGY16" s="121"/>
      <c r="UGZ16" s="121"/>
      <c r="UHA16" s="121"/>
      <c r="UHB16" s="121"/>
      <c r="UHC16" s="121"/>
      <c r="UHD16" s="121"/>
      <c r="UHE16" s="121"/>
      <c r="UHF16" s="121"/>
      <c r="UHG16" s="121"/>
      <c r="UHH16" s="121"/>
      <c r="UHI16" s="121"/>
      <c r="UHJ16" s="121"/>
      <c r="UHK16" s="121"/>
      <c r="UHL16" s="121"/>
      <c r="UHM16" s="121"/>
      <c r="UHN16" s="121"/>
      <c r="UHO16" s="121"/>
      <c r="UHP16" s="121"/>
      <c r="UHQ16" s="121"/>
      <c r="UHR16" s="121"/>
      <c r="UHS16" s="121"/>
      <c r="UHT16" s="121"/>
      <c r="UHU16" s="121"/>
      <c r="UHV16" s="121"/>
      <c r="UHW16" s="121"/>
      <c r="UHX16" s="121"/>
      <c r="UHY16" s="121"/>
      <c r="UHZ16" s="121"/>
      <c r="UIA16" s="121"/>
      <c r="UIB16" s="121"/>
      <c r="UIC16" s="121"/>
      <c r="UID16" s="121"/>
      <c r="UIE16" s="121"/>
      <c r="UIF16" s="121"/>
      <c r="UIG16" s="121"/>
      <c r="UIH16" s="121"/>
      <c r="UII16" s="121"/>
      <c r="UIJ16" s="121"/>
      <c r="UIK16" s="121"/>
      <c r="UIL16" s="121"/>
      <c r="UIM16" s="121"/>
      <c r="UIN16" s="121"/>
      <c r="UIO16" s="121"/>
      <c r="UIP16" s="121"/>
      <c r="UIQ16" s="121"/>
      <c r="UIR16" s="121"/>
      <c r="UIS16" s="121"/>
      <c r="UIT16" s="121"/>
      <c r="UIU16" s="121"/>
      <c r="UIV16" s="121"/>
      <c r="UIW16" s="121"/>
      <c r="UIX16" s="121"/>
      <c r="UIY16" s="121"/>
      <c r="UIZ16" s="121"/>
      <c r="UJA16" s="121"/>
      <c r="UJB16" s="121"/>
      <c r="UJC16" s="121"/>
      <c r="UJD16" s="121"/>
      <c r="UJE16" s="121"/>
      <c r="UJF16" s="121"/>
      <c r="UJG16" s="121"/>
      <c r="UJH16" s="121"/>
      <c r="UJI16" s="121"/>
      <c r="UJJ16" s="121"/>
      <c r="UJK16" s="121"/>
      <c r="UJL16" s="121"/>
      <c r="UJM16" s="121"/>
      <c r="UJN16" s="121"/>
      <c r="UJO16" s="121"/>
      <c r="UJP16" s="121"/>
      <c r="UJQ16" s="121"/>
      <c r="UJR16" s="121"/>
      <c r="UJS16" s="121"/>
      <c r="UJT16" s="121"/>
      <c r="UJU16" s="121"/>
      <c r="UJV16" s="121"/>
      <c r="UJW16" s="121"/>
      <c r="UJX16" s="121"/>
      <c r="UJY16" s="121"/>
      <c r="UJZ16" s="121"/>
      <c r="UKA16" s="121"/>
      <c r="UKB16" s="121"/>
      <c r="UKC16" s="121"/>
      <c r="UKD16" s="121"/>
      <c r="UKE16" s="121"/>
      <c r="UKF16" s="121"/>
      <c r="UKG16" s="121"/>
      <c r="UKH16" s="121"/>
      <c r="UKI16" s="121"/>
      <c r="UKJ16" s="121"/>
      <c r="UKK16" s="121"/>
      <c r="UKL16" s="121"/>
      <c r="UKM16" s="121"/>
      <c r="UKN16" s="121"/>
      <c r="UKO16" s="121"/>
      <c r="UKP16" s="121"/>
      <c r="UKQ16" s="121"/>
      <c r="UKR16" s="121"/>
      <c r="UKS16" s="121"/>
      <c r="UKT16" s="121"/>
      <c r="UKU16" s="121"/>
      <c r="UKV16" s="121"/>
      <c r="UKW16" s="121"/>
      <c r="UKX16" s="121"/>
      <c r="UKY16" s="121"/>
      <c r="UKZ16" s="121"/>
      <c r="ULA16" s="121"/>
      <c r="ULB16" s="121"/>
      <c r="ULC16" s="121"/>
      <c r="ULD16" s="121"/>
      <c r="ULE16" s="121"/>
      <c r="ULF16" s="121"/>
      <c r="ULG16" s="121"/>
      <c r="ULH16" s="121"/>
      <c r="ULI16" s="121"/>
      <c r="ULJ16" s="121"/>
      <c r="ULK16" s="121"/>
      <c r="ULL16" s="121"/>
      <c r="ULM16" s="121"/>
      <c r="ULN16" s="121"/>
      <c r="ULO16" s="121"/>
      <c r="ULP16" s="121"/>
      <c r="ULQ16" s="121"/>
      <c r="ULR16" s="121"/>
      <c r="ULS16" s="121"/>
      <c r="ULT16" s="121"/>
      <c r="ULU16" s="121"/>
      <c r="ULV16" s="121"/>
      <c r="ULW16" s="121"/>
      <c r="ULX16" s="121"/>
      <c r="ULY16" s="121"/>
      <c r="ULZ16" s="121"/>
      <c r="UMA16" s="121"/>
      <c r="UMB16" s="121"/>
      <c r="UMC16" s="121"/>
      <c r="UMD16" s="121"/>
      <c r="UME16" s="121"/>
      <c r="UMF16" s="121"/>
      <c r="UMG16" s="121"/>
      <c r="UMH16" s="121"/>
      <c r="UMI16" s="121"/>
      <c r="UMJ16" s="121"/>
      <c r="UMK16" s="121"/>
      <c r="UML16" s="121"/>
      <c r="UMM16" s="121"/>
      <c r="UMN16" s="121"/>
      <c r="UMO16" s="121"/>
      <c r="UMP16" s="121"/>
      <c r="UMQ16" s="121"/>
      <c r="UMR16" s="121"/>
      <c r="UMS16" s="121"/>
      <c r="UMT16" s="121"/>
      <c r="UMU16" s="121"/>
      <c r="UMV16" s="121"/>
      <c r="UMW16" s="121"/>
      <c r="UMX16" s="121"/>
      <c r="UMY16" s="121"/>
      <c r="UMZ16" s="121"/>
      <c r="UNA16" s="121"/>
      <c r="UNB16" s="121"/>
      <c r="UNC16" s="121"/>
      <c r="UND16" s="121"/>
      <c r="UNE16" s="121"/>
      <c r="UNF16" s="121"/>
      <c r="UNG16" s="121"/>
      <c r="UNH16" s="121"/>
      <c r="UNI16" s="121"/>
      <c r="UNJ16" s="121"/>
      <c r="UNK16" s="121"/>
      <c r="UNL16" s="121"/>
      <c r="UNM16" s="121"/>
      <c r="UNN16" s="121"/>
      <c r="UNO16" s="121"/>
      <c r="UNP16" s="121"/>
      <c r="UNQ16" s="121"/>
      <c r="UNR16" s="121"/>
      <c r="UNS16" s="121"/>
      <c r="UNT16" s="121"/>
      <c r="UNU16" s="121"/>
      <c r="UNV16" s="121"/>
      <c r="UNW16" s="121"/>
      <c r="UNX16" s="121"/>
      <c r="UNY16" s="121"/>
      <c r="UNZ16" s="121"/>
      <c r="UOA16" s="121"/>
      <c r="UOB16" s="121"/>
      <c r="UOC16" s="121"/>
      <c r="UOD16" s="121"/>
      <c r="UOE16" s="121"/>
      <c r="UOF16" s="121"/>
      <c r="UOG16" s="121"/>
      <c r="UOH16" s="121"/>
      <c r="UOI16" s="121"/>
      <c r="UOJ16" s="121"/>
      <c r="UOK16" s="121"/>
      <c r="UOL16" s="121"/>
      <c r="UOM16" s="121"/>
      <c r="UON16" s="121"/>
      <c r="UOO16" s="121"/>
      <c r="UOP16" s="121"/>
      <c r="UOQ16" s="121"/>
      <c r="UOR16" s="121"/>
      <c r="UOS16" s="121"/>
      <c r="UOT16" s="121"/>
      <c r="UOU16" s="121"/>
      <c r="UOV16" s="121"/>
      <c r="UOW16" s="121"/>
      <c r="UOX16" s="121"/>
      <c r="UOY16" s="121"/>
      <c r="UOZ16" s="121"/>
      <c r="UPA16" s="121"/>
      <c r="UPB16" s="121"/>
      <c r="UPC16" s="121"/>
      <c r="UPD16" s="121"/>
      <c r="UPE16" s="121"/>
      <c r="UPF16" s="121"/>
      <c r="UPG16" s="121"/>
      <c r="UPH16" s="121"/>
      <c r="UPI16" s="121"/>
      <c r="UPJ16" s="121"/>
      <c r="UPK16" s="121"/>
      <c r="UPL16" s="121"/>
      <c r="UPM16" s="121"/>
      <c r="UPN16" s="121"/>
      <c r="UPO16" s="121"/>
      <c r="UPP16" s="121"/>
      <c r="UPQ16" s="121"/>
      <c r="UPR16" s="121"/>
      <c r="UPS16" s="121"/>
      <c r="UPT16" s="121"/>
      <c r="UPU16" s="121"/>
      <c r="UPV16" s="121"/>
      <c r="UPW16" s="121"/>
      <c r="UPX16" s="121"/>
      <c r="UPY16" s="121"/>
      <c r="UPZ16" s="121"/>
      <c r="UQA16" s="121"/>
      <c r="UQB16" s="121"/>
      <c r="UQC16" s="121"/>
      <c r="UQD16" s="121"/>
      <c r="UQE16" s="121"/>
      <c r="UQF16" s="121"/>
      <c r="UQG16" s="121"/>
      <c r="UQH16" s="121"/>
      <c r="UQI16" s="121"/>
      <c r="UQJ16" s="121"/>
      <c r="UQK16" s="121"/>
      <c r="UQL16" s="121"/>
      <c r="UQM16" s="121"/>
      <c r="UQN16" s="121"/>
      <c r="UQO16" s="121"/>
      <c r="UQP16" s="121"/>
      <c r="UQQ16" s="121"/>
      <c r="UQR16" s="121"/>
      <c r="UQS16" s="121"/>
      <c r="UQT16" s="121"/>
      <c r="UQU16" s="121"/>
      <c r="UQV16" s="121"/>
      <c r="UQW16" s="121"/>
      <c r="UQX16" s="121"/>
      <c r="UQY16" s="121"/>
      <c r="UQZ16" s="121"/>
      <c r="URA16" s="121"/>
      <c r="URB16" s="121"/>
      <c r="URC16" s="121"/>
      <c r="URD16" s="121"/>
      <c r="URE16" s="121"/>
      <c r="URF16" s="121"/>
      <c r="URG16" s="121"/>
      <c r="URH16" s="121"/>
      <c r="URI16" s="121"/>
      <c r="URJ16" s="121"/>
      <c r="URK16" s="121"/>
      <c r="URL16" s="121"/>
      <c r="URM16" s="121"/>
      <c r="URN16" s="121"/>
      <c r="URO16" s="121"/>
      <c r="URP16" s="121"/>
      <c r="URQ16" s="121"/>
      <c r="URR16" s="121"/>
      <c r="URS16" s="121"/>
      <c r="URT16" s="121"/>
      <c r="URU16" s="121"/>
      <c r="URV16" s="121"/>
      <c r="URW16" s="121"/>
      <c r="URX16" s="121"/>
      <c r="URY16" s="121"/>
      <c r="URZ16" s="121"/>
      <c r="USA16" s="121"/>
      <c r="USB16" s="121"/>
      <c r="USC16" s="121"/>
      <c r="USD16" s="121"/>
      <c r="USE16" s="121"/>
      <c r="USF16" s="121"/>
      <c r="USG16" s="121"/>
      <c r="USH16" s="121"/>
      <c r="USI16" s="121"/>
      <c r="USJ16" s="121"/>
      <c r="USK16" s="121"/>
      <c r="USL16" s="121"/>
      <c r="USM16" s="121"/>
      <c r="USN16" s="121"/>
      <c r="USO16" s="121"/>
      <c r="USP16" s="121"/>
      <c r="USQ16" s="121"/>
      <c r="USR16" s="121"/>
      <c r="USS16" s="121"/>
      <c r="UST16" s="121"/>
      <c r="USU16" s="121"/>
      <c r="USV16" s="121"/>
      <c r="USW16" s="121"/>
      <c r="USX16" s="121"/>
      <c r="USY16" s="121"/>
      <c r="USZ16" s="121"/>
      <c r="UTA16" s="121"/>
      <c r="UTB16" s="121"/>
      <c r="UTC16" s="121"/>
      <c r="UTD16" s="121"/>
      <c r="UTE16" s="121"/>
      <c r="UTF16" s="121"/>
      <c r="UTG16" s="121"/>
      <c r="UTH16" s="121"/>
      <c r="UTI16" s="121"/>
      <c r="UTJ16" s="121"/>
      <c r="UTK16" s="121"/>
      <c r="UTL16" s="121"/>
      <c r="UTM16" s="121"/>
      <c r="UTN16" s="121"/>
      <c r="UTO16" s="121"/>
      <c r="UTP16" s="121"/>
      <c r="UTQ16" s="121"/>
      <c r="UTR16" s="121"/>
      <c r="UTS16" s="121"/>
      <c r="UTT16" s="121"/>
      <c r="UTU16" s="121"/>
      <c r="UTV16" s="121"/>
      <c r="UTW16" s="121"/>
      <c r="UTX16" s="121"/>
      <c r="UTY16" s="121"/>
      <c r="UTZ16" s="121"/>
      <c r="UUA16" s="121"/>
      <c r="UUB16" s="121"/>
      <c r="UUC16" s="121"/>
      <c r="UUD16" s="121"/>
      <c r="UUE16" s="121"/>
      <c r="UUF16" s="121"/>
      <c r="UUG16" s="121"/>
      <c r="UUH16" s="121"/>
      <c r="UUI16" s="121"/>
      <c r="UUJ16" s="121"/>
      <c r="UUK16" s="121"/>
      <c r="UUL16" s="121"/>
      <c r="UUM16" s="121"/>
      <c r="UUN16" s="121"/>
      <c r="UUO16" s="121"/>
      <c r="UUP16" s="121"/>
      <c r="UUQ16" s="121"/>
      <c r="UUR16" s="121"/>
      <c r="UUS16" s="121"/>
      <c r="UUT16" s="121"/>
      <c r="UUU16" s="121"/>
      <c r="UUV16" s="121"/>
      <c r="UUW16" s="121"/>
      <c r="UUX16" s="121"/>
      <c r="UUY16" s="121"/>
      <c r="UUZ16" s="121"/>
      <c r="UVA16" s="121"/>
      <c r="UVB16" s="121"/>
      <c r="UVC16" s="121"/>
      <c r="UVD16" s="121"/>
      <c r="UVE16" s="121"/>
      <c r="UVF16" s="121"/>
      <c r="UVG16" s="121"/>
      <c r="UVH16" s="121"/>
      <c r="UVI16" s="121"/>
      <c r="UVJ16" s="121"/>
      <c r="UVK16" s="121"/>
      <c r="UVL16" s="121"/>
      <c r="UVM16" s="121"/>
      <c r="UVN16" s="121"/>
      <c r="UVO16" s="121"/>
      <c r="UVP16" s="121"/>
      <c r="UVQ16" s="121"/>
      <c r="UVR16" s="121"/>
      <c r="UVS16" s="121"/>
      <c r="UVT16" s="121"/>
      <c r="UVU16" s="121"/>
      <c r="UVV16" s="121"/>
      <c r="UVW16" s="121"/>
      <c r="UVX16" s="121"/>
      <c r="UVY16" s="121"/>
      <c r="UVZ16" s="121"/>
      <c r="UWA16" s="121"/>
      <c r="UWB16" s="121"/>
      <c r="UWC16" s="121"/>
      <c r="UWD16" s="121"/>
      <c r="UWE16" s="121"/>
      <c r="UWF16" s="121"/>
      <c r="UWG16" s="121"/>
      <c r="UWH16" s="121"/>
      <c r="UWI16" s="121"/>
      <c r="UWJ16" s="121"/>
      <c r="UWK16" s="121"/>
      <c r="UWL16" s="121"/>
      <c r="UWM16" s="121"/>
      <c r="UWN16" s="121"/>
      <c r="UWO16" s="121"/>
      <c r="UWP16" s="121"/>
      <c r="UWQ16" s="121"/>
      <c r="UWR16" s="121"/>
      <c r="UWS16" s="121"/>
      <c r="UWT16" s="121"/>
      <c r="UWU16" s="121"/>
      <c r="UWV16" s="121"/>
      <c r="UWW16" s="121"/>
      <c r="UWX16" s="121"/>
      <c r="UWY16" s="121"/>
      <c r="UWZ16" s="121"/>
      <c r="UXA16" s="121"/>
      <c r="UXB16" s="121"/>
      <c r="UXC16" s="121"/>
      <c r="UXD16" s="121"/>
      <c r="UXE16" s="121"/>
      <c r="UXF16" s="121"/>
      <c r="UXG16" s="121"/>
      <c r="UXH16" s="121"/>
      <c r="UXI16" s="121"/>
      <c r="UXJ16" s="121"/>
      <c r="UXK16" s="121"/>
      <c r="UXL16" s="121"/>
      <c r="UXM16" s="121"/>
      <c r="UXN16" s="121"/>
      <c r="UXO16" s="121"/>
      <c r="UXP16" s="121"/>
      <c r="UXQ16" s="121"/>
      <c r="UXR16" s="121"/>
      <c r="UXS16" s="121"/>
      <c r="UXT16" s="121"/>
      <c r="UXU16" s="121"/>
      <c r="UXV16" s="121"/>
      <c r="UXW16" s="121"/>
      <c r="UXX16" s="121"/>
      <c r="UXY16" s="121"/>
      <c r="UXZ16" s="121"/>
      <c r="UYA16" s="121"/>
      <c r="UYB16" s="121"/>
      <c r="UYC16" s="121"/>
      <c r="UYD16" s="121"/>
      <c r="UYE16" s="121"/>
      <c r="UYF16" s="121"/>
      <c r="UYG16" s="121"/>
      <c r="UYH16" s="121"/>
      <c r="UYI16" s="121"/>
      <c r="UYJ16" s="121"/>
      <c r="UYK16" s="121"/>
      <c r="UYL16" s="121"/>
      <c r="UYM16" s="121"/>
      <c r="UYN16" s="121"/>
      <c r="UYO16" s="121"/>
      <c r="UYP16" s="121"/>
      <c r="UYQ16" s="121"/>
      <c r="UYR16" s="121"/>
      <c r="UYS16" s="121"/>
      <c r="UYT16" s="121"/>
      <c r="UYU16" s="121"/>
      <c r="UYV16" s="121"/>
      <c r="UYW16" s="121"/>
      <c r="UYX16" s="121"/>
      <c r="UYY16" s="121"/>
      <c r="UYZ16" s="121"/>
      <c r="UZA16" s="121"/>
      <c r="UZB16" s="121"/>
      <c r="UZC16" s="121"/>
      <c r="UZD16" s="121"/>
      <c r="UZE16" s="121"/>
      <c r="UZF16" s="121"/>
      <c r="UZG16" s="121"/>
      <c r="UZH16" s="121"/>
      <c r="UZI16" s="121"/>
      <c r="UZJ16" s="121"/>
      <c r="UZK16" s="121"/>
      <c r="UZL16" s="121"/>
      <c r="UZM16" s="121"/>
      <c r="UZN16" s="121"/>
      <c r="UZO16" s="121"/>
      <c r="UZP16" s="121"/>
      <c r="UZQ16" s="121"/>
      <c r="UZR16" s="121"/>
      <c r="UZS16" s="121"/>
      <c r="UZT16" s="121"/>
      <c r="UZU16" s="121"/>
      <c r="UZV16" s="121"/>
      <c r="UZW16" s="121"/>
      <c r="UZX16" s="121"/>
      <c r="UZY16" s="121"/>
      <c r="UZZ16" s="121"/>
      <c r="VAA16" s="121"/>
      <c r="VAB16" s="121"/>
      <c r="VAC16" s="121"/>
      <c r="VAD16" s="121"/>
      <c r="VAE16" s="121"/>
      <c r="VAF16" s="121"/>
      <c r="VAG16" s="121"/>
      <c r="VAH16" s="121"/>
      <c r="VAI16" s="121"/>
      <c r="VAJ16" s="121"/>
      <c r="VAK16" s="121"/>
      <c r="VAL16" s="121"/>
      <c r="VAM16" s="121"/>
      <c r="VAN16" s="121"/>
      <c r="VAO16" s="121"/>
      <c r="VAP16" s="121"/>
      <c r="VAQ16" s="121"/>
      <c r="VAR16" s="121"/>
      <c r="VAS16" s="121"/>
      <c r="VAT16" s="121"/>
      <c r="VAU16" s="121"/>
      <c r="VAV16" s="121"/>
      <c r="VAW16" s="121"/>
      <c r="VAX16" s="121"/>
      <c r="VAY16" s="121"/>
      <c r="VAZ16" s="121"/>
      <c r="VBA16" s="121"/>
      <c r="VBB16" s="121"/>
      <c r="VBC16" s="121"/>
      <c r="VBD16" s="121"/>
      <c r="VBE16" s="121"/>
      <c r="VBF16" s="121"/>
      <c r="VBG16" s="121"/>
      <c r="VBH16" s="121"/>
      <c r="VBI16" s="121"/>
      <c r="VBJ16" s="121"/>
      <c r="VBK16" s="121"/>
      <c r="VBL16" s="121"/>
      <c r="VBM16" s="121"/>
      <c r="VBN16" s="121"/>
      <c r="VBO16" s="121"/>
      <c r="VBP16" s="121"/>
      <c r="VBQ16" s="121"/>
      <c r="VBR16" s="121"/>
      <c r="VBS16" s="121"/>
      <c r="VBT16" s="121"/>
      <c r="VBU16" s="121"/>
      <c r="VBV16" s="121"/>
      <c r="VBW16" s="121"/>
      <c r="VBX16" s="121"/>
      <c r="VBY16" s="121"/>
      <c r="VBZ16" s="121"/>
      <c r="VCA16" s="121"/>
      <c r="VCB16" s="121"/>
      <c r="VCC16" s="121"/>
      <c r="VCD16" s="121"/>
      <c r="VCE16" s="121"/>
      <c r="VCF16" s="121"/>
      <c r="VCG16" s="121"/>
      <c r="VCH16" s="121"/>
      <c r="VCI16" s="121"/>
      <c r="VCJ16" s="121"/>
      <c r="VCK16" s="121"/>
      <c r="VCL16" s="121"/>
      <c r="VCM16" s="121"/>
      <c r="VCN16" s="121"/>
      <c r="VCO16" s="121"/>
      <c r="VCP16" s="121"/>
      <c r="VCQ16" s="121"/>
      <c r="VCR16" s="121"/>
      <c r="VCS16" s="121"/>
      <c r="VCT16" s="121"/>
      <c r="VCU16" s="121"/>
      <c r="VCV16" s="121"/>
      <c r="VCW16" s="121"/>
      <c r="VCX16" s="121"/>
      <c r="VCY16" s="121"/>
      <c r="VCZ16" s="121"/>
      <c r="VDA16" s="121"/>
      <c r="VDB16" s="121"/>
      <c r="VDC16" s="121"/>
      <c r="VDD16" s="121"/>
      <c r="VDE16" s="121"/>
      <c r="VDF16" s="121"/>
      <c r="VDG16" s="121"/>
      <c r="VDH16" s="121"/>
      <c r="VDI16" s="121"/>
      <c r="VDJ16" s="121"/>
      <c r="VDK16" s="121"/>
      <c r="VDL16" s="121"/>
      <c r="VDM16" s="121"/>
      <c r="VDN16" s="121"/>
      <c r="VDO16" s="121"/>
      <c r="VDP16" s="121"/>
      <c r="VDQ16" s="121"/>
      <c r="VDR16" s="121"/>
      <c r="VDS16" s="121"/>
      <c r="VDT16" s="121"/>
      <c r="VDU16" s="121"/>
      <c r="VDV16" s="121"/>
      <c r="VDW16" s="121"/>
      <c r="VDX16" s="121"/>
      <c r="VDY16" s="121"/>
      <c r="VDZ16" s="121"/>
      <c r="VEA16" s="121"/>
      <c r="VEB16" s="121"/>
      <c r="VEC16" s="121"/>
      <c r="VED16" s="121"/>
      <c r="VEE16" s="121"/>
      <c r="VEF16" s="121"/>
      <c r="VEG16" s="121"/>
      <c r="VEH16" s="121"/>
      <c r="VEI16" s="121"/>
      <c r="VEJ16" s="121"/>
      <c r="VEK16" s="121"/>
      <c r="VEL16" s="121"/>
      <c r="VEM16" s="121"/>
      <c r="VEN16" s="121"/>
      <c r="VEO16" s="121"/>
      <c r="VEP16" s="121"/>
      <c r="VEQ16" s="121"/>
      <c r="VER16" s="121"/>
      <c r="VES16" s="121"/>
      <c r="VET16" s="121"/>
      <c r="VEU16" s="121"/>
      <c r="VEV16" s="121"/>
      <c r="VEW16" s="121"/>
      <c r="VEX16" s="121"/>
      <c r="VEY16" s="121"/>
      <c r="VEZ16" s="121"/>
      <c r="VFA16" s="121"/>
      <c r="VFB16" s="121"/>
      <c r="VFC16" s="121"/>
      <c r="VFD16" s="121"/>
      <c r="VFE16" s="121"/>
      <c r="VFF16" s="121"/>
      <c r="VFG16" s="121"/>
      <c r="VFH16" s="121"/>
      <c r="VFI16" s="121"/>
      <c r="VFJ16" s="121"/>
      <c r="VFK16" s="121"/>
      <c r="VFL16" s="121"/>
      <c r="VFM16" s="121"/>
      <c r="VFN16" s="121"/>
      <c r="VFO16" s="121"/>
      <c r="VFP16" s="121"/>
      <c r="VFQ16" s="121"/>
      <c r="VFR16" s="121"/>
      <c r="VFS16" s="121"/>
      <c r="VFT16" s="121"/>
      <c r="VFU16" s="121"/>
      <c r="VFV16" s="121"/>
      <c r="VFW16" s="121"/>
      <c r="VFX16" s="121"/>
      <c r="VFY16" s="121"/>
      <c r="VFZ16" s="121"/>
      <c r="VGA16" s="121"/>
      <c r="VGB16" s="121"/>
      <c r="VGC16" s="121"/>
      <c r="VGD16" s="121"/>
      <c r="VGE16" s="121"/>
      <c r="VGF16" s="121"/>
      <c r="VGG16" s="121"/>
      <c r="VGH16" s="121"/>
      <c r="VGI16" s="121"/>
      <c r="VGJ16" s="121"/>
      <c r="VGK16" s="121"/>
      <c r="VGL16" s="121"/>
      <c r="VGM16" s="121"/>
      <c r="VGN16" s="121"/>
      <c r="VGO16" s="121"/>
      <c r="VGP16" s="121"/>
      <c r="VGQ16" s="121"/>
      <c r="VGR16" s="121"/>
      <c r="VGS16" s="121"/>
      <c r="VGT16" s="121"/>
      <c r="VGU16" s="121"/>
      <c r="VGV16" s="121"/>
      <c r="VGW16" s="121"/>
      <c r="VGX16" s="121"/>
      <c r="VGY16" s="121"/>
      <c r="VGZ16" s="121"/>
      <c r="VHA16" s="121"/>
      <c r="VHB16" s="121"/>
      <c r="VHC16" s="121"/>
      <c r="VHD16" s="121"/>
      <c r="VHE16" s="121"/>
      <c r="VHF16" s="121"/>
      <c r="VHG16" s="121"/>
      <c r="VHH16" s="121"/>
      <c r="VHI16" s="121"/>
      <c r="VHJ16" s="121"/>
      <c r="VHK16" s="121"/>
      <c r="VHL16" s="121"/>
      <c r="VHM16" s="121"/>
      <c r="VHN16" s="121"/>
      <c r="VHO16" s="121"/>
      <c r="VHP16" s="121"/>
      <c r="VHQ16" s="121"/>
      <c r="VHR16" s="121"/>
      <c r="VHS16" s="121"/>
      <c r="VHT16" s="121"/>
      <c r="VHU16" s="121"/>
      <c r="VHV16" s="121"/>
      <c r="VHW16" s="121"/>
      <c r="VHX16" s="121"/>
      <c r="VHY16" s="121"/>
      <c r="VHZ16" s="121"/>
      <c r="VIA16" s="121"/>
      <c r="VIB16" s="121"/>
      <c r="VIC16" s="121"/>
      <c r="VID16" s="121"/>
      <c r="VIE16" s="121"/>
      <c r="VIF16" s="121"/>
      <c r="VIG16" s="121"/>
      <c r="VIH16" s="121"/>
      <c r="VII16" s="121"/>
      <c r="VIJ16" s="121"/>
      <c r="VIK16" s="121"/>
      <c r="VIL16" s="121"/>
      <c r="VIM16" s="121"/>
      <c r="VIN16" s="121"/>
      <c r="VIO16" s="121"/>
      <c r="VIP16" s="121"/>
      <c r="VIQ16" s="121"/>
      <c r="VIR16" s="121"/>
      <c r="VIS16" s="121"/>
      <c r="VIT16" s="121"/>
      <c r="VIU16" s="121"/>
      <c r="VIV16" s="121"/>
      <c r="VIW16" s="121"/>
      <c r="VIX16" s="121"/>
      <c r="VIY16" s="121"/>
      <c r="VIZ16" s="121"/>
      <c r="VJA16" s="121"/>
      <c r="VJB16" s="121"/>
      <c r="VJC16" s="121"/>
      <c r="VJD16" s="121"/>
      <c r="VJE16" s="121"/>
      <c r="VJF16" s="121"/>
      <c r="VJG16" s="121"/>
      <c r="VJH16" s="121"/>
      <c r="VJI16" s="121"/>
      <c r="VJJ16" s="121"/>
      <c r="VJK16" s="121"/>
      <c r="VJL16" s="121"/>
      <c r="VJM16" s="121"/>
      <c r="VJN16" s="121"/>
      <c r="VJO16" s="121"/>
      <c r="VJP16" s="121"/>
      <c r="VJQ16" s="121"/>
      <c r="VJR16" s="121"/>
      <c r="VJS16" s="121"/>
      <c r="VJT16" s="121"/>
      <c r="VJU16" s="121"/>
      <c r="VJV16" s="121"/>
      <c r="VJW16" s="121"/>
      <c r="VJX16" s="121"/>
      <c r="VJY16" s="121"/>
      <c r="VJZ16" s="121"/>
      <c r="VKA16" s="121"/>
      <c r="VKB16" s="121"/>
      <c r="VKC16" s="121"/>
      <c r="VKD16" s="121"/>
      <c r="VKE16" s="121"/>
      <c r="VKF16" s="121"/>
      <c r="VKG16" s="121"/>
      <c r="VKH16" s="121"/>
      <c r="VKI16" s="121"/>
      <c r="VKJ16" s="121"/>
      <c r="VKK16" s="121"/>
      <c r="VKL16" s="121"/>
      <c r="VKM16" s="121"/>
      <c r="VKN16" s="121"/>
      <c r="VKO16" s="121"/>
      <c r="VKP16" s="121"/>
      <c r="VKQ16" s="121"/>
      <c r="VKR16" s="121"/>
      <c r="VKS16" s="121"/>
      <c r="VKT16" s="121"/>
      <c r="VKU16" s="121"/>
      <c r="VKV16" s="121"/>
      <c r="VKW16" s="121"/>
      <c r="VKX16" s="121"/>
      <c r="VKY16" s="121"/>
      <c r="VKZ16" s="121"/>
      <c r="VLA16" s="121"/>
      <c r="VLB16" s="121"/>
      <c r="VLC16" s="121"/>
      <c r="VLD16" s="121"/>
      <c r="VLE16" s="121"/>
      <c r="VLF16" s="121"/>
      <c r="VLG16" s="121"/>
      <c r="VLH16" s="121"/>
      <c r="VLI16" s="121"/>
      <c r="VLJ16" s="121"/>
      <c r="VLK16" s="121"/>
      <c r="VLL16" s="121"/>
      <c r="VLM16" s="121"/>
      <c r="VLN16" s="121"/>
      <c r="VLO16" s="121"/>
      <c r="VLP16" s="121"/>
      <c r="VLQ16" s="121"/>
      <c r="VLR16" s="121"/>
      <c r="VLS16" s="121"/>
      <c r="VLT16" s="121"/>
      <c r="VLU16" s="121"/>
      <c r="VLV16" s="121"/>
      <c r="VLW16" s="121"/>
      <c r="VLX16" s="121"/>
      <c r="VLY16" s="121"/>
      <c r="VLZ16" s="121"/>
      <c r="VMA16" s="121"/>
      <c r="VMB16" s="121"/>
      <c r="VMC16" s="121"/>
      <c r="VMD16" s="121"/>
      <c r="VME16" s="121"/>
      <c r="VMF16" s="121"/>
      <c r="VMG16" s="121"/>
      <c r="VMH16" s="121"/>
      <c r="VMI16" s="121"/>
      <c r="VMJ16" s="121"/>
      <c r="VMK16" s="121"/>
      <c r="VML16" s="121"/>
      <c r="VMM16" s="121"/>
      <c r="VMN16" s="121"/>
      <c r="VMO16" s="121"/>
      <c r="VMP16" s="121"/>
      <c r="VMQ16" s="121"/>
      <c r="VMR16" s="121"/>
      <c r="VMS16" s="121"/>
      <c r="VMT16" s="121"/>
      <c r="VMU16" s="121"/>
      <c r="VMV16" s="121"/>
      <c r="VMW16" s="121"/>
      <c r="VMX16" s="121"/>
      <c r="VMY16" s="121"/>
      <c r="VMZ16" s="121"/>
      <c r="VNA16" s="121"/>
      <c r="VNB16" s="121"/>
      <c r="VNC16" s="121"/>
      <c r="VND16" s="121"/>
      <c r="VNE16" s="121"/>
      <c r="VNF16" s="121"/>
      <c r="VNG16" s="121"/>
      <c r="VNH16" s="121"/>
      <c r="VNI16" s="121"/>
      <c r="VNJ16" s="121"/>
      <c r="VNK16" s="121"/>
      <c r="VNL16" s="121"/>
      <c r="VNM16" s="121"/>
      <c r="VNN16" s="121"/>
      <c r="VNO16" s="121"/>
      <c r="VNP16" s="121"/>
      <c r="VNQ16" s="121"/>
      <c r="VNR16" s="121"/>
      <c r="VNS16" s="121"/>
      <c r="VNT16" s="121"/>
      <c r="VNU16" s="121"/>
      <c r="VNV16" s="121"/>
      <c r="VNW16" s="121"/>
      <c r="VNX16" s="121"/>
      <c r="VNY16" s="121"/>
      <c r="VNZ16" s="121"/>
      <c r="VOA16" s="121"/>
      <c r="VOB16" s="121"/>
      <c r="VOC16" s="121"/>
      <c r="VOD16" s="121"/>
      <c r="VOE16" s="121"/>
      <c r="VOF16" s="121"/>
      <c r="VOG16" s="121"/>
      <c r="VOH16" s="121"/>
      <c r="VOI16" s="121"/>
      <c r="VOJ16" s="121"/>
      <c r="VOK16" s="121"/>
      <c r="VOL16" s="121"/>
      <c r="VOM16" s="121"/>
      <c r="VON16" s="121"/>
      <c r="VOO16" s="121"/>
      <c r="VOP16" s="121"/>
      <c r="VOQ16" s="121"/>
      <c r="VOR16" s="121"/>
      <c r="VOS16" s="121"/>
      <c r="VOT16" s="121"/>
      <c r="VOU16" s="121"/>
      <c r="VOV16" s="121"/>
      <c r="VOW16" s="121"/>
      <c r="VOX16" s="121"/>
      <c r="VOY16" s="121"/>
      <c r="VOZ16" s="121"/>
      <c r="VPA16" s="121"/>
      <c r="VPB16" s="121"/>
      <c r="VPC16" s="121"/>
      <c r="VPD16" s="121"/>
      <c r="VPE16" s="121"/>
      <c r="VPF16" s="121"/>
      <c r="VPG16" s="121"/>
      <c r="VPH16" s="121"/>
      <c r="VPI16" s="121"/>
      <c r="VPJ16" s="121"/>
      <c r="VPK16" s="121"/>
      <c r="VPL16" s="121"/>
      <c r="VPM16" s="121"/>
      <c r="VPN16" s="121"/>
      <c r="VPO16" s="121"/>
      <c r="VPP16" s="121"/>
      <c r="VPQ16" s="121"/>
      <c r="VPR16" s="121"/>
      <c r="VPS16" s="121"/>
      <c r="VPT16" s="121"/>
      <c r="VPU16" s="121"/>
      <c r="VPV16" s="121"/>
      <c r="VPW16" s="121"/>
      <c r="VPX16" s="121"/>
      <c r="VPY16" s="121"/>
      <c r="VPZ16" s="121"/>
      <c r="VQA16" s="121"/>
      <c r="VQB16" s="121"/>
      <c r="VQC16" s="121"/>
      <c r="VQD16" s="121"/>
      <c r="VQE16" s="121"/>
      <c r="VQF16" s="121"/>
      <c r="VQG16" s="121"/>
      <c r="VQH16" s="121"/>
      <c r="VQI16" s="121"/>
      <c r="VQJ16" s="121"/>
      <c r="VQK16" s="121"/>
      <c r="VQL16" s="121"/>
      <c r="VQM16" s="121"/>
      <c r="VQN16" s="121"/>
      <c r="VQO16" s="121"/>
      <c r="VQP16" s="121"/>
      <c r="VQQ16" s="121"/>
      <c r="VQR16" s="121"/>
      <c r="VQS16" s="121"/>
      <c r="VQT16" s="121"/>
      <c r="VQU16" s="121"/>
      <c r="VQV16" s="121"/>
      <c r="VQW16" s="121"/>
      <c r="VQX16" s="121"/>
      <c r="VQY16" s="121"/>
      <c r="VQZ16" s="121"/>
      <c r="VRA16" s="121"/>
      <c r="VRB16" s="121"/>
      <c r="VRC16" s="121"/>
      <c r="VRD16" s="121"/>
      <c r="VRE16" s="121"/>
      <c r="VRF16" s="121"/>
      <c r="VRG16" s="121"/>
      <c r="VRH16" s="121"/>
      <c r="VRI16" s="121"/>
      <c r="VRJ16" s="121"/>
      <c r="VRK16" s="121"/>
      <c r="VRL16" s="121"/>
      <c r="VRM16" s="121"/>
      <c r="VRN16" s="121"/>
      <c r="VRO16" s="121"/>
      <c r="VRP16" s="121"/>
      <c r="VRQ16" s="121"/>
      <c r="VRR16" s="121"/>
      <c r="VRS16" s="121"/>
      <c r="VRT16" s="121"/>
      <c r="VRU16" s="121"/>
      <c r="VRV16" s="121"/>
      <c r="VRW16" s="121"/>
      <c r="VRX16" s="121"/>
      <c r="VRY16" s="121"/>
      <c r="VRZ16" s="121"/>
      <c r="VSA16" s="121"/>
      <c r="VSB16" s="121"/>
      <c r="VSC16" s="121"/>
      <c r="VSD16" s="121"/>
      <c r="VSE16" s="121"/>
      <c r="VSF16" s="121"/>
      <c r="VSG16" s="121"/>
      <c r="VSH16" s="121"/>
      <c r="VSI16" s="121"/>
      <c r="VSJ16" s="121"/>
      <c r="VSK16" s="121"/>
      <c r="VSL16" s="121"/>
      <c r="VSM16" s="121"/>
      <c r="VSN16" s="121"/>
      <c r="VSO16" s="121"/>
      <c r="VSP16" s="121"/>
      <c r="VSQ16" s="121"/>
      <c r="VSR16" s="121"/>
      <c r="VSS16" s="121"/>
      <c r="VST16" s="121"/>
      <c r="VSU16" s="121"/>
      <c r="VSV16" s="121"/>
      <c r="VSW16" s="121"/>
      <c r="VSX16" s="121"/>
      <c r="VSY16" s="121"/>
      <c r="VSZ16" s="121"/>
      <c r="VTA16" s="121"/>
      <c r="VTB16" s="121"/>
      <c r="VTC16" s="121"/>
      <c r="VTD16" s="121"/>
      <c r="VTE16" s="121"/>
      <c r="VTF16" s="121"/>
      <c r="VTG16" s="121"/>
      <c r="VTH16" s="121"/>
      <c r="VTI16" s="121"/>
      <c r="VTJ16" s="121"/>
      <c r="VTK16" s="121"/>
      <c r="VTL16" s="121"/>
      <c r="VTM16" s="121"/>
      <c r="VTN16" s="121"/>
      <c r="VTO16" s="121"/>
      <c r="VTP16" s="121"/>
      <c r="VTQ16" s="121"/>
      <c r="VTR16" s="121"/>
      <c r="VTS16" s="121"/>
      <c r="VTT16" s="121"/>
      <c r="VTU16" s="121"/>
      <c r="VTV16" s="121"/>
      <c r="VTW16" s="121"/>
      <c r="VTX16" s="121"/>
      <c r="VTY16" s="121"/>
      <c r="VTZ16" s="121"/>
      <c r="VUA16" s="121"/>
      <c r="VUB16" s="121"/>
      <c r="VUC16" s="121"/>
      <c r="VUD16" s="121"/>
      <c r="VUE16" s="121"/>
      <c r="VUF16" s="121"/>
      <c r="VUG16" s="121"/>
      <c r="VUH16" s="121"/>
      <c r="VUI16" s="121"/>
      <c r="VUJ16" s="121"/>
      <c r="VUK16" s="121"/>
      <c r="VUL16" s="121"/>
      <c r="VUM16" s="121"/>
      <c r="VUN16" s="121"/>
      <c r="VUO16" s="121"/>
      <c r="VUP16" s="121"/>
      <c r="VUQ16" s="121"/>
      <c r="VUR16" s="121"/>
      <c r="VUS16" s="121"/>
      <c r="VUT16" s="121"/>
      <c r="VUU16" s="121"/>
      <c r="VUV16" s="121"/>
      <c r="VUW16" s="121"/>
      <c r="VUX16" s="121"/>
      <c r="VUY16" s="121"/>
      <c r="VUZ16" s="121"/>
      <c r="VVA16" s="121"/>
      <c r="VVB16" s="121"/>
      <c r="VVC16" s="121"/>
      <c r="VVD16" s="121"/>
      <c r="VVE16" s="121"/>
      <c r="VVF16" s="121"/>
      <c r="VVG16" s="121"/>
      <c r="VVH16" s="121"/>
      <c r="VVI16" s="121"/>
      <c r="VVJ16" s="121"/>
      <c r="VVK16" s="121"/>
      <c r="VVL16" s="121"/>
      <c r="VVM16" s="121"/>
      <c r="VVN16" s="121"/>
      <c r="VVO16" s="121"/>
      <c r="VVP16" s="121"/>
      <c r="VVQ16" s="121"/>
      <c r="VVR16" s="121"/>
      <c r="VVS16" s="121"/>
      <c r="VVT16" s="121"/>
      <c r="VVU16" s="121"/>
      <c r="VVV16" s="121"/>
      <c r="VVW16" s="121"/>
      <c r="VVX16" s="121"/>
      <c r="VVY16" s="121"/>
      <c r="VVZ16" s="121"/>
      <c r="VWA16" s="121"/>
      <c r="VWB16" s="121"/>
      <c r="VWC16" s="121"/>
      <c r="VWD16" s="121"/>
      <c r="VWE16" s="121"/>
      <c r="VWF16" s="121"/>
      <c r="VWG16" s="121"/>
      <c r="VWH16" s="121"/>
      <c r="VWI16" s="121"/>
      <c r="VWJ16" s="121"/>
      <c r="VWK16" s="121"/>
      <c r="VWL16" s="121"/>
      <c r="VWM16" s="121"/>
      <c r="VWN16" s="121"/>
      <c r="VWO16" s="121"/>
      <c r="VWP16" s="121"/>
      <c r="VWQ16" s="121"/>
      <c r="VWR16" s="121"/>
      <c r="VWS16" s="121"/>
      <c r="VWT16" s="121"/>
      <c r="VWU16" s="121"/>
      <c r="VWV16" s="121"/>
      <c r="VWW16" s="121"/>
      <c r="VWX16" s="121"/>
      <c r="VWY16" s="121"/>
      <c r="VWZ16" s="121"/>
      <c r="VXA16" s="121"/>
      <c r="VXB16" s="121"/>
      <c r="VXC16" s="121"/>
      <c r="VXD16" s="121"/>
      <c r="VXE16" s="121"/>
      <c r="VXF16" s="121"/>
      <c r="VXG16" s="121"/>
      <c r="VXH16" s="121"/>
      <c r="VXI16" s="121"/>
      <c r="VXJ16" s="121"/>
      <c r="VXK16" s="121"/>
      <c r="VXL16" s="121"/>
      <c r="VXM16" s="121"/>
      <c r="VXN16" s="121"/>
      <c r="VXO16" s="121"/>
      <c r="VXP16" s="121"/>
      <c r="VXQ16" s="121"/>
      <c r="VXR16" s="121"/>
      <c r="VXS16" s="121"/>
      <c r="VXT16" s="121"/>
      <c r="VXU16" s="121"/>
      <c r="VXV16" s="121"/>
      <c r="VXW16" s="121"/>
      <c r="VXX16" s="121"/>
      <c r="VXY16" s="121"/>
      <c r="VXZ16" s="121"/>
      <c r="VYA16" s="121"/>
      <c r="VYB16" s="121"/>
      <c r="VYC16" s="121"/>
      <c r="VYD16" s="121"/>
      <c r="VYE16" s="121"/>
      <c r="VYF16" s="121"/>
      <c r="VYG16" s="121"/>
      <c r="VYH16" s="121"/>
      <c r="VYI16" s="121"/>
      <c r="VYJ16" s="121"/>
      <c r="VYK16" s="121"/>
      <c r="VYL16" s="121"/>
      <c r="VYM16" s="121"/>
      <c r="VYN16" s="121"/>
      <c r="VYO16" s="121"/>
      <c r="VYP16" s="121"/>
      <c r="VYQ16" s="121"/>
      <c r="VYR16" s="121"/>
      <c r="VYS16" s="121"/>
      <c r="VYT16" s="121"/>
      <c r="VYU16" s="121"/>
      <c r="VYV16" s="121"/>
      <c r="VYW16" s="121"/>
      <c r="VYX16" s="121"/>
      <c r="VYY16" s="121"/>
      <c r="VYZ16" s="121"/>
      <c r="VZA16" s="121"/>
      <c r="VZB16" s="121"/>
      <c r="VZC16" s="121"/>
      <c r="VZD16" s="121"/>
      <c r="VZE16" s="121"/>
      <c r="VZF16" s="121"/>
      <c r="VZG16" s="121"/>
      <c r="VZH16" s="121"/>
      <c r="VZI16" s="121"/>
      <c r="VZJ16" s="121"/>
      <c r="VZK16" s="121"/>
      <c r="VZL16" s="121"/>
      <c r="VZM16" s="121"/>
      <c r="VZN16" s="121"/>
      <c r="VZO16" s="121"/>
      <c r="VZP16" s="121"/>
      <c r="VZQ16" s="121"/>
      <c r="VZR16" s="121"/>
      <c r="VZS16" s="121"/>
      <c r="VZT16" s="121"/>
      <c r="VZU16" s="121"/>
      <c r="VZV16" s="121"/>
      <c r="VZW16" s="121"/>
      <c r="VZX16" s="121"/>
      <c r="VZY16" s="121"/>
      <c r="VZZ16" s="121"/>
      <c r="WAA16" s="121"/>
      <c r="WAB16" s="121"/>
      <c r="WAC16" s="121"/>
      <c r="WAD16" s="121"/>
      <c r="WAE16" s="121"/>
      <c r="WAF16" s="121"/>
      <c r="WAG16" s="121"/>
      <c r="WAH16" s="121"/>
      <c r="WAI16" s="121"/>
      <c r="WAJ16" s="121"/>
      <c r="WAK16" s="121"/>
      <c r="WAL16" s="121"/>
      <c r="WAM16" s="121"/>
      <c r="WAN16" s="121"/>
      <c r="WAO16" s="121"/>
      <c r="WAP16" s="121"/>
      <c r="WAQ16" s="121"/>
      <c r="WAR16" s="121"/>
      <c r="WAS16" s="121"/>
      <c r="WAT16" s="121"/>
      <c r="WAU16" s="121"/>
      <c r="WAV16" s="121"/>
      <c r="WAW16" s="121"/>
      <c r="WAX16" s="121"/>
      <c r="WAY16" s="121"/>
      <c r="WAZ16" s="121"/>
      <c r="WBA16" s="121"/>
      <c r="WBB16" s="121"/>
      <c r="WBC16" s="121"/>
      <c r="WBD16" s="121"/>
      <c r="WBE16" s="121"/>
      <c r="WBF16" s="121"/>
      <c r="WBG16" s="121"/>
      <c r="WBH16" s="121"/>
      <c r="WBI16" s="121"/>
      <c r="WBJ16" s="121"/>
      <c r="WBK16" s="121"/>
      <c r="WBL16" s="121"/>
      <c r="WBM16" s="121"/>
      <c r="WBN16" s="121"/>
      <c r="WBO16" s="121"/>
      <c r="WBP16" s="121"/>
      <c r="WBQ16" s="121"/>
      <c r="WBR16" s="121"/>
      <c r="WBS16" s="121"/>
      <c r="WBT16" s="121"/>
      <c r="WBU16" s="121"/>
      <c r="WBV16" s="121"/>
      <c r="WBW16" s="121"/>
      <c r="WBX16" s="121"/>
      <c r="WBY16" s="121"/>
      <c r="WBZ16" s="121"/>
      <c r="WCA16" s="121"/>
      <c r="WCB16" s="121"/>
      <c r="WCC16" s="121"/>
      <c r="WCD16" s="121"/>
      <c r="WCE16" s="121"/>
      <c r="WCF16" s="121"/>
      <c r="WCG16" s="121"/>
      <c r="WCH16" s="121"/>
      <c r="WCI16" s="121"/>
      <c r="WCJ16" s="121"/>
      <c r="WCK16" s="121"/>
      <c r="WCL16" s="121"/>
      <c r="WCM16" s="121"/>
      <c r="WCN16" s="121"/>
      <c r="WCO16" s="121"/>
      <c r="WCP16" s="121"/>
      <c r="WCQ16" s="121"/>
      <c r="WCR16" s="121"/>
      <c r="WCS16" s="121"/>
      <c r="WCT16" s="121"/>
      <c r="WCU16" s="121"/>
      <c r="WCV16" s="121"/>
      <c r="WCW16" s="121"/>
      <c r="WCX16" s="121"/>
      <c r="WCY16" s="121"/>
      <c r="WCZ16" s="121"/>
      <c r="WDA16" s="121"/>
      <c r="WDB16" s="121"/>
      <c r="WDC16" s="121"/>
      <c r="WDD16" s="121"/>
      <c r="WDE16" s="121"/>
      <c r="WDF16" s="121"/>
      <c r="WDG16" s="121"/>
      <c r="WDH16" s="121"/>
      <c r="WDI16" s="121"/>
      <c r="WDJ16" s="121"/>
      <c r="WDK16" s="121"/>
      <c r="WDL16" s="121"/>
      <c r="WDM16" s="121"/>
      <c r="WDN16" s="121"/>
      <c r="WDO16" s="121"/>
      <c r="WDP16" s="121"/>
      <c r="WDQ16" s="121"/>
      <c r="WDR16" s="121"/>
      <c r="WDS16" s="121"/>
      <c r="WDT16" s="121"/>
      <c r="WDU16" s="121"/>
      <c r="WDV16" s="121"/>
      <c r="WDW16" s="121"/>
      <c r="WDX16" s="121"/>
      <c r="WDY16" s="121"/>
      <c r="WDZ16" s="121"/>
      <c r="WEA16" s="121"/>
      <c r="WEB16" s="121"/>
      <c r="WEC16" s="121"/>
      <c r="WED16" s="121"/>
      <c r="WEE16" s="121"/>
      <c r="WEF16" s="121"/>
      <c r="WEG16" s="121"/>
      <c r="WEH16" s="121"/>
      <c r="WEI16" s="121"/>
      <c r="WEJ16" s="121"/>
      <c r="WEK16" s="121"/>
      <c r="WEL16" s="121"/>
      <c r="WEM16" s="121"/>
      <c r="WEN16" s="121"/>
      <c r="WEO16" s="121"/>
      <c r="WEP16" s="121"/>
      <c r="WEQ16" s="121"/>
      <c r="WER16" s="121"/>
      <c r="WES16" s="121"/>
      <c r="WET16" s="121"/>
      <c r="WEU16" s="121"/>
      <c r="WEV16" s="121"/>
      <c r="WEW16" s="121"/>
      <c r="WEX16" s="121"/>
      <c r="WEY16" s="121"/>
      <c r="WEZ16" s="121"/>
      <c r="WFA16" s="121"/>
      <c r="WFB16" s="121"/>
      <c r="WFC16" s="121"/>
      <c r="WFD16" s="121"/>
      <c r="WFE16" s="121"/>
      <c r="WFF16" s="121"/>
      <c r="WFG16" s="121"/>
      <c r="WFH16" s="121"/>
      <c r="WFI16" s="121"/>
      <c r="WFJ16" s="121"/>
      <c r="WFK16" s="121"/>
      <c r="WFL16" s="121"/>
      <c r="WFM16" s="121"/>
      <c r="WFN16" s="121"/>
      <c r="WFO16" s="121"/>
      <c r="WFP16" s="121"/>
      <c r="WFQ16" s="121"/>
      <c r="WFR16" s="121"/>
      <c r="WFS16" s="121"/>
      <c r="WFT16" s="121"/>
      <c r="WFU16" s="121"/>
      <c r="WFV16" s="121"/>
      <c r="WFW16" s="121"/>
      <c r="WFX16" s="121"/>
      <c r="WFY16" s="121"/>
      <c r="WFZ16" s="121"/>
      <c r="WGA16" s="121"/>
      <c r="WGB16" s="121"/>
      <c r="WGC16" s="121"/>
      <c r="WGD16" s="121"/>
      <c r="WGE16" s="121"/>
      <c r="WGF16" s="121"/>
      <c r="WGG16" s="121"/>
      <c r="WGH16" s="121"/>
      <c r="WGI16" s="121"/>
      <c r="WGJ16" s="121"/>
      <c r="WGK16" s="121"/>
      <c r="WGL16" s="121"/>
      <c r="WGM16" s="121"/>
      <c r="WGN16" s="121"/>
      <c r="WGO16" s="121"/>
      <c r="WGP16" s="121"/>
      <c r="WGQ16" s="121"/>
      <c r="WGR16" s="121"/>
      <c r="WGS16" s="121"/>
      <c r="WGT16" s="121"/>
      <c r="WGU16" s="121"/>
      <c r="WGV16" s="121"/>
      <c r="WGW16" s="121"/>
      <c r="WGX16" s="121"/>
      <c r="WGY16" s="121"/>
      <c r="WGZ16" s="121"/>
      <c r="WHA16" s="121"/>
      <c r="WHB16" s="121"/>
      <c r="WHC16" s="121"/>
      <c r="WHD16" s="121"/>
      <c r="WHE16" s="121"/>
      <c r="WHF16" s="121"/>
      <c r="WHG16" s="121"/>
      <c r="WHH16" s="121"/>
      <c r="WHI16" s="121"/>
      <c r="WHJ16" s="121"/>
      <c r="WHK16" s="121"/>
      <c r="WHL16" s="121"/>
      <c r="WHM16" s="121"/>
      <c r="WHN16" s="121"/>
      <c r="WHO16" s="121"/>
      <c r="WHP16" s="121"/>
      <c r="WHQ16" s="121"/>
      <c r="WHR16" s="121"/>
      <c r="WHS16" s="121"/>
      <c r="WHT16" s="121"/>
      <c r="WHU16" s="121"/>
      <c r="WHV16" s="121"/>
      <c r="WHW16" s="121"/>
      <c r="WHX16" s="121"/>
      <c r="WHY16" s="121"/>
      <c r="WHZ16" s="121"/>
      <c r="WIA16" s="121"/>
      <c r="WIB16" s="121"/>
      <c r="WIC16" s="121"/>
      <c r="WID16" s="121"/>
      <c r="WIE16" s="121"/>
      <c r="WIF16" s="121"/>
      <c r="WIG16" s="121"/>
      <c r="WIH16" s="121"/>
      <c r="WII16" s="121"/>
      <c r="WIJ16" s="121"/>
      <c r="WIK16" s="121"/>
      <c r="WIL16" s="121"/>
      <c r="WIM16" s="121"/>
      <c r="WIN16" s="121"/>
      <c r="WIO16" s="121"/>
      <c r="WIP16" s="121"/>
      <c r="WIQ16" s="121"/>
      <c r="WIR16" s="121"/>
      <c r="WIS16" s="121"/>
      <c r="WIT16" s="121"/>
      <c r="WIU16" s="121"/>
      <c r="WIV16" s="121"/>
      <c r="WIW16" s="121"/>
      <c r="WIX16" s="121"/>
      <c r="WIY16" s="121"/>
      <c r="WIZ16" s="121"/>
      <c r="WJA16" s="121"/>
      <c r="WJB16" s="121"/>
      <c r="WJC16" s="121"/>
      <c r="WJD16" s="121"/>
      <c r="WJE16" s="121"/>
      <c r="WJF16" s="121"/>
      <c r="WJG16" s="121"/>
      <c r="WJH16" s="121"/>
      <c r="WJI16" s="121"/>
      <c r="WJJ16" s="121"/>
      <c r="WJK16" s="121"/>
      <c r="WJL16" s="121"/>
      <c r="WJM16" s="121"/>
      <c r="WJN16" s="121"/>
      <c r="WJO16" s="121"/>
      <c r="WJP16" s="121"/>
      <c r="WJQ16" s="121"/>
      <c r="WJR16" s="121"/>
      <c r="WJS16" s="121"/>
      <c r="WJT16" s="121"/>
      <c r="WJU16" s="121"/>
      <c r="WJV16" s="121"/>
      <c r="WJW16" s="121"/>
      <c r="WJX16" s="121"/>
      <c r="WJY16" s="121"/>
      <c r="WJZ16" s="121"/>
      <c r="WKA16" s="121"/>
      <c r="WKB16" s="121"/>
      <c r="WKC16" s="121"/>
      <c r="WKD16" s="121"/>
      <c r="WKE16" s="121"/>
      <c r="WKF16" s="121"/>
      <c r="WKG16" s="121"/>
      <c r="WKH16" s="121"/>
      <c r="WKI16" s="121"/>
      <c r="WKJ16" s="121"/>
      <c r="WKK16" s="121"/>
      <c r="WKL16" s="121"/>
      <c r="WKM16" s="121"/>
      <c r="WKN16" s="121"/>
      <c r="WKO16" s="121"/>
      <c r="WKP16" s="121"/>
      <c r="WKQ16" s="121"/>
      <c r="WKR16" s="121"/>
      <c r="WKS16" s="121"/>
      <c r="WKT16" s="121"/>
      <c r="WKU16" s="121"/>
      <c r="WKV16" s="121"/>
      <c r="WKW16" s="121"/>
      <c r="WKX16" s="121"/>
      <c r="WKY16" s="121"/>
      <c r="WKZ16" s="121"/>
      <c r="WLA16" s="121"/>
      <c r="WLB16" s="121"/>
      <c r="WLC16" s="121"/>
      <c r="WLD16" s="121"/>
      <c r="WLE16" s="121"/>
      <c r="WLF16" s="121"/>
      <c r="WLG16" s="121"/>
      <c r="WLH16" s="121"/>
      <c r="WLI16" s="121"/>
      <c r="WLJ16" s="121"/>
      <c r="WLK16" s="121"/>
      <c r="WLL16" s="121"/>
      <c r="WLM16" s="121"/>
      <c r="WLN16" s="121"/>
      <c r="WLO16" s="121"/>
      <c r="WLP16" s="121"/>
      <c r="WLQ16" s="121"/>
      <c r="WLR16" s="121"/>
      <c r="WLS16" s="121"/>
      <c r="WLT16" s="121"/>
      <c r="WLU16" s="121"/>
      <c r="WLV16" s="121"/>
      <c r="WLW16" s="121"/>
      <c r="WLX16" s="121"/>
      <c r="WLY16" s="121"/>
      <c r="WLZ16" s="121"/>
      <c r="WMA16" s="121"/>
      <c r="WMB16" s="121"/>
      <c r="WMC16" s="121"/>
      <c r="WMD16" s="121"/>
      <c r="WME16" s="121"/>
      <c r="WMF16" s="121"/>
      <c r="WMG16" s="121"/>
      <c r="WMH16" s="121"/>
      <c r="WMI16" s="121"/>
      <c r="WMJ16" s="121"/>
      <c r="WMK16" s="121"/>
      <c r="WML16" s="121"/>
      <c r="WMM16" s="121"/>
      <c r="WMN16" s="121"/>
      <c r="WMO16" s="121"/>
      <c r="WMP16" s="121"/>
      <c r="WMQ16" s="121"/>
      <c r="WMR16" s="121"/>
      <c r="WMS16" s="121"/>
      <c r="WMT16" s="121"/>
      <c r="WMU16" s="121"/>
      <c r="WMV16" s="121"/>
      <c r="WMW16" s="121"/>
      <c r="WMX16" s="121"/>
      <c r="WMY16" s="121"/>
      <c r="WMZ16" s="121"/>
      <c r="WNA16" s="121"/>
      <c r="WNB16" s="121"/>
      <c r="WNC16" s="121"/>
      <c r="WND16" s="121"/>
      <c r="WNE16" s="121"/>
      <c r="WNF16" s="121"/>
      <c r="WNG16" s="121"/>
      <c r="WNH16" s="121"/>
      <c r="WNI16" s="121"/>
      <c r="WNJ16" s="121"/>
      <c r="WNK16" s="121"/>
      <c r="WNL16" s="121"/>
      <c r="WNM16" s="121"/>
      <c r="WNN16" s="121"/>
      <c r="WNO16" s="121"/>
      <c r="WNP16" s="121"/>
      <c r="WNQ16" s="121"/>
      <c r="WNR16" s="121"/>
      <c r="WNS16" s="121"/>
      <c r="WNT16" s="121"/>
      <c r="WNU16" s="121"/>
      <c r="WNV16" s="121"/>
      <c r="WNW16" s="121"/>
      <c r="WNX16" s="121"/>
      <c r="WNY16" s="121"/>
      <c r="WNZ16" s="121"/>
      <c r="WOA16" s="121"/>
      <c r="WOB16" s="121"/>
      <c r="WOC16" s="121"/>
      <c r="WOD16" s="121"/>
      <c r="WOE16" s="121"/>
      <c r="WOF16" s="121"/>
      <c r="WOG16" s="121"/>
      <c r="WOH16" s="121"/>
      <c r="WOI16" s="121"/>
      <c r="WOJ16" s="121"/>
      <c r="WOK16" s="121"/>
      <c r="WOL16" s="121"/>
      <c r="WOM16" s="121"/>
      <c r="WON16" s="121"/>
      <c r="WOO16" s="121"/>
      <c r="WOP16" s="121"/>
      <c r="WOQ16" s="121"/>
      <c r="WOR16" s="121"/>
      <c r="WOS16" s="121"/>
      <c r="WOT16" s="121"/>
      <c r="WOU16" s="121"/>
      <c r="WOV16" s="121"/>
      <c r="WOW16" s="121"/>
      <c r="WOX16" s="121"/>
      <c r="WOY16" s="121"/>
      <c r="WOZ16" s="121"/>
      <c r="WPA16" s="121"/>
      <c r="WPB16" s="121"/>
      <c r="WPC16" s="121"/>
      <c r="WPD16" s="121"/>
      <c r="WPE16" s="121"/>
      <c r="WPF16" s="121"/>
      <c r="WPG16" s="121"/>
      <c r="WPH16" s="121"/>
      <c r="WPI16" s="121"/>
      <c r="WPJ16" s="121"/>
      <c r="WPK16" s="121"/>
      <c r="WPL16" s="121"/>
      <c r="WPM16" s="121"/>
      <c r="WPN16" s="121"/>
      <c r="WPO16" s="121"/>
      <c r="WPP16" s="121"/>
      <c r="WPQ16" s="121"/>
      <c r="WPR16" s="121"/>
      <c r="WPS16" s="121"/>
      <c r="WPT16" s="121"/>
      <c r="WPU16" s="121"/>
      <c r="WPV16" s="121"/>
      <c r="WPW16" s="121"/>
      <c r="WPX16" s="121"/>
      <c r="WPY16" s="121"/>
      <c r="WPZ16" s="121"/>
      <c r="WQA16" s="121"/>
      <c r="WQB16" s="121"/>
      <c r="WQC16" s="121"/>
      <c r="WQD16" s="121"/>
      <c r="WQE16" s="121"/>
      <c r="WQF16" s="121"/>
      <c r="WQG16" s="121"/>
      <c r="WQH16" s="121"/>
      <c r="WQI16" s="121"/>
      <c r="WQJ16" s="121"/>
      <c r="WQK16" s="121"/>
      <c r="WQL16" s="121"/>
      <c r="WQM16" s="121"/>
      <c r="WQN16" s="121"/>
      <c r="WQO16" s="121"/>
      <c r="WQP16" s="121"/>
      <c r="WQQ16" s="121"/>
      <c r="WQR16" s="121"/>
      <c r="WQS16" s="121"/>
      <c r="WQT16" s="121"/>
      <c r="WQU16" s="121"/>
      <c r="WQV16" s="121"/>
      <c r="WQW16" s="121"/>
      <c r="WQX16" s="121"/>
      <c r="WQY16" s="121"/>
      <c r="WQZ16" s="121"/>
      <c r="WRA16" s="121"/>
      <c r="WRB16" s="121"/>
      <c r="WRC16" s="121"/>
      <c r="WRD16" s="121"/>
      <c r="WRE16" s="121"/>
      <c r="WRF16" s="121"/>
      <c r="WRG16" s="121"/>
      <c r="WRH16" s="121"/>
      <c r="WRI16" s="121"/>
      <c r="WRJ16" s="121"/>
      <c r="WRK16" s="121"/>
      <c r="WRL16" s="121"/>
      <c r="WRM16" s="121"/>
      <c r="WRN16" s="121"/>
      <c r="WRO16" s="121"/>
      <c r="WRP16" s="121"/>
      <c r="WRQ16" s="121"/>
      <c r="WRR16" s="121"/>
      <c r="WRS16" s="121"/>
      <c r="WRT16" s="121"/>
      <c r="WRU16" s="121"/>
      <c r="WRV16" s="121"/>
      <c r="WRW16" s="121"/>
      <c r="WRX16" s="121"/>
      <c r="WRY16" s="121"/>
      <c r="WRZ16" s="121"/>
      <c r="WSA16" s="121"/>
      <c r="WSB16" s="121"/>
      <c r="WSC16" s="121"/>
      <c r="WSD16" s="121"/>
      <c r="WSE16" s="121"/>
      <c r="WSF16" s="121"/>
      <c r="WSG16" s="121"/>
      <c r="WSH16" s="121"/>
      <c r="WSI16" s="121"/>
      <c r="WSJ16" s="121"/>
      <c r="WSK16" s="121"/>
      <c r="WSL16" s="121"/>
      <c r="WSM16" s="121"/>
      <c r="WSN16" s="121"/>
      <c r="WSO16" s="121"/>
      <c r="WSP16" s="121"/>
      <c r="WSQ16" s="121"/>
      <c r="WSR16" s="121"/>
      <c r="WSS16" s="121"/>
      <c r="WST16" s="121"/>
      <c r="WSU16" s="121"/>
      <c r="WSV16" s="121"/>
      <c r="WSW16" s="121"/>
      <c r="WSX16" s="121"/>
      <c r="WSY16" s="121"/>
      <c r="WSZ16" s="121"/>
      <c r="WTA16" s="121"/>
      <c r="WTB16" s="121"/>
      <c r="WTC16" s="121"/>
      <c r="WTD16" s="121"/>
      <c r="WTE16" s="121"/>
      <c r="WTF16" s="121"/>
      <c r="WTG16" s="121"/>
      <c r="WTH16" s="121"/>
      <c r="WTI16" s="121"/>
      <c r="WTJ16" s="121"/>
      <c r="WTK16" s="121"/>
      <c r="WTL16" s="121"/>
      <c r="WTM16" s="121"/>
      <c r="WTN16" s="121"/>
      <c r="WTO16" s="121"/>
      <c r="WTP16" s="121"/>
      <c r="WTQ16" s="121"/>
      <c r="WTR16" s="121"/>
      <c r="WTS16" s="121"/>
      <c r="WTT16" s="121"/>
      <c r="WTU16" s="121"/>
      <c r="WTV16" s="121"/>
      <c r="WTW16" s="121"/>
      <c r="WTX16" s="121"/>
      <c r="WTY16" s="121"/>
      <c r="WTZ16" s="121"/>
      <c r="WUA16" s="121"/>
      <c r="WUB16" s="121"/>
      <c r="WUC16" s="121"/>
      <c r="WUD16" s="121"/>
      <c r="WUE16" s="121"/>
      <c r="WUF16" s="121"/>
      <c r="WUG16" s="121"/>
      <c r="WUH16" s="121"/>
      <c r="WUI16" s="121"/>
      <c r="WUJ16" s="121"/>
      <c r="WUK16" s="121"/>
      <c r="WUL16" s="121"/>
      <c r="WUM16" s="121"/>
      <c r="WUN16" s="121"/>
      <c r="WUO16" s="121"/>
      <c r="WUP16" s="121"/>
      <c r="WUQ16" s="121"/>
      <c r="WUR16" s="121"/>
      <c r="WUS16" s="121"/>
      <c r="WUT16" s="121"/>
      <c r="WUU16" s="121"/>
      <c r="WUV16" s="121"/>
      <c r="WUW16" s="121"/>
      <c r="WUX16" s="121"/>
      <c r="WUY16" s="121"/>
      <c r="WUZ16" s="121"/>
      <c r="WVA16" s="121"/>
      <c r="WVB16" s="121"/>
      <c r="WVC16" s="121"/>
      <c r="WVD16" s="121"/>
      <c r="WVE16" s="121"/>
      <c r="WVF16" s="121"/>
      <c r="WVG16" s="121"/>
      <c r="WVH16" s="121"/>
      <c r="WVI16" s="121"/>
      <c r="WVJ16" s="121"/>
      <c r="WVK16" s="121"/>
      <c r="WVL16" s="121"/>
      <c r="WVM16" s="121"/>
      <c r="WVN16" s="121"/>
      <c r="WVO16" s="121"/>
      <c r="WVP16" s="121"/>
      <c r="WVQ16" s="121"/>
      <c r="WVR16" s="121"/>
      <c r="WVS16" s="121"/>
      <c r="WVT16" s="121"/>
      <c r="WVU16" s="121"/>
      <c r="WVV16" s="121"/>
      <c r="WVW16" s="121"/>
      <c r="WVX16" s="121"/>
      <c r="WVY16" s="121"/>
      <c r="WVZ16" s="121"/>
      <c r="WWA16" s="121"/>
      <c r="WWB16" s="121"/>
      <c r="WWC16" s="121"/>
      <c r="WWD16" s="121"/>
      <c r="WWE16" s="121"/>
      <c r="WWF16" s="121"/>
      <c r="WWG16" s="121"/>
      <c r="WWH16" s="121"/>
      <c r="WWI16" s="121"/>
      <c r="WWJ16" s="121"/>
      <c r="WWK16" s="121"/>
      <c r="WWL16" s="121"/>
      <c r="WWM16" s="121"/>
      <c r="WWN16" s="121"/>
      <c r="WWO16" s="121"/>
      <c r="WWP16" s="121"/>
      <c r="WWQ16" s="121"/>
      <c r="WWR16" s="121"/>
      <c r="WWS16" s="121"/>
      <c r="WWT16" s="121"/>
      <c r="WWU16" s="121"/>
      <c r="WWV16" s="121"/>
      <c r="WWW16" s="121"/>
      <c r="WWX16" s="121"/>
      <c r="WWY16" s="121"/>
      <c r="WWZ16" s="121"/>
      <c r="WXA16" s="121"/>
      <c r="WXB16" s="121"/>
      <c r="WXC16" s="121"/>
      <c r="WXD16" s="121"/>
      <c r="WXE16" s="121"/>
      <c r="WXF16" s="121"/>
      <c r="WXG16" s="121"/>
      <c r="WXH16" s="121"/>
      <c r="WXI16" s="121"/>
      <c r="WXJ16" s="121"/>
      <c r="WXK16" s="121"/>
      <c r="WXL16" s="121"/>
      <c r="WXM16" s="121"/>
      <c r="WXN16" s="121"/>
      <c r="WXO16" s="121"/>
      <c r="WXP16" s="121"/>
      <c r="WXQ16" s="121"/>
      <c r="WXR16" s="121"/>
      <c r="WXS16" s="121"/>
      <c r="WXT16" s="121"/>
      <c r="WXU16" s="121"/>
      <c r="WXV16" s="121"/>
      <c r="WXW16" s="121"/>
      <c r="WXX16" s="121"/>
      <c r="WXY16" s="121"/>
      <c r="WXZ16" s="121"/>
      <c r="WYA16" s="121"/>
      <c r="WYB16" s="121"/>
      <c r="WYC16" s="121"/>
      <c r="WYD16" s="121"/>
      <c r="WYE16" s="121"/>
      <c r="WYF16" s="121"/>
      <c r="WYG16" s="121"/>
      <c r="WYH16" s="121"/>
      <c r="WYI16" s="121"/>
      <c r="WYJ16" s="121"/>
      <c r="WYK16" s="121"/>
      <c r="WYL16" s="121"/>
      <c r="WYM16" s="121"/>
      <c r="WYN16" s="121"/>
      <c r="WYO16" s="121"/>
      <c r="WYP16" s="121"/>
      <c r="WYQ16" s="121"/>
      <c r="WYR16" s="121"/>
      <c r="WYS16" s="121"/>
      <c r="WYT16" s="121"/>
      <c r="WYU16" s="121"/>
      <c r="WYV16" s="121"/>
      <c r="WYW16" s="121"/>
      <c r="WYX16" s="121"/>
      <c r="WYY16" s="121"/>
      <c r="WYZ16" s="121"/>
      <c r="WZA16" s="121"/>
      <c r="WZB16" s="121"/>
      <c r="WZC16" s="121"/>
      <c r="WZD16" s="121"/>
      <c r="WZE16" s="121"/>
      <c r="WZF16" s="121"/>
      <c r="WZG16" s="121"/>
      <c r="WZH16" s="121"/>
      <c r="WZI16" s="121"/>
      <c r="WZJ16" s="121"/>
      <c r="WZK16" s="121"/>
      <c r="WZL16" s="121"/>
      <c r="WZM16" s="121"/>
      <c r="WZN16" s="121"/>
      <c r="WZO16" s="121"/>
      <c r="WZP16" s="121"/>
      <c r="WZQ16" s="121"/>
      <c r="WZR16" s="121"/>
      <c r="WZS16" s="121"/>
      <c r="WZT16" s="121"/>
      <c r="WZU16" s="121"/>
      <c r="WZV16" s="121"/>
      <c r="WZW16" s="121"/>
      <c r="WZX16" s="121"/>
      <c r="WZY16" s="121"/>
      <c r="WZZ16" s="121"/>
      <c r="XAA16" s="121"/>
      <c r="XAB16" s="121"/>
      <c r="XAC16" s="121"/>
      <c r="XAD16" s="121"/>
      <c r="XAE16" s="121"/>
      <c r="XAF16" s="121"/>
      <c r="XAG16" s="121"/>
      <c r="XAH16" s="121"/>
      <c r="XAI16" s="121"/>
      <c r="XAJ16" s="121"/>
      <c r="XAK16" s="121"/>
      <c r="XAL16" s="121"/>
      <c r="XAM16" s="121"/>
      <c r="XAN16" s="121"/>
      <c r="XAO16" s="121"/>
      <c r="XAP16" s="121"/>
      <c r="XAQ16" s="121"/>
      <c r="XAR16" s="121"/>
      <c r="XAS16" s="121"/>
      <c r="XAT16" s="121"/>
      <c r="XAU16" s="121"/>
      <c r="XAV16" s="121"/>
      <c r="XAW16" s="121"/>
      <c r="XAX16" s="121"/>
      <c r="XAY16" s="121"/>
      <c r="XAZ16" s="121"/>
      <c r="XBA16" s="121"/>
      <c r="XBB16" s="121"/>
      <c r="XBC16" s="121"/>
      <c r="XBD16" s="121"/>
      <c r="XBE16" s="121"/>
      <c r="XBF16" s="121"/>
      <c r="XBG16" s="121"/>
      <c r="XBH16" s="121"/>
      <c r="XBI16" s="121"/>
      <c r="XBJ16" s="121"/>
      <c r="XBK16" s="121"/>
      <c r="XBL16" s="121"/>
      <c r="XBM16" s="121"/>
      <c r="XBN16" s="121"/>
      <c r="XBO16" s="121"/>
      <c r="XBP16" s="121"/>
      <c r="XBQ16" s="121"/>
      <c r="XBR16" s="121"/>
      <c r="XBS16" s="121"/>
      <c r="XBT16" s="121"/>
      <c r="XBU16" s="121"/>
      <c r="XBV16" s="121"/>
      <c r="XBW16" s="121"/>
      <c r="XBX16" s="121"/>
      <c r="XBY16" s="121"/>
      <c r="XBZ16" s="121"/>
      <c r="XCA16" s="121"/>
      <c r="XCB16" s="121"/>
      <c r="XCC16" s="121"/>
      <c r="XCD16" s="121"/>
      <c r="XCE16" s="121"/>
      <c r="XCF16" s="121"/>
      <c r="XCG16" s="121"/>
      <c r="XCH16" s="121"/>
      <c r="XCI16" s="121"/>
      <c r="XCJ16" s="121"/>
      <c r="XCK16" s="121"/>
      <c r="XCL16" s="121"/>
      <c r="XCM16" s="121"/>
      <c r="XCN16" s="121"/>
      <c r="XCO16" s="121"/>
      <c r="XCP16" s="121"/>
      <c r="XCQ16" s="121"/>
      <c r="XCR16" s="121"/>
      <c r="XCS16" s="121"/>
      <c r="XCT16" s="121"/>
      <c r="XCU16" s="121"/>
      <c r="XCV16" s="121"/>
      <c r="XCW16" s="121"/>
      <c r="XCX16" s="121"/>
      <c r="XCY16" s="121"/>
      <c r="XCZ16" s="121"/>
      <c r="XDA16" s="121"/>
      <c r="XDB16" s="121"/>
      <c r="XDC16" s="121"/>
      <c r="XDD16" s="121"/>
      <c r="XDE16" s="121"/>
      <c r="XDF16" s="121"/>
      <c r="XDG16" s="121"/>
      <c r="XDH16" s="121"/>
      <c r="XDI16" s="121"/>
      <c r="XDJ16" s="121"/>
      <c r="XDK16" s="121"/>
      <c r="XDL16" s="121"/>
      <c r="XDM16" s="121"/>
      <c r="XDN16" s="121"/>
      <c r="XDO16" s="121"/>
      <c r="XDP16" s="121"/>
      <c r="XDQ16" s="121"/>
      <c r="XDR16" s="121"/>
      <c r="XDS16" s="121"/>
      <c r="XDT16" s="121"/>
      <c r="XDU16" s="121"/>
      <c r="XDV16" s="121"/>
      <c r="XDW16" s="121"/>
      <c r="XDX16" s="121"/>
      <c r="XDY16" s="121"/>
      <c r="XDZ16" s="121"/>
      <c r="XEA16" s="121"/>
      <c r="XEB16" s="121"/>
      <c r="XEC16" s="121"/>
      <c r="XED16" s="121"/>
      <c r="XEE16" s="121"/>
      <c r="XEF16" s="121"/>
      <c r="XEG16" s="121"/>
      <c r="XEH16" s="121"/>
      <c r="XEI16" s="121"/>
      <c r="XEJ16" s="121"/>
      <c r="XEK16" s="121"/>
      <c r="XEL16" s="121"/>
      <c r="XEM16" s="121"/>
      <c r="XEN16" s="121"/>
      <c r="XEO16" s="121"/>
      <c r="XEP16" s="121"/>
      <c r="XEQ16" s="121"/>
      <c r="XER16" s="121"/>
      <c r="XES16" s="121"/>
      <c r="XET16" s="121"/>
      <c r="XEU16" s="121"/>
      <c r="XEV16" s="121"/>
    </row>
    <row r="17" spans="1:20" ht="17.25" customHeight="1">
      <c r="A17" s="886" t="s">
        <v>306</v>
      </c>
      <c r="B17" s="860"/>
      <c r="C17" s="860"/>
      <c r="D17" s="860"/>
      <c r="E17" s="860"/>
      <c r="F17" s="860"/>
      <c r="G17" s="860"/>
      <c r="H17" s="860"/>
      <c r="I17" s="860"/>
      <c r="J17" s="860"/>
      <c r="K17" s="860"/>
      <c r="L17" s="860"/>
      <c r="M17" s="860"/>
      <c r="N17" s="297"/>
      <c r="O17" s="599"/>
      <c r="P17" s="599"/>
      <c r="Q17" s="599"/>
      <c r="R17" s="599"/>
      <c r="S17" s="599"/>
      <c r="T17" s="599"/>
    </row>
    <row r="18" spans="1:20" ht="32.25" customHeight="1">
      <c r="A18" s="886" t="s">
        <v>307</v>
      </c>
      <c r="B18" s="848"/>
      <c r="C18" s="848"/>
      <c r="D18" s="848"/>
      <c r="E18" s="848"/>
      <c r="F18" s="848"/>
      <c r="G18" s="848"/>
      <c r="H18" s="848"/>
      <c r="I18" s="848"/>
      <c r="J18" s="848"/>
      <c r="K18" s="848"/>
      <c r="L18" s="848"/>
      <c r="M18" s="848"/>
      <c r="N18" s="297"/>
      <c r="O18" s="599"/>
      <c r="P18" s="599"/>
      <c r="Q18" s="599"/>
      <c r="R18" s="599"/>
      <c r="S18" s="599"/>
      <c r="T18" s="599"/>
    </row>
    <row r="19" spans="1:20" ht="17.25" customHeight="1">
      <c r="A19" s="832" t="s">
        <v>308</v>
      </c>
      <c r="B19" s="882"/>
      <c r="C19" s="882"/>
      <c r="D19" s="882"/>
      <c r="E19" s="882"/>
      <c r="F19" s="882"/>
      <c r="G19" s="882"/>
      <c r="H19" s="882"/>
      <c r="I19" s="882"/>
      <c r="J19" s="882"/>
      <c r="K19" s="882"/>
      <c r="L19" s="882"/>
      <c r="M19" s="882"/>
      <c r="N19" s="600"/>
      <c r="O19" s="600"/>
      <c r="P19" s="600"/>
      <c r="Q19" s="600"/>
      <c r="R19" s="600"/>
      <c r="S19" s="600"/>
      <c r="T19" s="600"/>
    </row>
    <row r="20" spans="1:20" ht="10.5">
      <c r="C20" s="596"/>
      <c r="D20" s="597"/>
      <c r="F20" s="598"/>
    </row>
  </sheetData>
  <protectedRanges>
    <protectedRange password="D9D5" sqref="D6 D12" name="Add Rows_8_1"/>
    <protectedRange sqref="D6 D12" name="Enter Event Data_14_1"/>
    <protectedRange password="D9D5" sqref="G6 G12" name="Add Rows_10_1"/>
    <protectedRange sqref="G6 G12" name="Enter Event Data_16_1"/>
    <protectedRange password="D9D5" sqref="H6 H12" name="Add Rows_11_1"/>
    <protectedRange sqref="H6 H12" name="Enter Event Data_17_1"/>
    <protectedRange password="D9D5" sqref="K6 K12" name="Add Rows_12_1"/>
    <protectedRange sqref="K6 K12" name="Enter Event Data_18_1"/>
  </protectedRanges>
  <autoFilter ref="A1:M1"/>
  <mergeCells count="8">
    <mergeCell ref="A19:M19"/>
    <mergeCell ref="A2:M2"/>
    <mergeCell ref="A18:M18"/>
    <mergeCell ref="A3:M3"/>
    <mergeCell ref="A6:M6"/>
    <mergeCell ref="A12:M12"/>
    <mergeCell ref="A16:M16"/>
    <mergeCell ref="A17:M17"/>
  </mergeCells>
  <printOptions horizontalCentered="1"/>
  <pageMargins left="0.7" right="0.7" top="1.3276143790849699" bottom="0.75" header="0.3" footer="0.3"/>
  <pageSetup scale="68" fitToHeight="0" orientation="landscape" r:id="rId1"/>
  <headerFooter>
    <oddHeader>&amp;C&amp;"Arial,Bold"&amp;K000000Table I-4 
Pacific Gas and Electric Company 
 Interruptible and Price Responsive Programs
Year-to-Date Event Summary 
March 2017</oddHeader>
    <oddFooter>&amp;L&amp;F&amp;CPage 8 of 11 &amp;REvents Summary</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view="pageLayout" zoomScaleNormal="100" workbookViewId="0">
      <selection activeCell="A3" sqref="A3"/>
    </sheetView>
  </sheetViews>
  <sheetFormatPr defaultColWidth="9.453125" defaultRowHeight="12.5"/>
  <cols>
    <col min="1" max="1" width="39.54296875" style="164" customWidth="1"/>
    <col min="2" max="5" width="12.453125" style="164" customWidth="1"/>
    <col min="6" max="6" width="12.453125" style="164" bestFit="1" customWidth="1"/>
    <col min="7" max="7" width="12.54296875" style="164" customWidth="1"/>
    <col min="8" max="8" width="12" style="164" customWidth="1"/>
    <col min="9" max="9" width="12.453125" style="164" bestFit="1" customWidth="1"/>
    <col min="10" max="11" width="11.453125" style="164" customWidth="1"/>
    <col min="12" max="13" width="12.453125" style="164" customWidth="1"/>
    <col min="14" max="14" width="13.1796875" style="164" customWidth="1"/>
    <col min="15" max="16384" width="9.453125" style="164"/>
  </cols>
  <sheetData>
    <row r="1" spans="1:16" s="420" customFormat="1" ht="17.5">
      <c r="A1" s="446"/>
      <c r="B1" s="447"/>
      <c r="C1" s="447"/>
      <c r="D1" s="447"/>
      <c r="E1" s="447"/>
      <c r="F1" s="447"/>
      <c r="G1" s="447"/>
      <c r="H1" s="447"/>
      <c r="I1" s="447"/>
      <c r="J1" s="447"/>
      <c r="K1" s="447"/>
      <c r="L1" s="447"/>
      <c r="M1" s="447"/>
      <c r="N1" s="447"/>
      <c r="O1" s="447"/>
      <c r="P1" s="447"/>
    </row>
    <row r="2" spans="1:16" s="165" customFormat="1" ht="13" thickBot="1"/>
    <row r="3" spans="1:16" ht="13">
      <c r="A3" s="29" t="s">
        <v>133</v>
      </c>
      <c r="B3" s="34"/>
      <c r="C3" s="34"/>
      <c r="D3" s="34"/>
      <c r="E3" s="34"/>
      <c r="F3" s="34"/>
      <c r="G3" s="34"/>
      <c r="H3" s="34"/>
      <c r="I3" s="34"/>
      <c r="J3" s="34"/>
      <c r="K3" s="34"/>
      <c r="L3" s="34"/>
      <c r="M3" s="34"/>
      <c r="N3" s="178"/>
    </row>
    <row r="4" spans="1:16" ht="13">
      <c r="A4" s="3"/>
      <c r="B4" s="35"/>
      <c r="C4" s="35"/>
      <c r="D4" s="35"/>
      <c r="E4" s="35"/>
      <c r="F4" s="35"/>
      <c r="G4" s="35"/>
      <c r="H4" s="35"/>
      <c r="I4" s="35"/>
      <c r="J4" s="35"/>
      <c r="K4" s="35"/>
      <c r="L4" s="35"/>
      <c r="M4" s="35"/>
      <c r="N4" s="179"/>
    </row>
    <row r="5" spans="1:16" ht="43.5" customHeight="1">
      <c r="A5" s="84" t="s">
        <v>66</v>
      </c>
      <c r="B5" s="222" t="s">
        <v>5</v>
      </c>
      <c r="C5" s="30" t="s">
        <v>6</v>
      </c>
      <c r="D5" s="30" t="s">
        <v>7</v>
      </c>
      <c r="E5" s="30" t="s">
        <v>8</v>
      </c>
      <c r="F5" s="30" t="s">
        <v>9</v>
      </c>
      <c r="G5" s="30" t="s">
        <v>10</v>
      </c>
      <c r="H5" s="30" t="s">
        <v>31</v>
      </c>
      <c r="I5" s="30" t="s">
        <v>32</v>
      </c>
      <c r="J5" s="30" t="s">
        <v>33</v>
      </c>
      <c r="K5" s="30" t="s">
        <v>34</v>
      </c>
      <c r="L5" s="30" t="s">
        <v>35</v>
      </c>
      <c r="M5" s="30" t="s">
        <v>36</v>
      </c>
      <c r="N5" s="448" t="s">
        <v>243</v>
      </c>
    </row>
    <row r="6" spans="1:16" ht="19.5" customHeight="1">
      <c r="A6" s="2" t="s">
        <v>134</v>
      </c>
      <c r="B6" s="176"/>
      <c r="C6" s="163"/>
      <c r="D6" s="163"/>
      <c r="E6" s="163"/>
      <c r="F6" s="163"/>
      <c r="G6" s="163"/>
      <c r="H6" s="163"/>
      <c r="I6" s="163"/>
      <c r="J6" s="163"/>
      <c r="K6" s="163"/>
      <c r="L6" s="163"/>
      <c r="M6" s="279"/>
      <c r="N6" s="279"/>
    </row>
    <row r="7" spans="1:16" ht="15.65" customHeight="1">
      <c r="A7" s="129" t="s">
        <v>328</v>
      </c>
      <c r="B7" s="163">
        <v>0</v>
      </c>
      <c r="C7" s="163">
        <v>0</v>
      </c>
      <c r="D7" s="163">
        <v>0</v>
      </c>
      <c r="E7" s="163">
        <v>0</v>
      </c>
      <c r="F7" s="163">
        <v>0</v>
      </c>
      <c r="G7" s="163">
        <v>0</v>
      </c>
      <c r="H7" s="163">
        <v>0</v>
      </c>
      <c r="I7" s="163">
        <v>0</v>
      </c>
      <c r="J7" s="163">
        <v>0</v>
      </c>
      <c r="K7" s="163">
        <v>0</v>
      </c>
      <c r="L7" s="163">
        <v>0</v>
      </c>
      <c r="M7" s="163">
        <v>0</v>
      </c>
      <c r="N7" s="171">
        <f>SUM(B7:M7)</f>
        <v>0</v>
      </c>
    </row>
    <row r="8" spans="1:16" ht="15.65" customHeight="1">
      <c r="A8" s="129" t="s">
        <v>135</v>
      </c>
      <c r="B8" s="163">
        <v>0</v>
      </c>
      <c r="C8" s="163">
        <v>0</v>
      </c>
      <c r="D8" s="163">
        <v>0</v>
      </c>
      <c r="E8" s="163">
        <v>0</v>
      </c>
      <c r="F8" s="163">
        <v>0</v>
      </c>
      <c r="G8" s="163">
        <v>0</v>
      </c>
      <c r="H8" s="163">
        <v>0</v>
      </c>
      <c r="I8" s="163">
        <v>0</v>
      </c>
      <c r="J8" s="163">
        <v>0</v>
      </c>
      <c r="K8" s="163">
        <v>0</v>
      </c>
      <c r="L8" s="163">
        <v>0</v>
      </c>
      <c r="M8" s="163">
        <v>0</v>
      </c>
      <c r="N8" s="171">
        <f t="shared" ref="N8:N18" si="0">SUM(B8:M8)</f>
        <v>0</v>
      </c>
    </row>
    <row r="9" spans="1:16" ht="15.65" customHeight="1">
      <c r="A9" s="129" t="s">
        <v>247</v>
      </c>
      <c r="B9" s="163">
        <v>2111279.7400000002</v>
      </c>
      <c r="C9" s="163">
        <v>2254034.44</v>
      </c>
      <c r="D9" s="163">
        <v>2276364.1399999997</v>
      </c>
      <c r="E9" s="163">
        <v>0</v>
      </c>
      <c r="F9" s="163">
        <v>0</v>
      </c>
      <c r="G9" s="163">
        <v>0</v>
      </c>
      <c r="H9" s="163">
        <v>0</v>
      </c>
      <c r="I9" s="163">
        <v>0</v>
      </c>
      <c r="J9" s="163">
        <v>0</v>
      </c>
      <c r="K9" s="163">
        <v>0</v>
      </c>
      <c r="L9" s="163">
        <v>0</v>
      </c>
      <c r="M9" s="163">
        <v>0</v>
      </c>
      <c r="N9" s="171">
        <f t="shared" si="0"/>
        <v>6641678.3199999994</v>
      </c>
    </row>
    <row r="10" spans="1:16" ht="15.65" customHeight="1">
      <c r="A10" s="129" t="s">
        <v>244</v>
      </c>
      <c r="B10" s="163">
        <v>0</v>
      </c>
      <c r="C10" s="163">
        <v>0</v>
      </c>
      <c r="D10" s="163">
        <v>0</v>
      </c>
      <c r="E10" s="163">
        <v>0</v>
      </c>
      <c r="F10" s="163">
        <v>0</v>
      </c>
      <c r="G10" s="163">
        <v>0</v>
      </c>
      <c r="H10" s="163">
        <v>0</v>
      </c>
      <c r="I10" s="163">
        <v>0</v>
      </c>
      <c r="J10" s="163">
        <v>0</v>
      </c>
      <c r="K10" s="163">
        <v>0</v>
      </c>
      <c r="L10" s="163">
        <v>0</v>
      </c>
      <c r="M10" s="163">
        <v>0</v>
      </c>
      <c r="N10" s="171">
        <f t="shared" si="0"/>
        <v>0</v>
      </c>
    </row>
    <row r="11" spans="1:16" ht="15.65" customHeight="1">
      <c r="A11" s="129" t="s">
        <v>329</v>
      </c>
      <c r="B11" s="163">
        <v>0</v>
      </c>
      <c r="C11" s="163">
        <v>0</v>
      </c>
      <c r="D11" s="163">
        <v>0</v>
      </c>
      <c r="E11" s="163">
        <v>0</v>
      </c>
      <c r="F11" s="163">
        <v>0</v>
      </c>
      <c r="G11" s="163">
        <v>0</v>
      </c>
      <c r="H11" s="163">
        <v>0</v>
      </c>
      <c r="I11" s="163">
        <v>0</v>
      </c>
      <c r="J11" s="163">
        <v>0</v>
      </c>
      <c r="K11" s="163">
        <v>0</v>
      </c>
      <c r="L11" s="163">
        <v>0</v>
      </c>
      <c r="M11" s="163">
        <v>0</v>
      </c>
      <c r="N11" s="171">
        <f t="shared" si="0"/>
        <v>0</v>
      </c>
    </row>
    <row r="12" spans="1:16" ht="15.65" customHeight="1">
      <c r="A12" s="133" t="s">
        <v>136</v>
      </c>
      <c r="B12" s="163">
        <v>700</v>
      </c>
      <c r="C12" s="163">
        <v>700</v>
      </c>
      <c r="D12" s="163">
        <v>700</v>
      </c>
      <c r="E12" s="163">
        <v>0</v>
      </c>
      <c r="F12" s="163">
        <v>0</v>
      </c>
      <c r="G12" s="163">
        <v>0</v>
      </c>
      <c r="H12" s="163">
        <v>0</v>
      </c>
      <c r="I12" s="163">
        <v>0</v>
      </c>
      <c r="J12" s="163">
        <v>0</v>
      </c>
      <c r="K12" s="163">
        <v>0</v>
      </c>
      <c r="L12" s="163">
        <v>0</v>
      </c>
      <c r="M12" s="163">
        <v>0</v>
      </c>
      <c r="N12" s="171">
        <f t="shared" si="0"/>
        <v>2100</v>
      </c>
    </row>
    <row r="13" spans="1:16" s="111" customFormat="1" ht="39.5">
      <c r="A13" s="132" t="s">
        <v>137</v>
      </c>
      <c r="B13" s="163">
        <v>0</v>
      </c>
      <c r="C13" s="163">
        <v>0</v>
      </c>
      <c r="D13" s="163">
        <v>0</v>
      </c>
      <c r="E13" s="163">
        <v>0</v>
      </c>
      <c r="F13" s="163">
        <v>0</v>
      </c>
      <c r="G13" s="163">
        <v>0</v>
      </c>
      <c r="H13" s="163">
        <v>0</v>
      </c>
      <c r="I13" s="163">
        <v>0</v>
      </c>
      <c r="J13" s="163">
        <v>0</v>
      </c>
      <c r="K13" s="163">
        <v>0</v>
      </c>
      <c r="L13" s="163">
        <v>0</v>
      </c>
      <c r="M13" s="163">
        <v>0</v>
      </c>
      <c r="N13" s="171">
        <f t="shared" si="0"/>
        <v>0</v>
      </c>
    </row>
    <row r="14" spans="1:16" s="111" customFormat="1">
      <c r="A14" s="129" t="s">
        <v>197</v>
      </c>
      <c r="B14" s="163">
        <v>0</v>
      </c>
      <c r="C14" s="163">
        <v>0</v>
      </c>
      <c r="D14" s="163">
        <v>0</v>
      </c>
      <c r="E14" s="163">
        <v>0</v>
      </c>
      <c r="F14" s="163">
        <v>0</v>
      </c>
      <c r="G14" s="163">
        <v>0</v>
      </c>
      <c r="H14" s="163">
        <v>0</v>
      </c>
      <c r="I14" s="163">
        <v>0</v>
      </c>
      <c r="J14" s="163">
        <v>0</v>
      </c>
      <c r="K14" s="163">
        <v>0</v>
      </c>
      <c r="L14" s="163">
        <v>0</v>
      </c>
      <c r="M14" s="163">
        <v>0</v>
      </c>
      <c r="N14" s="171">
        <f t="shared" si="0"/>
        <v>0</v>
      </c>
    </row>
    <row r="15" spans="1:16" ht="14.5">
      <c r="A15" s="133" t="s">
        <v>246</v>
      </c>
      <c r="B15" s="163">
        <v>8300</v>
      </c>
      <c r="C15" s="163">
        <v>8814.6299999999992</v>
      </c>
      <c r="D15" s="163">
        <v>10349.44</v>
      </c>
      <c r="E15" s="163">
        <v>0</v>
      </c>
      <c r="F15" s="163">
        <v>0</v>
      </c>
      <c r="G15" s="163">
        <v>0</v>
      </c>
      <c r="H15" s="163">
        <v>0</v>
      </c>
      <c r="I15" s="163">
        <v>0</v>
      </c>
      <c r="J15" s="163">
        <v>0</v>
      </c>
      <c r="K15" s="163">
        <v>0</v>
      </c>
      <c r="L15" s="163">
        <v>0</v>
      </c>
      <c r="M15" s="163">
        <v>0</v>
      </c>
      <c r="N15" s="171">
        <f t="shared" si="0"/>
        <v>27464.07</v>
      </c>
      <c r="O15" s="36"/>
    </row>
    <row r="16" spans="1:16" ht="15.65" customHeight="1">
      <c r="A16" s="133" t="s">
        <v>91</v>
      </c>
      <c r="B16" s="163">
        <v>10000</v>
      </c>
      <c r="C16" s="163">
        <v>9100</v>
      </c>
      <c r="D16" s="163">
        <v>10000</v>
      </c>
      <c r="E16" s="163">
        <v>0</v>
      </c>
      <c r="F16" s="163">
        <v>0</v>
      </c>
      <c r="G16" s="163">
        <v>0</v>
      </c>
      <c r="H16" s="163">
        <v>0</v>
      </c>
      <c r="I16" s="163">
        <v>0</v>
      </c>
      <c r="J16" s="163">
        <v>0</v>
      </c>
      <c r="K16" s="163">
        <v>0</v>
      </c>
      <c r="L16" s="163">
        <v>0</v>
      </c>
      <c r="M16" s="163">
        <v>0</v>
      </c>
      <c r="N16" s="171">
        <f t="shared" si="0"/>
        <v>29100</v>
      </c>
    </row>
    <row r="17" spans="1:15" ht="15.65" customHeight="1">
      <c r="A17" s="133" t="s">
        <v>139</v>
      </c>
      <c r="B17" s="163">
        <v>0</v>
      </c>
      <c r="C17" s="163">
        <v>0</v>
      </c>
      <c r="D17" s="163">
        <v>0</v>
      </c>
      <c r="E17" s="163">
        <v>0</v>
      </c>
      <c r="F17" s="163">
        <v>0</v>
      </c>
      <c r="G17" s="163">
        <v>0</v>
      </c>
      <c r="H17" s="163">
        <v>0</v>
      </c>
      <c r="I17" s="163">
        <v>0</v>
      </c>
      <c r="J17" s="163">
        <v>0</v>
      </c>
      <c r="K17" s="163">
        <v>0</v>
      </c>
      <c r="L17" s="163">
        <v>0</v>
      </c>
      <c r="M17" s="163">
        <v>0</v>
      </c>
      <c r="N17" s="171">
        <f t="shared" si="0"/>
        <v>0</v>
      </c>
    </row>
    <row r="18" spans="1:15" ht="15.65" customHeight="1">
      <c r="A18" s="134" t="s">
        <v>140</v>
      </c>
      <c r="B18" s="163">
        <v>0</v>
      </c>
      <c r="C18" s="163">
        <v>0</v>
      </c>
      <c r="D18" s="163">
        <v>0</v>
      </c>
      <c r="E18" s="163">
        <v>0</v>
      </c>
      <c r="F18" s="163">
        <v>0</v>
      </c>
      <c r="G18" s="163">
        <v>0</v>
      </c>
      <c r="H18" s="163">
        <v>0</v>
      </c>
      <c r="I18" s="163">
        <v>0</v>
      </c>
      <c r="J18" s="163">
        <v>0</v>
      </c>
      <c r="K18" s="163">
        <v>0</v>
      </c>
      <c r="L18" s="163">
        <v>0</v>
      </c>
      <c r="M18" s="163">
        <v>0</v>
      </c>
      <c r="N18" s="171">
        <f t="shared" si="0"/>
        <v>0</v>
      </c>
      <c r="O18" s="36"/>
    </row>
    <row r="19" spans="1:15" ht="13">
      <c r="A19" s="449" t="s">
        <v>141</v>
      </c>
      <c r="B19" s="224">
        <f>SUM(B7:B18)</f>
        <v>2130279.7400000002</v>
      </c>
      <c r="C19" s="224">
        <f t="shared" ref="C19:N19" si="1">SUM(C7:C18)</f>
        <v>2272649.0699999998</v>
      </c>
      <c r="D19" s="224">
        <f t="shared" si="1"/>
        <v>2297413.5799999996</v>
      </c>
      <c r="E19" s="224">
        <f t="shared" si="1"/>
        <v>0</v>
      </c>
      <c r="F19" s="224">
        <f t="shared" si="1"/>
        <v>0</v>
      </c>
      <c r="G19" s="224">
        <f t="shared" si="1"/>
        <v>0</v>
      </c>
      <c r="H19" s="224">
        <f t="shared" si="1"/>
        <v>0</v>
      </c>
      <c r="I19" s="224">
        <f t="shared" si="1"/>
        <v>0</v>
      </c>
      <c r="J19" s="224">
        <f t="shared" si="1"/>
        <v>0</v>
      </c>
      <c r="K19" s="224">
        <f t="shared" si="1"/>
        <v>0</v>
      </c>
      <c r="L19" s="379">
        <f t="shared" si="1"/>
        <v>0</v>
      </c>
      <c r="M19" s="224">
        <f t="shared" si="1"/>
        <v>0</v>
      </c>
      <c r="N19" s="223">
        <f t="shared" si="1"/>
        <v>6700342.3899999997</v>
      </c>
    </row>
    <row r="20" spans="1:15" ht="12.65" hidden="1" customHeight="1">
      <c r="A20" s="85"/>
      <c r="B20" s="37"/>
      <c r="C20" s="37"/>
      <c r="D20" s="37"/>
      <c r="E20" s="37"/>
      <c r="F20" s="37"/>
      <c r="G20" s="117"/>
      <c r="H20" s="37"/>
      <c r="I20" s="37"/>
      <c r="J20" s="37"/>
      <c r="K20" s="37"/>
      <c r="L20" s="37"/>
      <c r="M20" s="37"/>
      <c r="N20" s="225"/>
    </row>
    <row r="21" spans="1:15" ht="13.5" thickBot="1">
      <c r="A21" s="86"/>
      <c r="B21" s="38"/>
      <c r="C21" s="38"/>
      <c r="D21" s="38"/>
      <c r="E21" s="38"/>
      <c r="F21" s="38"/>
      <c r="G21" s="118"/>
      <c r="H21" s="38"/>
      <c r="I21" s="38"/>
      <c r="J21" s="38"/>
      <c r="K21" s="38"/>
      <c r="L21" s="38"/>
      <c r="M21" s="38"/>
      <c r="N21" s="168"/>
    </row>
    <row r="22" spans="1:15" ht="9" customHeight="1" thickBot="1">
      <c r="A22" s="2"/>
      <c r="B22" s="37"/>
      <c r="C22" s="37"/>
      <c r="D22" s="37"/>
      <c r="E22" s="37"/>
      <c r="F22" s="37"/>
      <c r="G22" s="117"/>
      <c r="H22" s="37"/>
      <c r="I22" s="37"/>
      <c r="J22" s="37"/>
      <c r="K22" s="37"/>
      <c r="L22" s="37"/>
      <c r="M22" s="37"/>
      <c r="N22" s="169"/>
    </row>
    <row r="23" spans="1:15" ht="20.25" customHeight="1" thickBot="1">
      <c r="A23" s="138" t="s">
        <v>283</v>
      </c>
      <c r="B23" s="39">
        <v>0</v>
      </c>
      <c r="C23" s="39">
        <v>0</v>
      </c>
      <c r="D23" s="39">
        <v>0</v>
      </c>
      <c r="E23" s="39">
        <v>0</v>
      </c>
      <c r="F23" s="39">
        <v>0</v>
      </c>
      <c r="G23" s="39">
        <v>0</v>
      </c>
      <c r="H23" s="39">
        <v>0</v>
      </c>
      <c r="I23" s="39">
        <v>0</v>
      </c>
      <c r="J23" s="39">
        <v>0</v>
      </c>
      <c r="K23" s="39">
        <v>0</v>
      </c>
      <c r="L23" s="39">
        <v>0</v>
      </c>
      <c r="M23" s="39">
        <v>0</v>
      </c>
      <c r="N23" s="170">
        <f>SUM(B23:M23)</f>
        <v>0</v>
      </c>
    </row>
    <row r="24" spans="1:15" s="4" customFormat="1" ht="15" customHeight="1">
      <c r="A24" s="890" t="s">
        <v>313</v>
      </c>
      <c r="B24" s="891"/>
      <c r="C24" s="891"/>
      <c r="D24" s="891"/>
      <c r="E24" s="891"/>
      <c r="F24" s="891"/>
      <c r="G24" s="891"/>
      <c r="H24" s="891"/>
      <c r="I24" s="891"/>
      <c r="J24" s="891"/>
      <c r="K24" s="891"/>
      <c r="L24" s="891"/>
      <c r="M24" s="891"/>
      <c r="N24" s="891"/>
    </row>
    <row r="25" spans="1:15" ht="15" customHeight="1">
      <c r="A25" s="892" t="s">
        <v>314</v>
      </c>
      <c r="B25" s="893"/>
      <c r="C25" s="893"/>
      <c r="D25" s="893"/>
      <c r="E25" s="893"/>
      <c r="F25" s="893"/>
      <c r="G25" s="893"/>
      <c r="H25" s="893"/>
      <c r="I25" s="893"/>
      <c r="J25" s="893"/>
      <c r="K25" s="893"/>
      <c r="L25" s="893"/>
      <c r="M25" s="893"/>
      <c r="N25" s="893"/>
    </row>
    <row r="26" spans="1:15" ht="17.25" customHeight="1">
      <c r="A26" s="815" t="s">
        <v>327</v>
      </c>
      <c r="B26" s="818"/>
      <c r="C26" s="818"/>
      <c r="D26" s="818"/>
      <c r="E26" s="818"/>
      <c r="F26" s="818"/>
      <c r="G26" s="818"/>
      <c r="H26" s="818"/>
      <c r="I26" s="818"/>
      <c r="J26" s="818"/>
      <c r="K26" s="818"/>
      <c r="L26" s="818"/>
      <c r="M26" s="818"/>
      <c r="N26" s="818"/>
    </row>
    <row r="27" spans="1:15" ht="15" customHeight="1">
      <c r="A27" s="819" t="s">
        <v>315</v>
      </c>
      <c r="B27" s="817"/>
      <c r="C27" s="817"/>
      <c r="D27" s="817"/>
      <c r="E27" s="817"/>
      <c r="F27" s="817"/>
      <c r="G27" s="817"/>
      <c r="H27" s="817"/>
      <c r="I27" s="817"/>
      <c r="J27" s="817"/>
      <c r="K27" s="817"/>
      <c r="L27" s="817"/>
      <c r="M27" s="817"/>
      <c r="N27" s="817"/>
    </row>
    <row r="28" spans="1:15" ht="15" customHeight="1">
      <c r="A28" s="819"/>
      <c r="B28" s="816"/>
      <c r="C28" s="816"/>
      <c r="D28" s="816"/>
      <c r="E28" s="816"/>
      <c r="F28" s="816"/>
      <c r="G28" s="816"/>
      <c r="H28" s="816"/>
      <c r="I28" s="816"/>
      <c r="J28" s="816"/>
      <c r="K28" s="816"/>
      <c r="L28" s="816"/>
      <c r="M28" s="816"/>
      <c r="N28" s="816"/>
    </row>
    <row r="29" spans="1:15" ht="17.25" customHeight="1">
      <c r="A29" s="369"/>
      <c r="C29" s="188"/>
    </row>
    <row r="30" spans="1:15">
      <c r="C30" s="188"/>
    </row>
    <row r="31" spans="1:15">
      <c r="C31" s="188"/>
    </row>
  </sheetData>
  <mergeCells count="2">
    <mergeCell ref="A24:N24"/>
    <mergeCell ref="A25:N25"/>
  </mergeCells>
  <printOptions horizontalCentered="1"/>
  <pageMargins left="0" right="0" top="0.93" bottom="0.25" header="0.13" footer="0.1"/>
  <pageSetup scale="66" orientation="landscape" r:id="rId1"/>
  <headerFooter>
    <oddHeader>&amp;C&amp;"Arial,Bold"&amp;K000000Table I-5a
Pacific Gas and Electric Company 
2017 Demand Response Programs Incentives
March 2017</oddHeader>
    <oddFooter>&amp;L&amp;F&amp;CPage 9 of 11&amp;R&amp;A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view="pageLayout" zoomScaleNormal="100" workbookViewId="0">
      <selection activeCell="A3" sqref="A3"/>
    </sheetView>
  </sheetViews>
  <sheetFormatPr defaultColWidth="9.453125" defaultRowHeight="12.5"/>
  <cols>
    <col min="1" max="1" width="40.81640625" style="164" customWidth="1"/>
    <col min="2" max="5" width="12.453125" style="338" customWidth="1"/>
    <col min="6" max="6" width="12.453125" style="338" bestFit="1" customWidth="1"/>
    <col min="7" max="7" width="12.54296875" style="338" customWidth="1"/>
    <col min="8" max="8" width="11.54296875" style="338" bestFit="1" customWidth="1"/>
    <col min="9" max="9" width="12.453125" style="338" bestFit="1" customWidth="1"/>
    <col min="10" max="11" width="11.453125" style="338" customWidth="1"/>
    <col min="12" max="13" width="12.453125" style="338" customWidth="1"/>
    <col min="14" max="14" width="13.1796875" style="338" customWidth="1"/>
    <col min="15" max="16384" width="9.453125" style="164"/>
  </cols>
  <sheetData>
    <row r="1" spans="1:14" s="447" customFormat="1" ht="17.5">
      <c r="B1" s="450"/>
      <c r="C1" s="450"/>
      <c r="D1" s="450"/>
      <c r="E1" s="450"/>
      <c r="F1" s="450"/>
      <c r="G1" s="450"/>
      <c r="H1" s="450"/>
      <c r="I1" s="450"/>
      <c r="J1" s="450"/>
      <c r="K1" s="450"/>
      <c r="L1" s="450"/>
      <c r="M1" s="450"/>
      <c r="N1" s="450"/>
    </row>
    <row r="2" spans="1:14" s="165" customFormat="1" ht="13" thickBot="1">
      <c r="B2" s="326"/>
      <c r="C2" s="326"/>
      <c r="D2" s="326"/>
      <c r="E2" s="326"/>
      <c r="F2" s="326"/>
      <c r="G2" s="326"/>
      <c r="H2" s="326"/>
      <c r="I2" s="326"/>
      <c r="J2" s="326"/>
      <c r="K2" s="326"/>
      <c r="L2" s="326"/>
      <c r="M2" s="326"/>
      <c r="N2" s="326"/>
    </row>
    <row r="3" spans="1:14" ht="13">
      <c r="A3" s="29" t="s">
        <v>133</v>
      </c>
      <c r="B3" s="327"/>
      <c r="C3" s="327"/>
      <c r="D3" s="327"/>
      <c r="E3" s="327"/>
      <c r="F3" s="327"/>
      <c r="G3" s="327"/>
      <c r="H3" s="327"/>
      <c r="I3" s="327"/>
      <c r="J3" s="327"/>
      <c r="K3" s="327"/>
      <c r="L3" s="327"/>
      <c r="M3" s="327"/>
      <c r="N3" s="327"/>
    </row>
    <row r="4" spans="1:14" ht="13">
      <c r="A4" s="3"/>
      <c r="B4" s="328"/>
      <c r="C4" s="328"/>
      <c r="D4" s="328"/>
      <c r="E4" s="328"/>
      <c r="F4" s="328"/>
      <c r="G4" s="328"/>
      <c r="H4" s="328"/>
      <c r="I4" s="328"/>
      <c r="J4" s="328"/>
      <c r="K4" s="328"/>
      <c r="L4" s="328"/>
      <c r="M4" s="328"/>
      <c r="N4" s="328"/>
    </row>
    <row r="5" spans="1:14" ht="53.25" customHeight="1">
      <c r="A5" s="329" t="s">
        <v>224</v>
      </c>
      <c r="B5" s="331" t="s">
        <v>5</v>
      </c>
      <c r="C5" s="332" t="s">
        <v>6</v>
      </c>
      <c r="D5" s="332" t="s">
        <v>7</v>
      </c>
      <c r="E5" s="332" t="s">
        <v>8</v>
      </c>
      <c r="F5" s="332" t="s">
        <v>9</v>
      </c>
      <c r="G5" s="332" t="s">
        <v>10</v>
      </c>
      <c r="H5" s="332" t="s">
        <v>31</v>
      </c>
      <c r="I5" s="332" t="s">
        <v>32</v>
      </c>
      <c r="J5" s="332" t="s">
        <v>33</v>
      </c>
      <c r="K5" s="332" t="s">
        <v>34</v>
      </c>
      <c r="L5" s="332" t="s">
        <v>35</v>
      </c>
      <c r="M5" s="332" t="s">
        <v>36</v>
      </c>
      <c r="N5" s="330" t="s">
        <v>225</v>
      </c>
    </row>
    <row r="6" spans="1:14" ht="19.5" customHeight="1">
      <c r="A6" s="333" t="s">
        <v>134</v>
      </c>
      <c r="B6" s="326"/>
      <c r="C6" s="326"/>
      <c r="D6" s="326"/>
      <c r="E6" s="326"/>
      <c r="F6" s="326"/>
      <c r="G6" s="326"/>
      <c r="H6" s="326"/>
      <c r="I6" s="326"/>
      <c r="J6" s="326"/>
      <c r="K6" s="326"/>
      <c r="L6" s="326"/>
      <c r="M6" s="335"/>
      <c r="N6" s="335"/>
    </row>
    <row r="7" spans="1:14" ht="15.65" customHeight="1">
      <c r="A7" s="129" t="s">
        <v>268</v>
      </c>
      <c r="B7" s="326">
        <v>0</v>
      </c>
      <c r="C7" s="326">
        <v>0</v>
      </c>
      <c r="D7" s="326">
        <v>0</v>
      </c>
      <c r="E7" s="326">
        <v>0</v>
      </c>
      <c r="F7" s="326">
        <v>0</v>
      </c>
      <c r="G7" s="326">
        <v>0</v>
      </c>
      <c r="H7" s="326">
        <v>0</v>
      </c>
      <c r="I7" s="326">
        <v>0</v>
      </c>
      <c r="J7" s="337">
        <v>0</v>
      </c>
      <c r="K7" s="326">
        <v>0</v>
      </c>
      <c r="L7" s="326">
        <v>0</v>
      </c>
      <c r="M7" s="326">
        <v>0</v>
      </c>
      <c r="N7" s="336">
        <f>SUM(B7:M7)</f>
        <v>0</v>
      </c>
    </row>
    <row r="8" spans="1:14" ht="15.65" customHeight="1">
      <c r="A8" s="129" t="s">
        <v>135</v>
      </c>
      <c r="B8" s="326">
        <v>327645</v>
      </c>
      <c r="C8" s="326">
        <v>0</v>
      </c>
      <c r="D8" s="326">
        <v>10559.36</v>
      </c>
      <c r="E8" s="326">
        <v>0</v>
      </c>
      <c r="F8" s="326">
        <v>0</v>
      </c>
      <c r="G8" s="326">
        <v>0</v>
      </c>
      <c r="H8" s="326">
        <v>0</v>
      </c>
      <c r="I8" s="326">
        <v>0</v>
      </c>
      <c r="J8" s="326">
        <v>0</v>
      </c>
      <c r="K8" s="326">
        <v>0</v>
      </c>
      <c r="L8" s="326">
        <v>0</v>
      </c>
      <c r="M8" s="326">
        <v>0</v>
      </c>
      <c r="N8" s="336">
        <f t="shared" ref="N8:N20" si="0">SUM(B8:M8)</f>
        <v>338204.36</v>
      </c>
    </row>
    <row r="9" spans="1:14" ht="15.65" customHeight="1">
      <c r="A9" s="129" t="s">
        <v>70</v>
      </c>
      <c r="B9" s="326">
        <v>0</v>
      </c>
      <c r="C9" s="326">
        <v>0</v>
      </c>
      <c r="D9" s="326">
        <v>0</v>
      </c>
      <c r="E9" s="326">
        <v>0</v>
      </c>
      <c r="F9" s="326">
        <v>0</v>
      </c>
      <c r="G9" s="326">
        <v>0</v>
      </c>
      <c r="H9" s="326">
        <v>0</v>
      </c>
      <c r="I9" s="326">
        <v>0</v>
      </c>
      <c r="J9" s="337">
        <v>0</v>
      </c>
      <c r="K9" s="326">
        <v>0</v>
      </c>
      <c r="L9" s="338">
        <v>0</v>
      </c>
      <c r="M9" s="326">
        <v>0</v>
      </c>
      <c r="N9" s="336">
        <f t="shared" si="0"/>
        <v>0</v>
      </c>
    </row>
    <row r="10" spans="1:14" ht="15.65" customHeight="1">
      <c r="A10" s="129" t="s">
        <v>78</v>
      </c>
      <c r="B10" s="326">
        <v>-396.74</v>
      </c>
      <c r="C10" s="326">
        <v>0</v>
      </c>
      <c r="D10" s="326">
        <v>0</v>
      </c>
      <c r="E10" s="326">
        <v>0</v>
      </c>
      <c r="F10" s="326">
        <v>0</v>
      </c>
      <c r="G10" s="326">
        <v>0</v>
      </c>
      <c r="H10" s="326">
        <v>0</v>
      </c>
      <c r="I10" s="326">
        <v>0</v>
      </c>
      <c r="J10" s="326">
        <v>0</v>
      </c>
      <c r="K10" s="326">
        <v>0</v>
      </c>
      <c r="L10" s="326">
        <v>0</v>
      </c>
      <c r="M10" s="326">
        <v>0</v>
      </c>
      <c r="N10" s="336">
        <f t="shared" si="0"/>
        <v>-396.74</v>
      </c>
    </row>
    <row r="11" spans="1:14" ht="15.65" customHeight="1">
      <c r="A11" s="129" t="s">
        <v>245</v>
      </c>
      <c r="B11" s="326">
        <v>0</v>
      </c>
      <c r="C11" s="326">
        <v>0</v>
      </c>
      <c r="D11" s="326">
        <v>0</v>
      </c>
      <c r="E11" s="326">
        <v>0</v>
      </c>
      <c r="F11" s="326">
        <v>0</v>
      </c>
      <c r="G11" s="326">
        <v>0</v>
      </c>
      <c r="H11" s="326">
        <v>0</v>
      </c>
      <c r="I11" s="326">
        <v>0</v>
      </c>
      <c r="J11" s="326">
        <v>0</v>
      </c>
      <c r="K11" s="326">
        <v>0</v>
      </c>
      <c r="L11" s="326">
        <v>0</v>
      </c>
      <c r="M11" s="326">
        <v>0</v>
      </c>
      <c r="N11" s="336">
        <f t="shared" si="0"/>
        <v>0</v>
      </c>
    </row>
    <row r="12" spans="1:14" ht="15.65" customHeight="1">
      <c r="A12" s="378" t="s">
        <v>259</v>
      </c>
      <c r="B12" s="511" t="s">
        <v>331</v>
      </c>
      <c r="C12" s="511" t="s">
        <v>331</v>
      </c>
      <c r="D12" s="511" t="s">
        <v>331</v>
      </c>
      <c r="E12" s="511">
        <v>0</v>
      </c>
      <c r="F12" s="511">
        <v>0</v>
      </c>
      <c r="G12" s="511">
        <v>0</v>
      </c>
      <c r="H12" s="511">
        <v>0</v>
      </c>
      <c r="I12" s="511">
        <v>0</v>
      </c>
      <c r="J12" s="511">
        <v>0</v>
      </c>
      <c r="K12" s="511">
        <v>0</v>
      </c>
      <c r="L12" s="511">
        <v>0</v>
      </c>
      <c r="M12" s="823">
        <v>0</v>
      </c>
      <c r="N12" s="824" t="s">
        <v>331</v>
      </c>
    </row>
    <row r="13" spans="1:14" ht="15.65" customHeight="1">
      <c r="A13" s="378" t="s">
        <v>260</v>
      </c>
      <c r="B13" s="511" t="s">
        <v>331</v>
      </c>
      <c r="C13" s="511" t="s">
        <v>331</v>
      </c>
      <c r="D13" s="511" t="s">
        <v>331</v>
      </c>
      <c r="E13" s="511">
        <v>0</v>
      </c>
      <c r="F13" s="511">
        <v>0</v>
      </c>
      <c r="G13" s="511">
        <v>0</v>
      </c>
      <c r="H13" s="511">
        <v>0</v>
      </c>
      <c r="I13" s="511">
        <v>0</v>
      </c>
      <c r="J13" s="511">
        <v>0</v>
      </c>
      <c r="K13" s="511">
        <v>0</v>
      </c>
      <c r="L13" s="511">
        <v>0</v>
      </c>
      <c r="M13" s="823">
        <v>0</v>
      </c>
      <c r="N13" s="824" t="s">
        <v>331</v>
      </c>
    </row>
    <row r="14" spans="1:14" ht="15.65" customHeight="1">
      <c r="A14" s="129" t="s">
        <v>136</v>
      </c>
      <c r="B14" s="326">
        <v>0</v>
      </c>
      <c r="C14" s="326">
        <v>0</v>
      </c>
      <c r="D14" s="326">
        <v>-551.17999999999995</v>
      </c>
      <c r="E14" s="326">
        <v>0</v>
      </c>
      <c r="F14" s="326">
        <v>0</v>
      </c>
      <c r="G14" s="326">
        <v>0</v>
      </c>
      <c r="H14" s="326">
        <v>0</v>
      </c>
      <c r="I14" s="326">
        <v>0</v>
      </c>
      <c r="J14" s="326">
        <v>0</v>
      </c>
      <c r="K14" s="326">
        <v>0</v>
      </c>
      <c r="L14" s="326">
        <v>0</v>
      </c>
      <c r="M14" s="326">
        <v>0</v>
      </c>
      <c r="N14" s="741">
        <f t="shared" ref="N14" si="1">SUM(B14:M14)</f>
        <v>-551.17999999999995</v>
      </c>
    </row>
    <row r="15" spans="1:14" s="111" customFormat="1" ht="15" customHeight="1">
      <c r="A15" s="129" t="s">
        <v>197</v>
      </c>
      <c r="B15" s="326">
        <v>0</v>
      </c>
      <c r="C15" s="326">
        <v>0</v>
      </c>
      <c r="D15" s="326">
        <v>0</v>
      </c>
      <c r="E15" s="326">
        <v>0</v>
      </c>
      <c r="F15" s="326">
        <v>0</v>
      </c>
      <c r="G15" s="326">
        <v>0</v>
      </c>
      <c r="H15" s="326">
        <v>0</v>
      </c>
      <c r="I15" s="326">
        <v>0</v>
      </c>
      <c r="J15" s="339">
        <v>0</v>
      </c>
      <c r="K15" s="339">
        <v>0</v>
      </c>
      <c r="L15" s="339">
        <v>0</v>
      </c>
      <c r="M15" s="339">
        <v>0</v>
      </c>
      <c r="N15" s="336">
        <f t="shared" si="0"/>
        <v>0</v>
      </c>
    </row>
    <row r="16" spans="1:14" s="111" customFormat="1">
      <c r="A16" s="129" t="s">
        <v>226</v>
      </c>
      <c r="B16" s="326">
        <v>0</v>
      </c>
      <c r="C16" s="326">
        <v>0</v>
      </c>
      <c r="D16" s="326">
        <v>0</v>
      </c>
      <c r="E16" s="326">
        <v>0</v>
      </c>
      <c r="F16" s="326">
        <v>0</v>
      </c>
      <c r="G16" s="326">
        <v>0</v>
      </c>
      <c r="H16" s="326">
        <v>0</v>
      </c>
      <c r="I16" s="326">
        <v>0</v>
      </c>
      <c r="J16" s="339">
        <v>0</v>
      </c>
      <c r="K16" s="339">
        <v>0</v>
      </c>
      <c r="L16" s="339">
        <v>0</v>
      </c>
      <c r="M16" s="339">
        <v>0</v>
      </c>
      <c r="N16" s="336">
        <f t="shared" si="0"/>
        <v>0</v>
      </c>
    </row>
    <row r="17" spans="1:15" s="111" customFormat="1">
      <c r="A17" s="129" t="s">
        <v>91</v>
      </c>
      <c r="B17" s="326">
        <v>0</v>
      </c>
      <c r="C17" s="326">
        <v>0</v>
      </c>
      <c r="D17" s="326">
        <v>-5677.63</v>
      </c>
      <c r="E17" s="326">
        <v>0</v>
      </c>
      <c r="F17" s="326">
        <v>0</v>
      </c>
      <c r="G17" s="326">
        <v>0</v>
      </c>
      <c r="H17" s="326">
        <v>0</v>
      </c>
      <c r="I17" s="326">
        <v>0</v>
      </c>
      <c r="J17" s="339">
        <v>0</v>
      </c>
      <c r="K17" s="339">
        <v>0</v>
      </c>
      <c r="L17" s="339">
        <v>0</v>
      </c>
      <c r="M17" s="339">
        <v>0</v>
      </c>
      <c r="N17" s="336">
        <f t="shared" si="0"/>
        <v>-5677.63</v>
      </c>
    </row>
    <row r="18" spans="1:15" ht="14.5">
      <c r="A18" s="133" t="s">
        <v>138</v>
      </c>
      <c r="B18" s="326">
        <f>10573.44-50-250</f>
        <v>10273.44</v>
      </c>
      <c r="C18" s="326">
        <v>8.5300000000000011</v>
      </c>
      <c r="D18" s="326">
        <v>0</v>
      </c>
      <c r="E18" s="326">
        <v>0</v>
      </c>
      <c r="F18" s="326">
        <v>0</v>
      </c>
      <c r="G18" s="326">
        <v>0</v>
      </c>
      <c r="H18" s="326">
        <v>0</v>
      </c>
      <c r="I18" s="326">
        <v>0</v>
      </c>
      <c r="J18" s="326">
        <v>0</v>
      </c>
      <c r="K18" s="326">
        <v>0</v>
      </c>
      <c r="L18" s="326">
        <v>0</v>
      </c>
      <c r="M18" s="326">
        <v>0</v>
      </c>
      <c r="N18" s="336">
        <f t="shared" si="0"/>
        <v>10281.970000000001</v>
      </c>
      <c r="O18" s="36"/>
    </row>
    <row r="19" spans="1:15" ht="15.65" customHeight="1">
      <c r="A19" s="133" t="s">
        <v>139</v>
      </c>
      <c r="B19" s="326">
        <v>0</v>
      </c>
      <c r="C19" s="326">
        <v>0</v>
      </c>
      <c r="D19" s="326">
        <v>0</v>
      </c>
      <c r="E19" s="326">
        <v>0</v>
      </c>
      <c r="F19" s="326">
        <v>0</v>
      </c>
      <c r="G19" s="326">
        <v>0</v>
      </c>
      <c r="H19" s="326">
        <v>0</v>
      </c>
      <c r="I19" s="326">
        <v>0</v>
      </c>
      <c r="J19" s="340">
        <v>0</v>
      </c>
      <c r="K19" s="340">
        <v>0</v>
      </c>
      <c r="L19" s="340">
        <v>0</v>
      </c>
      <c r="M19" s="326">
        <v>0</v>
      </c>
      <c r="N19" s="336">
        <f t="shared" si="0"/>
        <v>0</v>
      </c>
    </row>
    <row r="20" spans="1:15" ht="15.65" customHeight="1">
      <c r="A20" s="134" t="s">
        <v>140</v>
      </c>
      <c r="B20" s="326">
        <v>0</v>
      </c>
      <c r="C20" s="326">
        <v>0</v>
      </c>
      <c r="D20" s="326">
        <v>0</v>
      </c>
      <c r="E20" s="326">
        <v>0</v>
      </c>
      <c r="F20" s="326">
        <v>0</v>
      </c>
      <c r="G20" s="326">
        <v>0</v>
      </c>
      <c r="H20" s="326">
        <v>0</v>
      </c>
      <c r="I20" s="326">
        <v>0</v>
      </c>
      <c r="J20" s="326">
        <v>0</v>
      </c>
      <c r="K20" s="326">
        <v>0</v>
      </c>
      <c r="L20" s="326">
        <v>0</v>
      </c>
      <c r="M20" s="326">
        <v>0</v>
      </c>
      <c r="N20" s="336">
        <f t="shared" si="0"/>
        <v>0</v>
      </c>
      <c r="O20" s="36"/>
    </row>
    <row r="21" spans="1:15" s="112" customFormat="1" ht="13">
      <c r="A21" s="341" t="s">
        <v>141</v>
      </c>
      <c r="B21" s="343">
        <f>SUM(B7:B20)</f>
        <v>337521.7</v>
      </c>
      <c r="C21" s="343">
        <f t="shared" ref="C21:N21" si="2">SUM(C7:C20)</f>
        <v>8.5300000000000011</v>
      </c>
      <c r="D21" s="343">
        <f t="shared" si="2"/>
        <v>4330.55</v>
      </c>
      <c r="E21" s="343">
        <f t="shared" si="2"/>
        <v>0</v>
      </c>
      <c r="F21" s="343">
        <f t="shared" si="2"/>
        <v>0</v>
      </c>
      <c r="G21" s="343">
        <f t="shared" si="2"/>
        <v>0</v>
      </c>
      <c r="H21" s="343">
        <f t="shared" si="2"/>
        <v>0</v>
      </c>
      <c r="I21" s="343">
        <f t="shared" si="2"/>
        <v>0</v>
      </c>
      <c r="J21" s="343">
        <f t="shared" si="2"/>
        <v>0</v>
      </c>
      <c r="K21" s="343">
        <f t="shared" si="2"/>
        <v>0</v>
      </c>
      <c r="L21" s="343">
        <f t="shared" si="2"/>
        <v>0</v>
      </c>
      <c r="M21" s="343">
        <f t="shared" si="2"/>
        <v>0</v>
      </c>
      <c r="N21" s="342">
        <f t="shared" si="2"/>
        <v>341860.78</v>
      </c>
    </row>
    <row r="22" spans="1:15" ht="12.65" hidden="1" customHeight="1">
      <c r="A22" s="344"/>
      <c r="B22" s="326"/>
      <c r="C22" s="326"/>
      <c r="D22" s="326"/>
      <c r="E22" s="326"/>
      <c r="F22" s="326"/>
      <c r="G22" s="345"/>
      <c r="H22" s="326"/>
      <c r="I22" s="326"/>
      <c r="J22" s="326"/>
      <c r="K22" s="326"/>
      <c r="L22" s="326"/>
      <c r="M22" s="326"/>
      <c r="N22" s="334"/>
    </row>
    <row r="23" spans="1:15" ht="13.5" thickBot="1">
      <c r="A23" s="346"/>
      <c r="B23" s="348"/>
      <c r="C23" s="348"/>
      <c r="D23" s="348"/>
      <c r="E23" s="348"/>
      <c r="F23" s="348"/>
      <c r="G23" s="349"/>
      <c r="H23" s="348"/>
      <c r="I23" s="348"/>
      <c r="J23" s="348"/>
      <c r="K23" s="348"/>
      <c r="L23" s="348"/>
      <c r="M23" s="348"/>
      <c r="N23" s="347"/>
    </row>
    <row r="24" spans="1:15" ht="9" customHeight="1" thickBot="1">
      <c r="A24" s="333"/>
      <c r="B24" s="326"/>
      <c r="C24" s="326"/>
      <c r="D24" s="326"/>
      <c r="E24" s="326"/>
      <c r="F24" s="326"/>
      <c r="G24" s="345"/>
      <c r="H24" s="326"/>
      <c r="I24" s="326"/>
      <c r="J24" s="326"/>
      <c r="K24" s="326"/>
      <c r="L24" s="326"/>
      <c r="M24" s="326"/>
      <c r="N24" s="336"/>
    </row>
    <row r="25" spans="1:15" ht="20.25" customHeight="1" thickBot="1">
      <c r="A25" s="350" t="s">
        <v>227</v>
      </c>
      <c r="B25" s="351">
        <v>0</v>
      </c>
      <c r="C25" s="351">
        <v>0</v>
      </c>
      <c r="D25" s="351">
        <v>0</v>
      </c>
      <c r="E25" s="351">
        <v>0</v>
      </c>
      <c r="F25" s="351">
        <v>0</v>
      </c>
      <c r="G25" s="351">
        <v>0</v>
      </c>
      <c r="H25" s="351">
        <v>0</v>
      </c>
      <c r="I25" s="351">
        <v>0</v>
      </c>
      <c r="J25" s="351">
        <v>0</v>
      </c>
      <c r="K25" s="351">
        <v>0</v>
      </c>
      <c r="L25" s="351">
        <v>0</v>
      </c>
      <c r="M25" s="351">
        <v>0</v>
      </c>
      <c r="N25" s="352">
        <f>SUM(B25:M25)</f>
        <v>0</v>
      </c>
    </row>
    <row r="26" spans="1:15" ht="13.5" customHeight="1"/>
    <row r="27" spans="1:15" s="4" customFormat="1">
      <c r="A27" s="890" t="s">
        <v>316</v>
      </c>
      <c r="B27" s="891"/>
      <c r="C27" s="891"/>
      <c r="D27" s="891"/>
      <c r="E27" s="891"/>
      <c r="F27" s="891"/>
      <c r="G27" s="891"/>
      <c r="H27" s="891"/>
      <c r="I27" s="891"/>
      <c r="J27" s="891"/>
      <c r="K27" s="891"/>
      <c r="L27" s="891"/>
      <c r="M27" s="891"/>
      <c r="N27" s="891"/>
    </row>
    <row r="28" spans="1:15">
      <c r="A28" s="890" t="s">
        <v>317</v>
      </c>
      <c r="B28" s="891"/>
      <c r="C28" s="891"/>
      <c r="D28" s="891"/>
      <c r="E28" s="891"/>
      <c r="F28" s="891"/>
      <c r="G28" s="891"/>
      <c r="H28" s="891"/>
      <c r="I28" s="891"/>
      <c r="J28" s="891"/>
      <c r="K28" s="891"/>
      <c r="L28" s="891"/>
      <c r="M28" s="891"/>
      <c r="N28" s="891"/>
    </row>
    <row r="29" spans="1:15">
      <c r="A29" s="894" t="s">
        <v>318</v>
      </c>
      <c r="B29" s="895"/>
      <c r="C29" s="895"/>
      <c r="D29" s="895"/>
      <c r="E29" s="895"/>
      <c r="F29" s="895"/>
      <c r="G29" s="895"/>
      <c r="H29" s="895"/>
      <c r="I29" s="895"/>
      <c r="J29" s="895"/>
      <c r="K29" s="895"/>
      <c r="L29" s="895"/>
      <c r="M29" s="895"/>
      <c r="N29" s="895"/>
    </row>
    <row r="30" spans="1:15">
      <c r="A30" s="896"/>
      <c r="B30" s="896"/>
      <c r="C30" s="896"/>
      <c r="D30" s="896"/>
      <c r="E30" s="896"/>
      <c r="F30" s="896"/>
      <c r="G30" s="896"/>
      <c r="H30" s="896"/>
      <c r="I30" s="896"/>
      <c r="J30" s="896"/>
      <c r="K30" s="896"/>
      <c r="L30" s="896"/>
      <c r="M30" s="896"/>
      <c r="N30" s="896"/>
    </row>
    <row r="31" spans="1:15">
      <c r="H31" s="353"/>
    </row>
    <row r="34" spans="3:3">
      <c r="C34" s="353"/>
    </row>
    <row r="35" spans="3:3">
      <c r="C35" s="353"/>
    </row>
    <row r="36" spans="3:3">
      <c r="C36" s="353"/>
    </row>
    <row r="37" spans="3:3">
      <c r="C37" s="353"/>
    </row>
  </sheetData>
  <mergeCells count="4">
    <mergeCell ref="A27:N27"/>
    <mergeCell ref="A28:N28"/>
    <mergeCell ref="A29:N29"/>
    <mergeCell ref="A30:N30"/>
  </mergeCells>
  <printOptions horizontalCentered="1"/>
  <pageMargins left="0" right="0" top="0.93" bottom="0.25" header="0.13" footer="0.1"/>
  <pageSetup scale="65" orientation="landscape" r:id="rId1"/>
  <headerFooter>
    <oddHeader>&amp;C&amp;"Arial,Bold"&amp;K000000Table I-5b 
Pacific Gas and Electric Company 
Demand Response Programs and Activities
Carry-Over Incentives and Funding
March 2017</oddHeader>
    <oddFooter>&amp;L&amp;F&amp;CPage 9b of 11&amp;R&amp;A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view="pageLayout" zoomScale="70" zoomScaleNormal="85" zoomScalePageLayoutView="70" workbookViewId="0"/>
  </sheetViews>
  <sheetFormatPr defaultColWidth="5.453125" defaultRowHeight="13" outlineLevelRow="1"/>
  <cols>
    <col min="1" max="1" width="65.453125" style="49" bestFit="1" customWidth="1"/>
    <col min="2" max="2" width="12.453125" style="48" bestFit="1" customWidth="1"/>
    <col min="3" max="3" width="14.453125" style="49" customWidth="1"/>
    <col min="4" max="5" width="13.453125" style="49" customWidth="1"/>
    <col min="6" max="8" width="10.453125" style="49" customWidth="1"/>
    <col min="9" max="9" width="11.54296875" style="49" customWidth="1"/>
    <col min="10" max="10" width="10.54296875" style="49" customWidth="1"/>
    <col min="11" max="11" width="11.453125" style="49" customWidth="1"/>
    <col min="12" max="12" width="9.54296875" style="48" customWidth="1"/>
    <col min="13" max="13" width="10.54296875" style="49" bestFit="1" customWidth="1"/>
    <col min="14" max="14" width="11.54296875" style="182" customWidth="1"/>
    <col min="15" max="15" width="14.453125" style="182" customWidth="1"/>
    <col min="16" max="254" width="5.453125" style="182"/>
    <col min="255" max="255" width="65.453125" style="182" bestFit="1" customWidth="1"/>
    <col min="256" max="256" width="12.453125" style="182" customWidth="1"/>
    <col min="257" max="257" width="11.54296875" style="182" bestFit="1" customWidth="1"/>
    <col min="258" max="258" width="12.54296875" style="182" bestFit="1" customWidth="1"/>
    <col min="259" max="259" width="13.453125" style="182" bestFit="1" customWidth="1"/>
    <col min="260" max="260" width="13.54296875" style="182" customWidth="1"/>
    <col min="261" max="261" width="13.453125" style="182" customWidth="1"/>
    <col min="262" max="262" width="13.453125" style="182" bestFit="1" customWidth="1"/>
    <col min="263" max="263" width="14.54296875" style="182" customWidth="1"/>
    <col min="264" max="267" width="8.54296875" style="182" customWidth="1"/>
    <col min="268" max="268" width="16" style="182" customWidth="1"/>
    <col min="269" max="269" width="0" style="182" hidden="1" customWidth="1"/>
    <col min="270" max="270" width="15.453125" style="182" customWidth="1"/>
    <col min="271" max="271" width="14.453125" style="182" customWidth="1"/>
    <col min="272" max="510" width="5.453125" style="182"/>
    <col min="511" max="511" width="65.453125" style="182" bestFit="1" customWidth="1"/>
    <col min="512" max="512" width="12.453125" style="182" customWidth="1"/>
    <col min="513" max="513" width="11.54296875" style="182" bestFit="1" customWidth="1"/>
    <col min="514" max="514" width="12.54296875" style="182" bestFit="1" customWidth="1"/>
    <col min="515" max="515" width="13.453125" style="182" bestFit="1" customWidth="1"/>
    <col min="516" max="516" width="13.54296875" style="182" customWidth="1"/>
    <col min="517" max="517" width="13.453125" style="182" customWidth="1"/>
    <col min="518" max="518" width="13.453125" style="182" bestFit="1" customWidth="1"/>
    <col min="519" max="519" width="14.54296875" style="182" customWidth="1"/>
    <col min="520" max="523" width="8.54296875" style="182" customWidth="1"/>
    <col min="524" max="524" width="16" style="182" customWidth="1"/>
    <col min="525" max="525" width="0" style="182" hidden="1" customWidth="1"/>
    <col min="526" max="526" width="15.453125" style="182" customWidth="1"/>
    <col min="527" max="527" width="14.453125" style="182" customWidth="1"/>
    <col min="528" max="766" width="5.453125" style="182"/>
    <col min="767" max="767" width="65.453125" style="182" bestFit="1" customWidth="1"/>
    <col min="768" max="768" width="12.453125" style="182" customWidth="1"/>
    <col min="769" max="769" width="11.54296875" style="182" bestFit="1" customWidth="1"/>
    <col min="770" max="770" width="12.54296875" style="182" bestFit="1" customWidth="1"/>
    <col min="771" max="771" width="13.453125" style="182" bestFit="1" customWidth="1"/>
    <col min="772" max="772" width="13.54296875" style="182" customWidth="1"/>
    <col min="773" max="773" width="13.453125" style="182" customWidth="1"/>
    <col min="774" max="774" width="13.453125" style="182" bestFit="1" customWidth="1"/>
    <col min="775" max="775" width="14.54296875" style="182" customWidth="1"/>
    <col min="776" max="779" width="8.54296875" style="182" customWidth="1"/>
    <col min="780" max="780" width="16" style="182" customWidth="1"/>
    <col min="781" max="781" width="0" style="182" hidden="1" customWidth="1"/>
    <col min="782" max="782" width="15.453125" style="182" customWidth="1"/>
    <col min="783" max="783" width="14.453125" style="182" customWidth="1"/>
    <col min="784" max="1022" width="5.453125" style="182"/>
    <col min="1023" max="1023" width="65.453125" style="182" bestFit="1" customWidth="1"/>
    <col min="1024" max="1024" width="12.453125" style="182" customWidth="1"/>
    <col min="1025" max="1025" width="11.54296875" style="182" bestFit="1" customWidth="1"/>
    <col min="1026" max="1026" width="12.54296875" style="182" bestFit="1" customWidth="1"/>
    <col min="1027" max="1027" width="13.453125" style="182" bestFit="1" customWidth="1"/>
    <col min="1028" max="1028" width="13.54296875" style="182" customWidth="1"/>
    <col min="1029" max="1029" width="13.453125" style="182" customWidth="1"/>
    <col min="1030" max="1030" width="13.453125" style="182" bestFit="1" customWidth="1"/>
    <col min="1031" max="1031" width="14.54296875" style="182" customWidth="1"/>
    <col min="1032" max="1035" width="8.54296875" style="182" customWidth="1"/>
    <col min="1036" max="1036" width="16" style="182" customWidth="1"/>
    <col min="1037" max="1037" width="0" style="182" hidden="1" customWidth="1"/>
    <col min="1038" max="1038" width="15.453125" style="182" customWidth="1"/>
    <col min="1039" max="1039" width="14.453125" style="182" customWidth="1"/>
    <col min="1040" max="1278" width="5.453125" style="182"/>
    <col min="1279" max="1279" width="65.453125" style="182" bestFit="1" customWidth="1"/>
    <col min="1280" max="1280" width="12.453125" style="182" customWidth="1"/>
    <col min="1281" max="1281" width="11.54296875" style="182" bestFit="1" customWidth="1"/>
    <col min="1282" max="1282" width="12.54296875" style="182" bestFit="1" customWidth="1"/>
    <col min="1283" max="1283" width="13.453125" style="182" bestFit="1" customWidth="1"/>
    <col min="1284" max="1284" width="13.54296875" style="182" customWidth="1"/>
    <col min="1285" max="1285" width="13.453125" style="182" customWidth="1"/>
    <col min="1286" max="1286" width="13.453125" style="182" bestFit="1" customWidth="1"/>
    <col min="1287" max="1287" width="14.54296875" style="182" customWidth="1"/>
    <col min="1288" max="1291" width="8.54296875" style="182" customWidth="1"/>
    <col min="1292" max="1292" width="16" style="182" customWidth="1"/>
    <col min="1293" max="1293" width="0" style="182" hidden="1" customWidth="1"/>
    <col min="1294" max="1294" width="15.453125" style="182" customWidth="1"/>
    <col min="1295" max="1295" width="14.453125" style="182" customWidth="1"/>
    <col min="1296" max="1534" width="5.453125" style="182"/>
    <col min="1535" max="1535" width="65.453125" style="182" bestFit="1" customWidth="1"/>
    <col min="1536" max="1536" width="12.453125" style="182" customWidth="1"/>
    <col min="1537" max="1537" width="11.54296875" style="182" bestFit="1" customWidth="1"/>
    <col min="1538" max="1538" width="12.54296875" style="182" bestFit="1" customWidth="1"/>
    <col min="1539" max="1539" width="13.453125" style="182" bestFit="1" customWidth="1"/>
    <col min="1540" max="1540" width="13.54296875" style="182" customWidth="1"/>
    <col min="1541" max="1541" width="13.453125" style="182" customWidth="1"/>
    <col min="1542" max="1542" width="13.453125" style="182" bestFit="1" customWidth="1"/>
    <col min="1543" max="1543" width="14.54296875" style="182" customWidth="1"/>
    <col min="1544" max="1547" width="8.54296875" style="182" customWidth="1"/>
    <col min="1548" max="1548" width="16" style="182" customWidth="1"/>
    <col min="1549" max="1549" width="0" style="182" hidden="1" customWidth="1"/>
    <col min="1550" max="1550" width="15.453125" style="182" customWidth="1"/>
    <col min="1551" max="1551" width="14.453125" style="182" customWidth="1"/>
    <col min="1552" max="1790" width="5.453125" style="182"/>
    <col min="1791" max="1791" width="65.453125" style="182" bestFit="1" customWidth="1"/>
    <col min="1792" max="1792" width="12.453125" style="182" customWidth="1"/>
    <col min="1793" max="1793" width="11.54296875" style="182" bestFit="1" customWidth="1"/>
    <col min="1794" max="1794" width="12.54296875" style="182" bestFit="1" customWidth="1"/>
    <col min="1795" max="1795" width="13.453125" style="182" bestFit="1" customWidth="1"/>
    <col min="1796" max="1796" width="13.54296875" style="182" customWidth="1"/>
    <col min="1797" max="1797" width="13.453125" style="182" customWidth="1"/>
    <col min="1798" max="1798" width="13.453125" style="182" bestFit="1" customWidth="1"/>
    <col min="1799" max="1799" width="14.54296875" style="182" customWidth="1"/>
    <col min="1800" max="1803" width="8.54296875" style="182" customWidth="1"/>
    <col min="1804" max="1804" width="16" style="182" customWidth="1"/>
    <col min="1805" max="1805" width="0" style="182" hidden="1" customWidth="1"/>
    <col min="1806" max="1806" width="15.453125" style="182" customWidth="1"/>
    <col min="1807" max="1807" width="14.453125" style="182" customWidth="1"/>
    <col min="1808" max="2046" width="5.453125" style="182"/>
    <col min="2047" max="2047" width="65.453125" style="182" bestFit="1" customWidth="1"/>
    <col min="2048" max="2048" width="12.453125" style="182" customWidth="1"/>
    <col min="2049" max="2049" width="11.54296875" style="182" bestFit="1" customWidth="1"/>
    <col min="2050" max="2050" width="12.54296875" style="182" bestFit="1" customWidth="1"/>
    <col min="2051" max="2051" width="13.453125" style="182" bestFit="1" customWidth="1"/>
    <col min="2052" max="2052" width="13.54296875" style="182" customWidth="1"/>
    <col min="2053" max="2053" width="13.453125" style="182" customWidth="1"/>
    <col min="2054" max="2054" width="13.453125" style="182" bestFit="1" customWidth="1"/>
    <col min="2055" max="2055" width="14.54296875" style="182" customWidth="1"/>
    <col min="2056" max="2059" width="8.54296875" style="182" customWidth="1"/>
    <col min="2060" max="2060" width="16" style="182" customWidth="1"/>
    <col min="2061" max="2061" width="0" style="182" hidden="1" customWidth="1"/>
    <col min="2062" max="2062" width="15.453125" style="182" customWidth="1"/>
    <col min="2063" max="2063" width="14.453125" style="182" customWidth="1"/>
    <col min="2064" max="2302" width="5.453125" style="182"/>
    <col min="2303" max="2303" width="65.453125" style="182" bestFit="1" customWidth="1"/>
    <col min="2304" max="2304" width="12.453125" style="182" customWidth="1"/>
    <col min="2305" max="2305" width="11.54296875" style="182" bestFit="1" customWidth="1"/>
    <col min="2306" max="2306" width="12.54296875" style="182" bestFit="1" customWidth="1"/>
    <col min="2307" max="2307" width="13.453125" style="182" bestFit="1" customWidth="1"/>
    <col min="2308" max="2308" width="13.54296875" style="182" customWidth="1"/>
    <col min="2309" max="2309" width="13.453125" style="182" customWidth="1"/>
    <col min="2310" max="2310" width="13.453125" style="182" bestFit="1" customWidth="1"/>
    <col min="2311" max="2311" width="14.54296875" style="182" customWidth="1"/>
    <col min="2312" max="2315" width="8.54296875" style="182" customWidth="1"/>
    <col min="2316" max="2316" width="16" style="182" customWidth="1"/>
    <col min="2317" max="2317" width="0" style="182" hidden="1" customWidth="1"/>
    <col min="2318" max="2318" width="15.453125" style="182" customWidth="1"/>
    <col min="2319" max="2319" width="14.453125" style="182" customWidth="1"/>
    <col min="2320" max="2558" width="5.453125" style="182"/>
    <col min="2559" max="2559" width="65.453125" style="182" bestFit="1" customWidth="1"/>
    <col min="2560" max="2560" width="12.453125" style="182" customWidth="1"/>
    <col min="2561" max="2561" width="11.54296875" style="182" bestFit="1" customWidth="1"/>
    <col min="2562" max="2562" width="12.54296875" style="182" bestFit="1" customWidth="1"/>
    <col min="2563" max="2563" width="13.453125" style="182" bestFit="1" customWidth="1"/>
    <col min="2564" max="2564" width="13.54296875" style="182" customWidth="1"/>
    <col min="2565" max="2565" width="13.453125" style="182" customWidth="1"/>
    <col min="2566" max="2566" width="13.453125" style="182" bestFit="1" customWidth="1"/>
    <col min="2567" max="2567" width="14.54296875" style="182" customWidth="1"/>
    <col min="2568" max="2571" width="8.54296875" style="182" customWidth="1"/>
    <col min="2572" max="2572" width="16" style="182" customWidth="1"/>
    <col min="2573" max="2573" width="0" style="182" hidden="1" customWidth="1"/>
    <col min="2574" max="2574" width="15.453125" style="182" customWidth="1"/>
    <col min="2575" max="2575" width="14.453125" style="182" customWidth="1"/>
    <col min="2576" max="2814" width="5.453125" style="182"/>
    <col min="2815" max="2815" width="65.453125" style="182" bestFit="1" customWidth="1"/>
    <col min="2816" max="2816" width="12.453125" style="182" customWidth="1"/>
    <col min="2817" max="2817" width="11.54296875" style="182" bestFit="1" customWidth="1"/>
    <col min="2818" max="2818" width="12.54296875" style="182" bestFit="1" customWidth="1"/>
    <col min="2819" max="2819" width="13.453125" style="182" bestFit="1" customWidth="1"/>
    <col min="2820" max="2820" width="13.54296875" style="182" customWidth="1"/>
    <col min="2821" max="2821" width="13.453125" style="182" customWidth="1"/>
    <col min="2822" max="2822" width="13.453125" style="182" bestFit="1" customWidth="1"/>
    <col min="2823" max="2823" width="14.54296875" style="182" customWidth="1"/>
    <col min="2824" max="2827" width="8.54296875" style="182" customWidth="1"/>
    <col min="2828" max="2828" width="16" style="182" customWidth="1"/>
    <col min="2829" max="2829" width="0" style="182" hidden="1" customWidth="1"/>
    <col min="2830" max="2830" width="15.453125" style="182" customWidth="1"/>
    <col min="2831" max="2831" width="14.453125" style="182" customWidth="1"/>
    <col min="2832" max="3070" width="5.453125" style="182"/>
    <col min="3071" max="3071" width="65.453125" style="182" bestFit="1" customWidth="1"/>
    <col min="3072" max="3072" width="12.453125" style="182" customWidth="1"/>
    <col min="3073" max="3073" width="11.54296875" style="182" bestFit="1" customWidth="1"/>
    <col min="3074" max="3074" width="12.54296875" style="182" bestFit="1" customWidth="1"/>
    <col min="3075" max="3075" width="13.453125" style="182" bestFit="1" customWidth="1"/>
    <col min="3076" max="3076" width="13.54296875" style="182" customWidth="1"/>
    <col min="3077" max="3077" width="13.453125" style="182" customWidth="1"/>
    <col min="3078" max="3078" width="13.453125" style="182" bestFit="1" customWidth="1"/>
    <col min="3079" max="3079" width="14.54296875" style="182" customWidth="1"/>
    <col min="3080" max="3083" width="8.54296875" style="182" customWidth="1"/>
    <col min="3084" max="3084" width="16" style="182" customWidth="1"/>
    <col min="3085" max="3085" width="0" style="182" hidden="1" customWidth="1"/>
    <col min="3086" max="3086" width="15.453125" style="182" customWidth="1"/>
    <col min="3087" max="3087" width="14.453125" style="182" customWidth="1"/>
    <col min="3088" max="3326" width="5.453125" style="182"/>
    <col min="3327" max="3327" width="65.453125" style="182" bestFit="1" customWidth="1"/>
    <col min="3328" max="3328" width="12.453125" style="182" customWidth="1"/>
    <col min="3329" max="3329" width="11.54296875" style="182" bestFit="1" customWidth="1"/>
    <col min="3330" max="3330" width="12.54296875" style="182" bestFit="1" customWidth="1"/>
    <col min="3331" max="3331" width="13.453125" style="182" bestFit="1" customWidth="1"/>
    <col min="3332" max="3332" width="13.54296875" style="182" customWidth="1"/>
    <col min="3333" max="3333" width="13.453125" style="182" customWidth="1"/>
    <col min="3334" max="3334" width="13.453125" style="182" bestFit="1" customWidth="1"/>
    <col min="3335" max="3335" width="14.54296875" style="182" customWidth="1"/>
    <col min="3336" max="3339" width="8.54296875" style="182" customWidth="1"/>
    <col min="3340" max="3340" width="16" style="182" customWidth="1"/>
    <col min="3341" max="3341" width="0" style="182" hidden="1" customWidth="1"/>
    <col min="3342" max="3342" width="15.453125" style="182" customWidth="1"/>
    <col min="3343" max="3343" width="14.453125" style="182" customWidth="1"/>
    <col min="3344" max="3582" width="5.453125" style="182"/>
    <col min="3583" max="3583" width="65.453125" style="182" bestFit="1" customWidth="1"/>
    <col min="3584" max="3584" width="12.453125" style="182" customWidth="1"/>
    <col min="3585" max="3585" width="11.54296875" style="182" bestFit="1" customWidth="1"/>
    <col min="3586" max="3586" width="12.54296875" style="182" bestFit="1" customWidth="1"/>
    <col min="3587" max="3587" width="13.453125" style="182" bestFit="1" customWidth="1"/>
    <col min="3588" max="3588" width="13.54296875" style="182" customWidth="1"/>
    <col min="3589" max="3589" width="13.453125" style="182" customWidth="1"/>
    <col min="3590" max="3590" width="13.453125" style="182" bestFit="1" customWidth="1"/>
    <col min="3591" max="3591" width="14.54296875" style="182" customWidth="1"/>
    <col min="3592" max="3595" width="8.54296875" style="182" customWidth="1"/>
    <col min="3596" max="3596" width="16" style="182" customWidth="1"/>
    <col min="3597" max="3597" width="0" style="182" hidden="1" customWidth="1"/>
    <col min="3598" max="3598" width="15.453125" style="182" customWidth="1"/>
    <col min="3599" max="3599" width="14.453125" style="182" customWidth="1"/>
    <col min="3600" max="3838" width="5.453125" style="182"/>
    <col min="3839" max="3839" width="65.453125" style="182" bestFit="1" customWidth="1"/>
    <col min="3840" max="3840" width="12.453125" style="182" customWidth="1"/>
    <col min="3841" max="3841" width="11.54296875" style="182" bestFit="1" customWidth="1"/>
    <col min="3842" max="3842" width="12.54296875" style="182" bestFit="1" customWidth="1"/>
    <col min="3843" max="3843" width="13.453125" style="182" bestFit="1" customWidth="1"/>
    <col min="3844" max="3844" width="13.54296875" style="182" customWidth="1"/>
    <col min="3845" max="3845" width="13.453125" style="182" customWidth="1"/>
    <col min="3846" max="3846" width="13.453125" style="182" bestFit="1" customWidth="1"/>
    <col min="3847" max="3847" width="14.54296875" style="182" customWidth="1"/>
    <col min="3848" max="3851" width="8.54296875" style="182" customWidth="1"/>
    <col min="3852" max="3852" width="16" style="182" customWidth="1"/>
    <col min="3853" max="3853" width="0" style="182" hidden="1" customWidth="1"/>
    <col min="3854" max="3854" width="15.453125" style="182" customWidth="1"/>
    <col min="3855" max="3855" width="14.453125" style="182" customWidth="1"/>
    <col min="3856" max="4094" width="5.453125" style="182"/>
    <col min="4095" max="4095" width="65.453125" style="182" bestFit="1" customWidth="1"/>
    <col min="4096" max="4096" width="12.453125" style="182" customWidth="1"/>
    <col min="4097" max="4097" width="11.54296875" style="182" bestFit="1" customWidth="1"/>
    <col min="4098" max="4098" width="12.54296875" style="182" bestFit="1" customWidth="1"/>
    <col min="4099" max="4099" width="13.453125" style="182" bestFit="1" customWidth="1"/>
    <col min="4100" max="4100" width="13.54296875" style="182" customWidth="1"/>
    <col min="4101" max="4101" width="13.453125" style="182" customWidth="1"/>
    <col min="4102" max="4102" width="13.453125" style="182" bestFit="1" customWidth="1"/>
    <col min="4103" max="4103" width="14.54296875" style="182" customWidth="1"/>
    <col min="4104" max="4107" width="8.54296875" style="182" customWidth="1"/>
    <col min="4108" max="4108" width="16" style="182" customWidth="1"/>
    <col min="4109" max="4109" width="0" style="182" hidden="1" customWidth="1"/>
    <col min="4110" max="4110" width="15.453125" style="182" customWidth="1"/>
    <col min="4111" max="4111" width="14.453125" style="182" customWidth="1"/>
    <col min="4112" max="4350" width="5.453125" style="182"/>
    <col min="4351" max="4351" width="65.453125" style="182" bestFit="1" customWidth="1"/>
    <col min="4352" max="4352" width="12.453125" style="182" customWidth="1"/>
    <col min="4353" max="4353" width="11.54296875" style="182" bestFit="1" customWidth="1"/>
    <col min="4354" max="4354" width="12.54296875" style="182" bestFit="1" customWidth="1"/>
    <col min="4355" max="4355" width="13.453125" style="182" bestFit="1" customWidth="1"/>
    <col min="4356" max="4356" width="13.54296875" style="182" customWidth="1"/>
    <col min="4357" max="4357" width="13.453125" style="182" customWidth="1"/>
    <col min="4358" max="4358" width="13.453125" style="182" bestFit="1" customWidth="1"/>
    <col min="4359" max="4359" width="14.54296875" style="182" customWidth="1"/>
    <col min="4360" max="4363" width="8.54296875" style="182" customWidth="1"/>
    <col min="4364" max="4364" width="16" style="182" customWidth="1"/>
    <col min="4365" max="4365" width="0" style="182" hidden="1" customWidth="1"/>
    <col min="4366" max="4366" width="15.453125" style="182" customWidth="1"/>
    <col min="4367" max="4367" width="14.453125" style="182" customWidth="1"/>
    <col min="4368" max="4606" width="5.453125" style="182"/>
    <col min="4607" max="4607" width="65.453125" style="182" bestFit="1" customWidth="1"/>
    <col min="4608" max="4608" width="12.453125" style="182" customWidth="1"/>
    <col min="4609" max="4609" width="11.54296875" style="182" bestFit="1" customWidth="1"/>
    <col min="4610" max="4610" width="12.54296875" style="182" bestFit="1" customWidth="1"/>
    <col min="4611" max="4611" width="13.453125" style="182" bestFit="1" customWidth="1"/>
    <col min="4612" max="4612" width="13.54296875" style="182" customWidth="1"/>
    <col min="4613" max="4613" width="13.453125" style="182" customWidth="1"/>
    <col min="4614" max="4614" width="13.453125" style="182" bestFit="1" customWidth="1"/>
    <col min="4615" max="4615" width="14.54296875" style="182" customWidth="1"/>
    <col min="4616" max="4619" width="8.54296875" style="182" customWidth="1"/>
    <col min="4620" max="4620" width="16" style="182" customWidth="1"/>
    <col min="4621" max="4621" width="0" style="182" hidden="1" customWidth="1"/>
    <col min="4622" max="4622" width="15.453125" style="182" customWidth="1"/>
    <col min="4623" max="4623" width="14.453125" style="182" customWidth="1"/>
    <col min="4624" max="4862" width="5.453125" style="182"/>
    <col min="4863" max="4863" width="65.453125" style="182" bestFit="1" customWidth="1"/>
    <col min="4864" max="4864" width="12.453125" style="182" customWidth="1"/>
    <col min="4865" max="4865" width="11.54296875" style="182" bestFit="1" customWidth="1"/>
    <col min="4866" max="4866" width="12.54296875" style="182" bestFit="1" customWidth="1"/>
    <col min="4867" max="4867" width="13.453125" style="182" bestFit="1" customWidth="1"/>
    <col min="4868" max="4868" width="13.54296875" style="182" customWidth="1"/>
    <col min="4869" max="4869" width="13.453125" style="182" customWidth="1"/>
    <col min="4870" max="4870" width="13.453125" style="182" bestFit="1" customWidth="1"/>
    <col min="4871" max="4871" width="14.54296875" style="182" customWidth="1"/>
    <col min="4872" max="4875" width="8.54296875" style="182" customWidth="1"/>
    <col min="4876" max="4876" width="16" style="182" customWidth="1"/>
    <col min="4877" max="4877" width="0" style="182" hidden="1" customWidth="1"/>
    <col min="4878" max="4878" width="15.453125" style="182" customWidth="1"/>
    <col min="4879" max="4879" width="14.453125" style="182" customWidth="1"/>
    <col min="4880" max="5118" width="5.453125" style="182"/>
    <col min="5119" max="5119" width="65.453125" style="182" bestFit="1" customWidth="1"/>
    <col min="5120" max="5120" width="12.453125" style="182" customWidth="1"/>
    <col min="5121" max="5121" width="11.54296875" style="182" bestFit="1" customWidth="1"/>
    <col min="5122" max="5122" width="12.54296875" style="182" bestFit="1" customWidth="1"/>
    <col min="5123" max="5123" width="13.453125" style="182" bestFit="1" customWidth="1"/>
    <col min="5124" max="5124" width="13.54296875" style="182" customWidth="1"/>
    <col min="5125" max="5125" width="13.453125" style="182" customWidth="1"/>
    <col min="5126" max="5126" width="13.453125" style="182" bestFit="1" customWidth="1"/>
    <col min="5127" max="5127" width="14.54296875" style="182" customWidth="1"/>
    <col min="5128" max="5131" width="8.54296875" style="182" customWidth="1"/>
    <col min="5132" max="5132" width="16" style="182" customWidth="1"/>
    <col min="5133" max="5133" width="0" style="182" hidden="1" customWidth="1"/>
    <col min="5134" max="5134" width="15.453125" style="182" customWidth="1"/>
    <col min="5135" max="5135" width="14.453125" style="182" customWidth="1"/>
    <col min="5136" max="5374" width="5.453125" style="182"/>
    <col min="5375" max="5375" width="65.453125" style="182" bestFit="1" customWidth="1"/>
    <col min="5376" max="5376" width="12.453125" style="182" customWidth="1"/>
    <col min="5377" max="5377" width="11.54296875" style="182" bestFit="1" customWidth="1"/>
    <col min="5378" max="5378" width="12.54296875" style="182" bestFit="1" customWidth="1"/>
    <col min="5379" max="5379" width="13.453125" style="182" bestFit="1" customWidth="1"/>
    <col min="5380" max="5380" width="13.54296875" style="182" customWidth="1"/>
    <col min="5381" max="5381" width="13.453125" style="182" customWidth="1"/>
    <col min="5382" max="5382" width="13.453125" style="182" bestFit="1" customWidth="1"/>
    <col min="5383" max="5383" width="14.54296875" style="182" customWidth="1"/>
    <col min="5384" max="5387" width="8.54296875" style="182" customWidth="1"/>
    <col min="5388" max="5388" width="16" style="182" customWidth="1"/>
    <col min="5389" max="5389" width="0" style="182" hidden="1" customWidth="1"/>
    <col min="5390" max="5390" width="15.453125" style="182" customWidth="1"/>
    <col min="5391" max="5391" width="14.453125" style="182" customWidth="1"/>
    <col min="5392" max="5630" width="5.453125" style="182"/>
    <col min="5631" max="5631" width="65.453125" style="182" bestFit="1" customWidth="1"/>
    <col min="5632" max="5632" width="12.453125" style="182" customWidth="1"/>
    <col min="5633" max="5633" width="11.54296875" style="182" bestFit="1" customWidth="1"/>
    <col min="5634" max="5634" width="12.54296875" style="182" bestFit="1" customWidth="1"/>
    <col min="5635" max="5635" width="13.453125" style="182" bestFit="1" customWidth="1"/>
    <col min="5636" max="5636" width="13.54296875" style="182" customWidth="1"/>
    <col min="5637" max="5637" width="13.453125" style="182" customWidth="1"/>
    <col min="5638" max="5638" width="13.453125" style="182" bestFit="1" customWidth="1"/>
    <col min="5639" max="5639" width="14.54296875" style="182" customWidth="1"/>
    <col min="5640" max="5643" width="8.54296875" style="182" customWidth="1"/>
    <col min="5644" max="5644" width="16" style="182" customWidth="1"/>
    <col min="5645" max="5645" width="0" style="182" hidden="1" customWidth="1"/>
    <col min="5646" max="5646" width="15.453125" style="182" customWidth="1"/>
    <col min="5647" max="5647" width="14.453125" style="182" customWidth="1"/>
    <col min="5648" max="5886" width="5.453125" style="182"/>
    <col min="5887" max="5887" width="65.453125" style="182" bestFit="1" customWidth="1"/>
    <col min="5888" max="5888" width="12.453125" style="182" customWidth="1"/>
    <col min="5889" max="5889" width="11.54296875" style="182" bestFit="1" customWidth="1"/>
    <col min="5890" max="5890" width="12.54296875" style="182" bestFit="1" customWidth="1"/>
    <col min="5891" max="5891" width="13.453125" style="182" bestFit="1" customWidth="1"/>
    <col min="5892" max="5892" width="13.54296875" style="182" customWidth="1"/>
    <col min="5893" max="5893" width="13.453125" style="182" customWidth="1"/>
    <col min="5894" max="5894" width="13.453125" style="182" bestFit="1" customWidth="1"/>
    <col min="5895" max="5895" width="14.54296875" style="182" customWidth="1"/>
    <col min="5896" max="5899" width="8.54296875" style="182" customWidth="1"/>
    <col min="5900" max="5900" width="16" style="182" customWidth="1"/>
    <col min="5901" max="5901" width="0" style="182" hidden="1" customWidth="1"/>
    <col min="5902" max="5902" width="15.453125" style="182" customWidth="1"/>
    <col min="5903" max="5903" width="14.453125" style="182" customWidth="1"/>
    <col min="5904" max="6142" width="5.453125" style="182"/>
    <col min="6143" max="6143" width="65.453125" style="182" bestFit="1" customWidth="1"/>
    <col min="6144" max="6144" width="12.453125" style="182" customWidth="1"/>
    <col min="6145" max="6145" width="11.54296875" style="182" bestFit="1" customWidth="1"/>
    <col min="6146" max="6146" width="12.54296875" style="182" bestFit="1" customWidth="1"/>
    <col min="6147" max="6147" width="13.453125" style="182" bestFit="1" customWidth="1"/>
    <col min="6148" max="6148" width="13.54296875" style="182" customWidth="1"/>
    <col min="6149" max="6149" width="13.453125" style="182" customWidth="1"/>
    <col min="6150" max="6150" width="13.453125" style="182" bestFit="1" customWidth="1"/>
    <col min="6151" max="6151" width="14.54296875" style="182" customWidth="1"/>
    <col min="6152" max="6155" width="8.54296875" style="182" customWidth="1"/>
    <col min="6156" max="6156" width="16" style="182" customWidth="1"/>
    <col min="6157" max="6157" width="0" style="182" hidden="1" customWidth="1"/>
    <col min="6158" max="6158" width="15.453125" style="182" customWidth="1"/>
    <col min="6159" max="6159" width="14.453125" style="182" customWidth="1"/>
    <col min="6160" max="6398" width="5.453125" style="182"/>
    <col min="6399" max="6399" width="65.453125" style="182" bestFit="1" customWidth="1"/>
    <col min="6400" max="6400" width="12.453125" style="182" customWidth="1"/>
    <col min="6401" max="6401" width="11.54296875" style="182" bestFit="1" customWidth="1"/>
    <col min="6402" max="6402" width="12.54296875" style="182" bestFit="1" customWidth="1"/>
    <col min="6403" max="6403" width="13.453125" style="182" bestFit="1" customWidth="1"/>
    <col min="6404" max="6404" width="13.54296875" style="182" customWidth="1"/>
    <col min="6405" max="6405" width="13.453125" style="182" customWidth="1"/>
    <col min="6406" max="6406" width="13.453125" style="182" bestFit="1" customWidth="1"/>
    <col min="6407" max="6407" width="14.54296875" style="182" customWidth="1"/>
    <col min="6408" max="6411" width="8.54296875" style="182" customWidth="1"/>
    <col min="6412" max="6412" width="16" style="182" customWidth="1"/>
    <col min="6413" max="6413" width="0" style="182" hidden="1" customWidth="1"/>
    <col min="6414" max="6414" width="15.453125" style="182" customWidth="1"/>
    <col min="6415" max="6415" width="14.453125" style="182" customWidth="1"/>
    <col min="6416" max="6654" width="5.453125" style="182"/>
    <col min="6655" max="6655" width="65.453125" style="182" bestFit="1" customWidth="1"/>
    <col min="6656" max="6656" width="12.453125" style="182" customWidth="1"/>
    <col min="6657" max="6657" width="11.54296875" style="182" bestFit="1" customWidth="1"/>
    <col min="6658" max="6658" width="12.54296875" style="182" bestFit="1" customWidth="1"/>
    <col min="6659" max="6659" width="13.453125" style="182" bestFit="1" customWidth="1"/>
    <col min="6660" max="6660" width="13.54296875" style="182" customWidth="1"/>
    <col min="6661" max="6661" width="13.453125" style="182" customWidth="1"/>
    <col min="6662" max="6662" width="13.453125" style="182" bestFit="1" customWidth="1"/>
    <col min="6663" max="6663" width="14.54296875" style="182" customWidth="1"/>
    <col min="6664" max="6667" width="8.54296875" style="182" customWidth="1"/>
    <col min="6668" max="6668" width="16" style="182" customWidth="1"/>
    <col min="6669" max="6669" width="0" style="182" hidden="1" customWidth="1"/>
    <col min="6670" max="6670" width="15.453125" style="182" customWidth="1"/>
    <col min="6671" max="6671" width="14.453125" style="182" customWidth="1"/>
    <col min="6672" max="6910" width="5.453125" style="182"/>
    <col min="6911" max="6911" width="65.453125" style="182" bestFit="1" customWidth="1"/>
    <col min="6912" max="6912" width="12.453125" style="182" customWidth="1"/>
    <col min="6913" max="6913" width="11.54296875" style="182" bestFit="1" customWidth="1"/>
    <col min="6914" max="6914" width="12.54296875" style="182" bestFit="1" customWidth="1"/>
    <col min="6915" max="6915" width="13.453125" style="182" bestFit="1" customWidth="1"/>
    <col min="6916" max="6916" width="13.54296875" style="182" customWidth="1"/>
    <col min="6917" max="6917" width="13.453125" style="182" customWidth="1"/>
    <col min="6918" max="6918" width="13.453125" style="182" bestFit="1" customWidth="1"/>
    <col min="6919" max="6919" width="14.54296875" style="182" customWidth="1"/>
    <col min="6920" max="6923" width="8.54296875" style="182" customWidth="1"/>
    <col min="6924" max="6924" width="16" style="182" customWidth="1"/>
    <col min="6925" max="6925" width="0" style="182" hidden="1" customWidth="1"/>
    <col min="6926" max="6926" width="15.453125" style="182" customWidth="1"/>
    <col min="6927" max="6927" width="14.453125" style="182" customWidth="1"/>
    <col min="6928" max="7166" width="5.453125" style="182"/>
    <col min="7167" max="7167" width="65.453125" style="182" bestFit="1" customWidth="1"/>
    <col min="7168" max="7168" width="12.453125" style="182" customWidth="1"/>
    <col min="7169" max="7169" width="11.54296875" style="182" bestFit="1" customWidth="1"/>
    <col min="7170" max="7170" width="12.54296875" style="182" bestFit="1" customWidth="1"/>
    <col min="7171" max="7171" width="13.453125" style="182" bestFit="1" customWidth="1"/>
    <col min="7172" max="7172" width="13.54296875" style="182" customWidth="1"/>
    <col min="7173" max="7173" width="13.453125" style="182" customWidth="1"/>
    <col min="7174" max="7174" width="13.453125" style="182" bestFit="1" customWidth="1"/>
    <col min="7175" max="7175" width="14.54296875" style="182" customWidth="1"/>
    <col min="7176" max="7179" width="8.54296875" style="182" customWidth="1"/>
    <col min="7180" max="7180" width="16" style="182" customWidth="1"/>
    <col min="7181" max="7181" width="0" style="182" hidden="1" customWidth="1"/>
    <col min="7182" max="7182" width="15.453125" style="182" customWidth="1"/>
    <col min="7183" max="7183" width="14.453125" style="182" customWidth="1"/>
    <col min="7184" max="7422" width="5.453125" style="182"/>
    <col min="7423" max="7423" width="65.453125" style="182" bestFit="1" customWidth="1"/>
    <col min="7424" max="7424" width="12.453125" style="182" customWidth="1"/>
    <col min="7425" max="7425" width="11.54296875" style="182" bestFit="1" customWidth="1"/>
    <col min="7426" max="7426" width="12.54296875" style="182" bestFit="1" customWidth="1"/>
    <col min="7427" max="7427" width="13.453125" style="182" bestFit="1" customWidth="1"/>
    <col min="7428" max="7428" width="13.54296875" style="182" customWidth="1"/>
    <col min="7429" max="7429" width="13.453125" style="182" customWidth="1"/>
    <col min="7430" max="7430" width="13.453125" style="182" bestFit="1" customWidth="1"/>
    <col min="7431" max="7431" width="14.54296875" style="182" customWidth="1"/>
    <col min="7432" max="7435" width="8.54296875" style="182" customWidth="1"/>
    <col min="7436" max="7436" width="16" style="182" customWidth="1"/>
    <col min="7437" max="7437" width="0" style="182" hidden="1" customWidth="1"/>
    <col min="7438" max="7438" width="15.453125" style="182" customWidth="1"/>
    <col min="7439" max="7439" width="14.453125" style="182" customWidth="1"/>
    <col min="7440" max="7678" width="5.453125" style="182"/>
    <col min="7679" max="7679" width="65.453125" style="182" bestFit="1" customWidth="1"/>
    <col min="7680" max="7680" width="12.453125" style="182" customWidth="1"/>
    <col min="7681" max="7681" width="11.54296875" style="182" bestFit="1" customWidth="1"/>
    <col min="7682" max="7682" width="12.54296875" style="182" bestFit="1" customWidth="1"/>
    <col min="7683" max="7683" width="13.453125" style="182" bestFit="1" customWidth="1"/>
    <col min="7684" max="7684" width="13.54296875" style="182" customWidth="1"/>
    <col min="7685" max="7685" width="13.453125" style="182" customWidth="1"/>
    <col min="7686" max="7686" width="13.453125" style="182" bestFit="1" customWidth="1"/>
    <col min="7687" max="7687" width="14.54296875" style="182" customWidth="1"/>
    <col min="7688" max="7691" width="8.54296875" style="182" customWidth="1"/>
    <col min="7692" max="7692" width="16" style="182" customWidth="1"/>
    <col min="7693" max="7693" width="0" style="182" hidden="1" customWidth="1"/>
    <col min="7694" max="7694" width="15.453125" style="182" customWidth="1"/>
    <col min="7695" max="7695" width="14.453125" style="182" customWidth="1"/>
    <col min="7696" max="7934" width="5.453125" style="182"/>
    <col min="7935" max="7935" width="65.453125" style="182" bestFit="1" customWidth="1"/>
    <col min="7936" max="7936" width="12.453125" style="182" customWidth="1"/>
    <col min="7937" max="7937" width="11.54296875" style="182" bestFit="1" customWidth="1"/>
    <col min="7938" max="7938" width="12.54296875" style="182" bestFit="1" customWidth="1"/>
    <col min="7939" max="7939" width="13.453125" style="182" bestFit="1" customWidth="1"/>
    <col min="7940" max="7940" width="13.54296875" style="182" customWidth="1"/>
    <col min="7941" max="7941" width="13.453125" style="182" customWidth="1"/>
    <col min="7942" max="7942" width="13.453125" style="182" bestFit="1" customWidth="1"/>
    <col min="7943" max="7943" width="14.54296875" style="182" customWidth="1"/>
    <col min="7944" max="7947" width="8.54296875" style="182" customWidth="1"/>
    <col min="7948" max="7948" width="16" style="182" customWidth="1"/>
    <col min="7949" max="7949" width="0" style="182" hidden="1" customWidth="1"/>
    <col min="7950" max="7950" width="15.453125" style="182" customWidth="1"/>
    <col min="7951" max="7951" width="14.453125" style="182" customWidth="1"/>
    <col min="7952" max="8190" width="5.453125" style="182"/>
    <col min="8191" max="8191" width="65.453125" style="182" bestFit="1" customWidth="1"/>
    <col min="8192" max="8192" width="12.453125" style="182" customWidth="1"/>
    <col min="8193" max="8193" width="11.54296875" style="182" bestFit="1" customWidth="1"/>
    <col min="8194" max="8194" width="12.54296875" style="182" bestFit="1" customWidth="1"/>
    <col min="8195" max="8195" width="13.453125" style="182" bestFit="1" customWidth="1"/>
    <col min="8196" max="8196" width="13.54296875" style="182" customWidth="1"/>
    <col min="8197" max="8197" width="13.453125" style="182" customWidth="1"/>
    <col min="8198" max="8198" width="13.453125" style="182" bestFit="1" customWidth="1"/>
    <col min="8199" max="8199" width="14.54296875" style="182" customWidth="1"/>
    <col min="8200" max="8203" width="8.54296875" style="182" customWidth="1"/>
    <col min="8204" max="8204" width="16" style="182" customWidth="1"/>
    <col min="8205" max="8205" width="0" style="182" hidden="1" customWidth="1"/>
    <col min="8206" max="8206" width="15.453125" style="182" customWidth="1"/>
    <col min="8207" max="8207" width="14.453125" style="182" customWidth="1"/>
    <col min="8208" max="8446" width="5.453125" style="182"/>
    <col min="8447" max="8447" width="65.453125" style="182" bestFit="1" customWidth="1"/>
    <col min="8448" max="8448" width="12.453125" style="182" customWidth="1"/>
    <col min="8449" max="8449" width="11.54296875" style="182" bestFit="1" customWidth="1"/>
    <col min="8450" max="8450" width="12.54296875" style="182" bestFit="1" customWidth="1"/>
    <col min="8451" max="8451" width="13.453125" style="182" bestFit="1" customWidth="1"/>
    <col min="8452" max="8452" width="13.54296875" style="182" customWidth="1"/>
    <col min="8453" max="8453" width="13.453125" style="182" customWidth="1"/>
    <col min="8454" max="8454" width="13.453125" style="182" bestFit="1" customWidth="1"/>
    <col min="8455" max="8455" width="14.54296875" style="182" customWidth="1"/>
    <col min="8456" max="8459" width="8.54296875" style="182" customWidth="1"/>
    <col min="8460" max="8460" width="16" style="182" customWidth="1"/>
    <col min="8461" max="8461" width="0" style="182" hidden="1" customWidth="1"/>
    <col min="8462" max="8462" width="15.453125" style="182" customWidth="1"/>
    <col min="8463" max="8463" width="14.453125" style="182" customWidth="1"/>
    <col min="8464" max="8702" width="5.453125" style="182"/>
    <col min="8703" max="8703" width="65.453125" style="182" bestFit="1" customWidth="1"/>
    <col min="8704" max="8704" width="12.453125" style="182" customWidth="1"/>
    <col min="8705" max="8705" width="11.54296875" style="182" bestFit="1" customWidth="1"/>
    <col min="8706" max="8706" width="12.54296875" style="182" bestFit="1" customWidth="1"/>
    <col min="8707" max="8707" width="13.453125" style="182" bestFit="1" customWidth="1"/>
    <col min="8708" max="8708" width="13.54296875" style="182" customWidth="1"/>
    <col min="8709" max="8709" width="13.453125" style="182" customWidth="1"/>
    <col min="8710" max="8710" width="13.453125" style="182" bestFit="1" customWidth="1"/>
    <col min="8711" max="8711" width="14.54296875" style="182" customWidth="1"/>
    <col min="8712" max="8715" width="8.54296875" style="182" customWidth="1"/>
    <col min="8716" max="8716" width="16" style="182" customWidth="1"/>
    <col min="8717" max="8717" width="0" style="182" hidden="1" customWidth="1"/>
    <col min="8718" max="8718" width="15.453125" style="182" customWidth="1"/>
    <col min="8719" max="8719" width="14.453125" style="182" customWidth="1"/>
    <col min="8720" max="8958" width="5.453125" style="182"/>
    <col min="8959" max="8959" width="65.453125" style="182" bestFit="1" customWidth="1"/>
    <col min="8960" max="8960" width="12.453125" style="182" customWidth="1"/>
    <col min="8961" max="8961" width="11.54296875" style="182" bestFit="1" customWidth="1"/>
    <col min="8962" max="8962" width="12.54296875" style="182" bestFit="1" customWidth="1"/>
    <col min="8963" max="8963" width="13.453125" style="182" bestFit="1" customWidth="1"/>
    <col min="8964" max="8964" width="13.54296875" style="182" customWidth="1"/>
    <col min="8965" max="8965" width="13.453125" style="182" customWidth="1"/>
    <col min="8966" max="8966" width="13.453125" style="182" bestFit="1" customWidth="1"/>
    <col min="8967" max="8967" width="14.54296875" style="182" customWidth="1"/>
    <col min="8968" max="8971" width="8.54296875" style="182" customWidth="1"/>
    <col min="8972" max="8972" width="16" style="182" customWidth="1"/>
    <col min="8973" max="8973" width="0" style="182" hidden="1" customWidth="1"/>
    <col min="8974" max="8974" width="15.453125" style="182" customWidth="1"/>
    <col min="8975" max="8975" width="14.453125" style="182" customWidth="1"/>
    <col min="8976" max="9214" width="5.453125" style="182"/>
    <col min="9215" max="9215" width="65.453125" style="182" bestFit="1" customWidth="1"/>
    <col min="9216" max="9216" width="12.453125" style="182" customWidth="1"/>
    <col min="9217" max="9217" width="11.54296875" style="182" bestFit="1" customWidth="1"/>
    <col min="9218" max="9218" width="12.54296875" style="182" bestFit="1" customWidth="1"/>
    <col min="9219" max="9219" width="13.453125" style="182" bestFit="1" customWidth="1"/>
    <col min="9220" max="9220" width="13.54296875" style="182" customWidth="1"/>
    <col min="9221" max="9221" width="13.453125" style="182" customWidth="1"/>
    <col min="9222" max="9222" width="13.453125" style="182" bestFit="1" customWidth="1"/>
    <col min="9223" max="9223" width="14.54296875" style="182" customWidth="1"/>
    <col min="9224" max="9227" width="8.54296875" style="182" customWidth="1"/>
    <col min="9228" max="9228" width="16" style="182" customWidth="1"/>
    <col min="9229" max="9229" width="0" style="182" hidden="1" customWidth="1"/>
    <col min="9230" max="9230" width="15.453125" style="182" customWidth="1"/>
    <col min="9231" max="9231" width="14.453125" style="182" customWidth="1"/>
    <col min="9232" max="9470" width="5.453125" style="182"/>
    <col min="9471" max="9471" width="65.453125" style="182" bestFit="1" customWidth="1"/>
    <col min="9472" max="9472" width="12.453125" style="182" customWidth="1"/>
    <col min="9473" max="9473" width="11.54296875" style="182" bestFit="1" customWidth="1"/>
    <col min="9474" max="9474" width="12.54296875" style="182" bestFit="1" customWidth="1"/>
    <col min="9475" max="9475" width="13.453125" style="182" bestFit="1" customWidth="1"/>
    <col min="9476" max="9476" width="13.54296875" style="182" customWidth="1"/>
    <col min="9477" max="9477" width="13.453125" style="182" customWidth="1"/>
    <col min="9478" max="9478" width="13.453125" style="182" bestFit="1" customWidth="1"/>
    <col min="9479" max="9479" width="14.54296875" style="182" customWidth="1"/>
    <col min="9480" max="9483" width="8.54296875" style="182" customWidth="1"/>
    <col min="9484" max="9484" width="16" style="182" customWidth="1"/>
    <col min="9485" max="9485" width="0" style="182" hidden="1" customWidth="1"/>
    <col min="9486" max="9486" width="15.453125" style="182" customWidth="1"/>
    <col min="9487" max="9487" width="14.453125" style="182" customWidth="1"/>
    <col min="9488" max="9726" width="5.453125" style="182"/>
    <col min="9727" max="9727" width="65.453125" style="182" bestFit="1" customWidth="1"/>
    <col min="9728" max="9728" width="12.453125" style="182" customWidth="1"/>
    <col min="9729" max="9729" width="11.54296875" style="182" bestFit="1" customWidth="1"/>
    <col min="9730" max="9730" width="12.54296875" style="182" bestFit="1" customWidth="1"/>
    <col min="9731" max="9731" width="13.453125" style="182" bestFit="1" customWidth="1"/>
    <col min="9732" max="9732" width="13.54296875" style="182" customWidth="1"/>
    <col min="9733" max="9733" width="13.453125" style="182" customWidth="1"/>
    <col min="9734" max="9734" width="13.453125" style="182" bestFit="1" customWidth="1"/>
    <col min="9735" max="9735" width="14.54296875" style="182" customWidth="1"/>
    <col min="9736" max="9739" width="8.54296875" style="182" customWidth="1"/>
    <col min="9740" max="9740" width="16" style="182" customWidth="1"/>
    <col min="9741" max="9741" width="0" style="182" hidden="1" customWidth="1"/>
    <col min="9742" max="9742" width="15.453125" style="182" customWidth="1"/>
    <col min="9743" max="9743" width="14.453125" style="182" customWidth="1"/>
    <col min="9744" max="9982" width="5.453125" style="182"/>
    <col min="9983" max="9983" width="65.453125" style="182" bestFit="1" customWidth="1"/>
    <col min="9984" max="9984" width="12.453125" style="182" customWidth="1"/>
    <col min="9985" max="9985" width="11.54296875" style="182" bestFit="1" customWidth="1"/>
    <col min="9986" max="9986" width="12.54296875" style="182" bestFit="1" customWidth="1"/>
    <col min="9987" max="9987" width="13.453125" style="182" bestFit="1" customWidth="1"/>
    <col min="9988" max="9988" width="13.54296875" style="182" customWidth="1"/>
    <col min="9989" max="9989" width="13.453125" style="182" customWidth="1"/>
    <col min="9990" max="9990" width="13.453125" style="182" bestFit="1" customWidth="1"/>
    <col min="9991" max="9991" width="14.54296875" style="182" customWidth="1"/>
    <col min="9992" max="9995" width="8.54296875" style="182" customWidth="1"/>
    <col min="9996" max="9996" width="16" style="182" customWidth="1"/>
    <col min="9997" max="9997" width="0" style="182" hidden="1" customWidth="1"/>
    <col min="9998" max="9998" width="15.453125" style="182" customWidth="1"/>
    <col min="9999" max="9999" width="14.453125" style="182" customWidth="1"/>
    <col min="10000" max="10238" width="5.453125" style="182"/>
    <col min="10239" max="10239" width="65.453125" style="182" bestFit="1" customWidth="1"/>
    <col min="10240" max="10240" width="12.453125" style="182" customWidth="1"/>
    <col min="10241" max="10241" width="11.54296875" style="182" bestFit="1" customWidth="1"/>
    <col min="10242" max="10242" width="12.54296875" style="182" bestFit="1" customWidth="1"/>
    <col min="10243" max="10243" width="13.453125" style="182" bestFit="1" customWidth="1"/>
    <col min="10244" max="10244" width="13.54296875" style="182" customWidth="1"/>
    <col min="10245" max="10245" width="13.453125" style="182" customWidth="1"/>
    <col min="10246" max="10246" width="13.453125" style="182" bestFit="1" customWidth="1"/>
    <col min="10247" max="10247" width="14.54296875" style="182" customWidth="1"/>
    <col min="10248" max="10251" width="8.54296875" style="182" customWidth="1"/>
    <col min="10252" max="10252" width="16" style="182" customWidth="1"/>
    <col min="10253" max="10253" width="0" style="182" hidden="1" customWidth="1"/>
    <col min="10254" max="10254" width="15.453125" style="182" customWidth="1"/>
    <col min="10255" max="10255" width="14.453125" style="182" customWidth="1"/>
    <col min="10256" max="10494" width="5.453125" style="182"/>
    <col min="10495" max="10495" width="65.453125" style="182" bestFit="1" customWidth="1"/>
    <col min="10496" max="10496" width="12.453125" style="182" customWidth="1"/>
    <col min="10497" max="10497" width="11.54296875" style="182" bestFit="1" customWidth="1"/>
    <col min="10498" max="10498" width="12.54296875" style="182" bestFit="1" customWidth="1"/>
    <col min="10499" max="10499" width="13.453125" style="182" bestFit="1" customWidth="1"/>
    <col min="10500" max="10500" width="13.54296875" style="182" customWidth="1"/>
    <col min="10501" max="10501" width="13.453125" style="182" customWidth="1"/>
    <col min="10502" max="10502" width="13.453125" style="182" bestFit="1" customWidth="1"/>
    <col min="10503" max="10503" width="14.54296875" style="182" customWidth="1"/>
    <col min="10504" max="10507" width="8.54296875" style="182" customWidth="1"/>
    <col min="10508" max="10508" width="16" style="182" customWidth="1"/>
    <col min="10509" max="10509" width="0" style="182" hidden="1" customWidth="1"/>
    <col min="10510" max="10510" width="15.453125" style="182" customWidth="1"/>
    <col min="10511" max="10511" width="14.453125" style="182" customWidth="1"/>
    <col min="10512" max="10750" width="5.453125" style="182"/>
    <col min="10751" max="10751" width="65.453125" style="182" bestFit="1" customWidth="1"/>
    <col min="10752" max="10752" width="12.453125" style="182" customWidth="1"/>
    <col min="10753" max="10753" width="11.54296875" style="182" bestFit="1" customWidth="1"/>
    <col min="10754" max="10754" width="12.54296875" style="182" bestFit="1" customWidth="1"/>
    <col min="10755" max="10755" width="13.453125" style="182" bestFit="1" customWidth="1"/>
    <col min="10756" max="10756" width="13.54296875" style="182" customWidth="1"/>
    <col min="10757" max="10757" width="13.453125" style="182" customWidth="1"/>
    <col min="10758" max="10758" width="13.453125" style="182" bestFit="1" customWidth="1"/>
    <col min="10759" max="10759" width="14.54296875" style="182" customWidth="1"/>
    <col min="10760" max="10763" width="8.54296875" style="182" customWidth="1"/>
    <col min="10764" max="10764" width="16" style="182" customWidth="1"/>
    <col min="10765" max="10765" width="0" style="182" hidden="1" customWidth="1"/>
    <col min="10766" max="10766" width="15.453125" style="182" customWidth="1"/>
    <col min="10767" max="10767" width="14.453125" style="182" customWidth="1"/>
    <col min="10768" max="11006" width="5.453125" style="182"/>
    <col min="11007" max="11007" width="65.453125" style="182" bestFit="1" customWidth="1"/>
    <col min="11008" max="11008" width="12.453125" style="182" customWidth="1"/>
    <col min="11009" max="11009" width="11.54296875" style="182" bestFit="1" customWidth="1"/>
    <col min="11010" max="11010" width="12.54296875" style="182" bestFit="1" customWidth="1"/>
    <col min="11011" max="11011" width="13.453125" style="182" bestFit="1" customWidth="1"/>
    <col min="11012" max="11012" width="13.54296875" style="182" customWidth="1"/>
    <col min="11013" max="11013" width="13.453125" style="182" customWidth="1"/>
    <col min="11014" max="11014" width="13.453125" style="182" bestFit="1" customWidth="1"/>
    <col min="11015" max="11015" width="14.54296875" style="182" customWidth="1"/>
    <col min="11016" max="11019" width="8.54296875" style="182" customWidth="1"/>
    <col min="11020" max="11020" width="16" style="182" customWidth="1"/>
    <col min="11021" max="11021" width="0" style="182" hidden="1" customWidth="1"/>
    <col min="11022" max="11022" width="15.453125" style="182" customWidth="1"/>
    <col min="11023" max="11023" width="14.453125" style="182" customWidth="1"/>
    <col min="11024" max="11262" width="5.453125" style="182"/>
    <col min="11263" max="11263" width="65.453125" style="182" bestFit="1" customWidth="1"/>
    <col min="11264" max="11264" width="12.453125" style="182" customWidth="1"/>
    <col min="11265" max="11265" width="11.54296875" style="182" bestFit="1" customWidth="1"/>
    <col min="11266" max="11266" width="12.54296875" style="182" bestFit="1" customWidth="1"/>
    <col min="11267" max="11267" width="13.453125" style="182" bestFit="1" customWidth="1"/>
    <col min="11268" max="11268" width="13.54296875" style="182" customWidth="1"/>
    <col min="11269" max="11269" width="13.453125" style="182" customWidth="1"/>
    <col min="11270" max="11270" width="13.453125" style="182" bestFit="1" customWidth="1"/>
    <col min="11271" max="11271" width="14.54296875" style="182" customWidth="1"/>
    <col min="11272" max="11275" width="8.54296875" style="182" customWidth="1"/>
    <col min="11276" max="11276" width="16" style="182" customWidth="1"/>
    <col min="11277" max="11277" width="0" style="182" hidden="1" customWidth="1"/>
    <col min="11278" max="11278" width="15.453125" style="182" customWidth="1"/>
    <col min="11279" max="11279" width="14.453125" style="182" customWidth="1"/>
    <col min="11280" max="11518" width="5.453125" style="182"/>
    <col min="11519" max="11519" width="65.453125" style="182" bestFit="1" customWidth="1"/>
    <col min="11520" max="11520" width="12.453125" style="182" customWidth="1"/>
    <col min="11521" max="11521" width="11.54296875" style="182" bestFit="1" customWidth="1"/>
    <col min="11522" max="11522" width="12.54296875" style="182" bestFit="1" customWidth="1"/>
    <col min="11523" max="11523" width="13.453125" style="182" bestFit="1" customWidth="1"/>
    <col min="11524" max="11524" width="13.54296875" style="182" customWidth="1"/>
    <col min="11525" max="11525" width="13.453125" style="182" customWidth="1"/>
    <col min="11526" max="11526" width="13.453125" style="182" bestFit="1" customWidth="1"/>
    <col min="11527" max="11527" width="14.54296875" style="182" customWidth="1"/>
    <col min="11528" max="11531" width="8.54296875" style="182" customWidth="1"/>
    <col min="11532" max="11532" width="16" style="182" customWidth="1"/>
    <col min="11533" max="11533" width="0" style="182" hidden="1" customWidth="1"/>
    <col min="11534" max="11534" width="15.453125" style="182" customWidth="1"/>
    <col min="11535" max="11535" width="14.453125" style="182" customWidth="1"/>
    <col min="11536" max="11774" width="5.453125" style="182"/>
    <col min="11775" max="11775" width="65.453125" style="182" bestFit="1" customWidth="1"/>
    <col min="11776" max="11776" width="12.453125" style="182" customWidth="1"/>
    <col min="11777" max="11777" width="11.54296875" style="182" bestFit="1" customWidth="1"/>
    <col min="11778" max="11778" width="12.54296875" style="182" bestFit="1" customWidth="1"/>
    <col min="11779" max="11779" width="13.453125" style="182" bestFit="1" customWidth="1"/>
    <col min="11780" max="11780" width="13.54296875" style="182" customWidth="1"/>
    <col min="11781" max="11781" width="13.453125" style="182" customWidth="1"/>
    <col min="11782" max="11782" width="13.453125" style="182" bestFit="1" customWidth="1"/>
    <col min="11783" max="11783" width="14.54296875" style="182" customWidth="1"/>
    <col min="11784" max="11787" width="8.54296875" style="182" customWidth="1"/>
    <col min="11788" max="11788" width="16" style="182" customWidth="1"/>
    <col min="11789" max="11789" width="0" style="182" hidden="1" customWidth="1"/>
    <col min="11790" max="11790" width="15.453125" style="182" customWidth="1"/>
    <col min="11791" max="11791" width="14.453125" style="182" customWidth="1"/>
    <col min="11792" max="12030" width="5.453125" style="182"/>
    <col min="12031" max="12031" width="65.453125" style="182" bestFit="1" customWidth="1"/>
    <col min="12032" max="12032" width="12.453125" style="182" customWidth="1"/>
    <col min="12033" max="12033" width="11.54296875" style="182" bestFit="1" customWidth="1"/>
    <col min="12034" max="12034" width="12.54296875" style="182" bestFit="1" customWidth="1"/>
    <col min="12035" max="12035" width="13.453125" style="182" bestFit="1" customWidth="1"/>
    <col min="12036" max="12036" width="13.54296875" style="182" customWidth="1"/>
    <col min="12037" max="12037" width="13.453125" style="182" customWidth="1"/>
    <col min="12038" max="12038" width="13.453125" style="182" bestFit="1" customWidth="1"/>
    <col min="12039" max="12039" width="14.54296875" style="182" customWidth="1"/>
    <col min="12040" max="12043" width="8.54296875" style="182" customWidth="1"/>
    <col min="12044" max="12044" width="16" style="182" customWidth="1"/>
    <col min="12045" max="12045" width="0" style="182" hidden="1" customWidth="1"/>
    <col min="12046" max="12046" width="15.453125" style="182" customWidth="1"/>
    <col min="12047" max="12047" width="14.453125" style="182" customWidth="1"/>
    <col min="12048" max="12286" width="5.453125" style="182"/>
    <col min="12287" max="12287" width="65.453125" style="182" bestFit="1" customWidth="1"/>
    <col min="12288" max="12288" width="12.453125" style="182" customWidth="1"/>
    <col min="12289" max="12289" width="11.54296875" style="182" bestFit="1" customWidth="1"/>
    <col min="12290" max="12290" width="12.54296875" style="182" bestFit="1" customWidth="1"/>
    <col min="12291" max="12291" width="13.453125" style="182" bestFit="1" customWidth="1"/>
    <col min="12292" max="12292" width="13.54296875" style="182" customWidth="1"/>
    <col min="12293" max="12293" width="13.453125" style="182" customWidth="1"/>
    <col min="12294" max="12294" width="13.453125" style="182" bestFit="1" customWidth="1"/>
    <col min="12295" max="12295" width="14.54296875" style="182" customWidth="1"/>
    <col min="12296" max="12299" width="8.54296875" style="182" customWidth="1"/>
    <col min="12300" max="12300" width="16" style="182" customWidth="1"/>
    <col min="12301" max="12301" width="0" style="182" hidden="1" customWidth="1"/>
    <col min="12302" max="12302" width="15.453125" style="182" customWidth="1"/>
    <col min="12303" max="12303" width="14.453125" style="182" customWidth="1"/>
    <col min="12304" max="12542" width="5.453125" style="182"/>
    <col min="12543" max="12543" width="65.453125" style="182" bestFit="1" customWidth="1"/>
    <col min="12544" max="12544" width="12.453125" style="182" customWidth="1"/>
    <col min="12545" max="12545" width="11.54296875" style="182" bestFit="1" customWidth="1"/>
    <col min="12546" max="12546" width="12.54296875" style="182" bestFit="1" customWidth="1"/>
    <col min="12547" max="12547" width="13.453125" style="182" bestFit="1" customWidth="1"/>
    <col min="12548" max="12548" width="13.54296875" style="182" customWidth="1"/>
    <col min="12549" max="12549" width="13.453125" style="182" customWidth="1"/>
    <col min="12550" max="12550" width="13.453125" style="182" bestFit="1" customWidth="1"/>
    <col min="12551" max="12551" width="14.54296875" style="182" customWidth="1"/>
    <col min="12552" max="12555" width="8.54296875" style="182" customWidth="1"/>
    <col min="12556" max="12556" width="16" style="182" customWidth="1"/>
    <col min="12557" max="12557" width="0" style="182" hidden="1" customWidth="1"/>
    <col min="12558" max="12558" width="15.453125" style="182" customWidth="1"/>
    <col min="12559" max="12559" width="14.453125" style="182" customWidth="1"/>
    <col min="12560" max="12798" width="5.453125" style="182"/>
    <col min="12799" max="12799" width="65.453125" style="182" bestFit="1" customWidth="1"/>
    <col min="12800" max="12800" width="12.453125" style="182" customWidth="1"/>
    <col min="12801" max="12801" width="11.54296875" style="182" bestFit="1" customWidth="1"/>
    <col min="12802" max="12802" width="12.54296875" style="182" bestFit="1" customWidth="1"/>
    <col min="12803" max="12803" width="13.453125" style="182" bestFit="1" customWidth="1"/>
    <col min="12804" max="12804" width="13.54296875" style="182" customWidth="1"/>
    <col min="12805" max="12805" width="13.453125" style="182" customWidth="1"/>
    <col min="12806" max="12806" width="13.453125" style="182" bestFit="1" customWidth="1"/>
    <col min="12807" max="12807" width="14.54296875" style="182" customWidth="1"/>
    <col min="12808" max="12811" width="8.54296875" style="182" customWidth="1"/>
    <col min="12812" max="12812" width="16" style="182" customWidth="1"/>
    <col min="12813" max="12813" width="0" style="182" hidden="1" customWidth="1"/>
    <col min="12814" max="12814" width="15.453125" style="182" customWidth="1"/>
    <col min="12815" max="12815" width="14.453125" style="182" customWidth="1"/>
    <col min="12816" max="13054" width="5.453125" style="182"/>
    <col min="13055" max="13055" width="65.453125" style="182" bestFit="1" customWidth="1"/>
    <col min="13056" max="13056" width="12.453125" style="182" customWidth="1"/>
    <col min="13057" max="13057" width="11.54296875" style="182" bestFit="1" customWidth="1"/>
    <col min="13058" max="13058" width="12.54296875" style="182" bestFit="1" customWidth="1"/>
    <col min="13059" max="13059" width="13.453125" style="182" bestFit="1" customWidth="1"/>
    <col min="13060" max="13060" width="13.54296875" style="182" customWidth="1"/>
    <col min="13061" max="13061" width="13.453125" style="182" customWidth="1"/>
    <col min="13062" max="13062" width="13.453125" style="182" bestFit="1" customWidth="1"/>
    <col min="13063" max="13063" width="14.54296875" style="182" customWidth="1"/>
    <col min="13064" max="13067" width="8.54296875" style="182" customWidth="1"/>
    <col min="13068" max="13068" width="16" style="182" customWidth="1"/>
    <col min="13069" max="13069" width="0" style="182" hidden="1" customWidth="1"/>
    <col min="13070" max="13070" width="15.453125" style="182" customWidth="1"/>
    <col min="13071" max="13071" width="14.453125" style="182" customWidth="1"/>
    <col min="13072" max="13310" width="5.453125" style="182"/>
    <col min="13311" max="13311" width="65.453125" style="182" bestFit="1" customWidth="1"/>
    <col min="13312" max="13312" width="12.453125" style="182" customWidth="1"/>
    <col min="13313" max="13313" width="11.54296875" style="182" bestFit="1" customWidth="1"/>
    <col min="13314" max="13314" width="12.54296875" style="182" bestFit="1" customWidth="1"/>
    <col min="13315" max="13315" width="13.453125" style="182" bestFit="1" customWidth="1"/>
    <col min="13316" max="13316" width="13.54296875" style="182" customWidth="1"/>
    <col min="13317" max="13317" width="13.453125" style="182" customWidth="1"/>
    <col min="13318" max="13318" width="13.453125" style="182" bestFit="1" customWidth="1"/>
    <col min="13319" max="13319" width="14.54296875" style="182" customWidth="1"/>
    <col min="13320" max="13323" width="8.54296875" style="182" customWidth="1"/>
    <col min="13324" max="13324" width="16" style="182" customWidth="1"/>
    <col min="13325" max="13325" width="0" style="182" hidden="1" customWidth="1"/>
    <col min="13326" max="13326" width="15.453125" style="182" customWidth="1"/>
    <col min="13327" max="13327" width="14.453125" style="182" customWidth="1"/>
    <col min="13328" max="13566" width="5.453125" style="182"/>
    <col min="13567" max="13567" width="65.453125" style="182" bestFit="1" customWidth="1"/>
    <col min="13568" max="13568" width="12.453125" style="182" customWidth="1"/>
    <col min="13569" max="13569" width="11.54296875" style="182" bestFit="1" customWidth="1"/>
    <col min="13570" max="13570" width="12.54296875" style="182" bestFit="1" customWidth="1"/>
    <col min="13571" max="13571" width="13.453125" style="182" bestFit="1" customWidth="1"/>
    <col min="13572" max="13572" width="13.54296875" style="182" customWidth="1"/>
    <col min="13573" max="13573" width="13.453125" style="182" customWidth="1"/>
    <col min="13574" max="13574" width="13.453125" style="182" bestFit="1" customWidth="1"/>
    <col min="13575" max="13575" width="14.54296875" style="182" customWidth="1"/>
    <col min="13576" max="13579" width="8.54296875" style="182" customWidth="1"/>
    <col min="13580" max="13580" width="16" style="182" customWidth="1"/>
    <col min="13581" max="13581" width="0" style="182" hidden="1" customWidth="1"/>
    <col min="13582" max="13582" width="15.453125" style="182" customWidth="1"/>
    <col min="13583" max="13583" width="14.453125" style="182" customWidth="1"/>
    <col min="13584" max="13822" width="5.453125" style="182"/>
    <col min="13823" max="13823" width="65.453125" style="182" bestFit="1" customWidth="1"/>
    <col min="13824" max="13824" width="12.453125" style="182" customWidth="1"/>
    <col min="13825" max="13825" width="11.54296875" style="182" bestFit="1" customWidth="1"/>
    <col min="13826" max="13826" width="12.54296875" style="182" bestFit="1" customWidth="1"/>
    <col min="13827" max="13827" width="13.453125" style="182" bestFit="1" customWidth="1"/>
    <col min="13828" max="13828" width="13.54296875" style="182" customWidth="1"/>
    <col min="13829" max="13829" width="13.453125" style="182" customWidth="1"/>
    <col min="13830" max="13830" width="13.453125" style="182" bestFit="1" customWidth="1"/>
    <col min="13831" max="13831" width="14.54296875" style="182" customWidth="1"/>
    <col min="13832" max="13835" width="8.54296875" style="182" customWidth="1"/>
    <col min="13836" max="13836" width="16" style="182" customWidth="1"/>
    <col min="13837" max="13837" width="0" style="182" hidden="1" customWidth="1"/>
    <col min="13838" max="13838" width="15.453125" style="182" customWidth="1"/>
    <col min="13839" max="13839" width="14.453125" style="182" customWidth="1"/>
    <col min="13840" max="14078" width="5.453125" style="182"/>
    <col min="14079" max="14079" width="65.453125" style="182" bestFit="1" customWidth="1"/>
    <col min="14080" max="14080" width="12.453125" style="182" customWidth="1"/>
    <col min="14081" max="14081" width="11.54296875" style="182" bestFit="1" customWidth="1"/>
    <col min="14082" max="14082" width="12.54296875" style="182" bestFit="1" customWidth="1"/>
    <col min="14083" max="14083" width="13.453125" style="182" bestFit="1" customWidth="1"/>
    <col min="14084" max="14084" width="13.54296875" style="182" customWidth="1"/>
    <col min="14085" max="14085" width="13.453125" style="182" customWidth="1"/>
    <col min="14086" max="14086" width="13.453125" style="182" bestFit="1" customWidth="1"/>
    <col min="14087" max="14087" width="14.54296875" style="182" customWidth="1"/>
    <col min="14088" max="14091" width="8.54296875" style="182" customWidth="1"/>
    <col min="14092" max="14092" width="16" style="182" customWidth="1"/>
    <col min="14093" max="14093" width="0" style="182" hidden="1" customWidth="1"/>
    <col min="14094" max="14094" width="15.453125" style="182" customWidth="1"/>
    <col min="14095" max="14095" width="14.453125" style="182" customWidth="1"/>
    <col min="14096" max="14334" width="5.453125" style="182"/>
    <col min="14335" max="14335" width="65.453125" style="182" bestFit="1" customWidth="1"/>
    <col min="14336" max="14336" width="12.453125" style="182" customWidth="1"/>
    <col min="14337" max="14337" width="11.54296875" style="182" bestFit="1" customWidth="1"/>
    <col min="14338" max="14338" width="12.54296875" style="182" bestFit="1" customWidth="1"/>
    <col min="14339" max="14339" width="13.453125" style="182" bestFit="1" customWidth="1"/>
    <col min="14340" max="14340" width="13.54296875" style="182" customWidth="1"/>
    <col min="14341" max="14341" width="13.453125" style="182" customWidth="1"/>
    <col min="14342" max="14342" width="13.453125" style="182" bestFit="1" customWidth="1"/>
    <col min="14343" max="14343" width="14.54296875" style="182" customWidth="1"/>
    <col min="14344" max="14347" width="8.54296875" style="182" customWidth="1"/>
    <col min="14348" max="14348" width="16" style="182" customWidth="1"/>
    <col min="14349" max="14349" width="0" style="182" hidden="1" customWidth="1"/>
    <col min="14350" max="14350" width="15.453125" style="182" customWidth="1"/>
    <col min="14351" max="14351" width="14.453125" style="182" customWidth="1"/>
    <col min="14352" max="14590" width="5.453125" style="182"/>
    <col min="14591" max="14591" width="65.453125" style="182" bestFit="1" customWidth="1"/>
    <col min="14592" max="14592" width="12.453125" style="182" customWidth="1"/>
    <col min="14593" max="14593" width="11.54296875" style="182" bestFit="1" customWidth="1"/>
    <col min="14594" max="14594" width="12.54296875" style="182" bestFit="1" customWidth="1"/>
    <col min="14595" max="14595" width="13.453125" style="182" bestFit="1" customWidth="1"/>
    <col min="14596" max="14596" width="13.54296875" style="182" customWidth="1"/>
    <col min="14597" max="14597" width="13.453125" style="182" customWidth="1"/>
    <col min="14598" max="14598" width="13.453125" style="182" bestFit="1" customWidth="1"/>
    <col min="14599" max="14599" width="14.54296875" style="182" customWidth="1"/>
    <col min="14600" max="14603" width="8.54296875" style="182" customWidth="1"/>
    <col min="14604" max="14604" width="16" style="182" customWidth="1"/>
    <col min="14605" max="14605" width="0" style="182" hidden="1" customWidth="1"/>
    <col min="14606" max="14606" width="15.453125" style="182" customWidth="1"/>
    <col min="14607" max="14607" width="14.453125" style="182" customWidth="1"/>
    <col min="14608" max="14846" width="5.453125" style="182"/>
    <col min="14847" max="14847" width="65.453125" style="182" bestFit="1" customWidth="1"/>
    <col min="14848" max="14848" width="12.453125" style="182" customWidth="1"/>
    <col min="14849" max="14849" width="11.54296875" style="182" bestFit="1" customWidth="1"/>
    <col min="14850" max="14850" width="12.54296875" style="182" bestFit="1" customWidth="1"/>
    <col min="14851" max="14851" width="13.453125" style="182" bestFit="1" customWidth="1"/>
    <col min="14852" max="14852" width="13.54296875" style="182" customWidth="1"/>
    <col min="14853" max="14853" width="13.453125" style="182" customWidth="1"/>
    <col min="14854" max="14854" width="13.453125" style="182" bestFit="1" customWidth="1"/>
    <col min="14855" max="14855" width="14.54296875" style="182" customWidth="1"/>
    <col min="14856" max="14859" width="8.54296875" style="182" customWidth="1"/>
    <col min="14860" max="14860" width="16" style="182" customWidth="1"/>
    <col min="14861" max="14861" width="0" style="182" hidden="1" customWidth="1"/>
    <col min="14862" max="14862" width="15.453125" style="182" customWidth="1"/>
    <col min="14863" max="14863" width="14.453125" style="182" customWidth="1"/>
    <col min="14864" max="15102" width="5.453125" style="182"/>
    <col min="15103" max="15103" width="65.453125" style="182" bestFit="1" customWidth="1"/>
    <col min="15104" max="15104" width="12.453125" style="182" customWidth="1"/>
    <col min="15105" max="15105" width="11.54296875" style="182" bestFit="1" customWidth="1"/>
    <col min="15106" max="15106" width="12.54296875" style="182" bestFit="1" customWidth="1"/>
    <col min="15107" max="15107" width="13.453125" style="182" bestFit="1" customWidth="1"/>
    <col min="15108" max="15108" width="13.54296875" style="182" customWidth="1"/>
    <col min="15109" max="15109" width="13.453125" style="182" customWidth="1"/>
    <col min="15110" max="15110" width="13.453125" style="182" bestFit="1" customWidth="1"/>
    <col min="15111" max="15111" width="14.54296875" style="182" customWidth="1"/>
    <col min="15112" max="15115" width="8.54296875" style="182" customWidth="1"/>
    <col min="15116" max="15116" width="16" style="182" customWidth="1"/>
    <col min="15117" max="15117" width="0" style="182" hidden="1" customWidth="1"/>
    <col min="15118" max="15118" width="15.453125" style="182" customWidth="1"/>
    <col min="15119" max="15119" width="14.453125" style="182" customWidth="1"/>
    <col min="15120" max="15358" width="5.453125" style="182"/>
    <col min="15359" max="15359" width="65.453125" style="182" bestFit="1" customWidth="1"/>
    <col min="15360" max="15360" width="12.453125" style="182" customWidth="1"/>
    <col min="15361" max="15361" width="11.54296875" style="182" bestFit="1" customWidth="1"/>
    <col min="15362" max="15362" width="12.54296875" style="182" bestFit="1" customWidth="1"/>
    <col min="15363" max="15363" width="13.453125" style="182" bestFit="1" customWidth="1"/>
    <col min="15364" max="15364" width="13.54296875" style="182" customWidth="1"/>
    <col min="15365" max="15365" width="13.453125" style="182" customWidth="1"/>
    <col min="15366" max="15366" width="13.453125" style="182" bestFit="1" customWidth="1"/>
    <col min="15367" max="15367" width="14.54296875" style="182" customWidth="1"/>
    <col min="15368" max="15371" width="8.54296875" style="182" customWidth="1"/>
    <col min="15372" max="15372" width="16" style="182" customWidth="1"/>
    <col min="15373" max="15373" width="0" style="182" hidden="1" customWidth="1"/>
    <col min="15374" max="15374" width="15.453125" style="182" customWidth="1"/>
    <col min="15375" max="15375" width="14.453125" style="182" customWidth="1"/>
    <col min="15376" max="15614" width="5.453125" style="182"/>
    <col min="15615" max="15615" width="65.453125" style="182" bestFit="1" customWidth="1"/>
    <col min="15616" max="15616" width="12.453125" style="182" customWidth="1"/>
    <col min="15617" max="15617" width="11.54296875" style="182" bestFit="1" customWidth="1"/>
    <col min="15618" max="15618" width="12.54296875" style="182" bestFit="1" customWidth="1"/>
    <col min="15619" max="15619" width="13.453125" style="182" bestFit="1" customWidth="1"/>
    <col min="15620" max="15620" width="13.54296875" style="182" customWidth="1"/>
    <col min="15621" max="15621" width="13.453125" style="182" customWidth="1"/>
    <col min="15622" max="15622" width="13.453125" style="182" bestFit="1" customWidth="1"/>
    <col min="15623" max="15623" width="14.54296875" style="182" customWidth="1"/>
    <col min="15624" max="15627" width="8.54296875" style="182" customWidth="1"/>
    <col min="15628" max="15628" width="16" style="182" customWidth="1"/>
    <col min="15629" max="15629" width="0" style="182" hidden="1" customWidth="1"/>
    <col min="15630" max="15630" width="15.453125" style="182" customWidth="1"/>
    <col min="15631" max="15631" width="14.453125" style="182" customWidth="1"/>
    <col min="15632" max="15870" width="5.453125" style="182"/>
    <col min="15871" max="15871" width="65.453125" style="182" bestFit="1" customWidth="1"/>
    <col min="15872" max="15872" width="12.453125" style="182" customWidth="1"/>
    <col min="15873" max="15873" width="11.54296875" style="182" bestFit="1" customWidth="1"/>
    <col min="15874" max="15874" width="12.54296875" style="182" bestFit="1" customWidth="1"/>
    <col min="15875" max="15875" width="13.453125" style="182" bestFit="1" customWidth="1"/>
    <col min="15876" max="15876" width="13.54296875" style="182" customWidth="1"/>
    <col min="15877" max="15877" width="13.453125" style="182" customWidth="1"/>
    <col min="15878" max="15878" width="13.453125" style="182" bestFit="1" customWidth="1"/>
    <col min="15879" max="15879" width="14.54296875" style="182" customWidth="1"/>
    <col min="15880" max="15883" width="8.54296875" style="182" customWidth="1"/>
    <col min="15884" max="15884" width="16" style="182" customWidth="1"/>
    <col min="15885" max="15885" width="0" style="182" hidden="1" customWidth="1"/>
    <col min="15886" max="15886" width="15.453125" style="182" customWidth="1"/>
    <col min="15887" max="15887" width="14.453125" style="182" customWidth="1"/>
    <col min="15888" max="16126" width="5.453125" style="182"/>
    <col min="16127" max="16127" width="65.453125" style="182" bestFit="1" customWidth="1"/>
    <col min="16128" max="16128" width="12.453125" style="182" customWidth="1"/>
    <col min="16129" max="16129" width="11.54296875" style="182" bestFit="1" customWidth="1"/>
    <col min="16130" max="16130" width="12.54296875" style="182" bestFit="1" customWidth="1"/>
    <col min="16131" max="16131" width="13.453125" style="182" bestFit="1" customWidth="1"/>
    <col min="16132" max="16132" width="13.54296875" style="182" customWidth="1"/>
    <col min="16133" max="16133" width="13.453125" style="182" customWidth="1"/>
    <col min="16134" max="16134" width="13.453125" style="182" bestFit="1" customWidth="1"/>
    <col min="16135" max="16135" width="14.54296875" style="182" customWidth="1"/>
    <col min="16136" max="16139" width="8.54296875" style="182" customWidth="1"/>
    <col min="16140" max="16140" width="16" style="182" customWidth="1"/>
    <col min="16141" max="16141" width="0" style="182" hidden="1" customWidth="1"/>
    <col min="16142" max="16142" width="15.453125" style="182" customWidth="1"/>
    <col min="16143" max="16143" width="14.453125" style="182" customWidth="1"/>
    <col min="16144" max="16384" width="5.453125" style="182"/>
  </cols>
  <sheetData>
    <row r="1" spans="1:15" s="47" customFormat="1" ht="18" customHeight="1">
      <c r="A1" s="456" t="s">
        <v>142</v>
      </c>
      <c r="B1" s="898" t="s">
        <v>249</v>
      </c>
      <c r="C1" s="899"/>
      <c r="D1" s="899"/>
      <c r="E1" s="899"/>
      <c r="F1" s="899"/>
      <c r="G1" s="899"/>
      <c r="H1" s="899"/>
      <c r="I1" s="899"/>
      <c r="J1" s="899"/>
      <c r="K1" s="899"/>
      <c r="L1" s="899"/>
      <c r="M1" s="900"/>
      <c r="N1" s="901" t="s">
        <v>239</v>
      </c>
      <c r="O1" s="903" t="s">
        <v>250</v>
      </c>
    </row>
    <row r="2" spans="1:15" s="47" customFormat="1" ht="51" customHeight="1">
      <c r="A2" s="81"/>
      <c r="B2" s="185" t="s">
        <v>5</v>
      </c>
      <c r="C2" s="185" t="s">
        <v>6</v>
      </c>
      <c r="D2" s="185" t="s">
        <v>7</v>
      </c>
      <c r="E2" s="185" t="s">
        <v>8</v>
      </c>
      <c r="F2" s="185" t="s">
        <v>9</v>
      </c>
      <c r="G2" s="185" t="s">
        <v>10</v>
      </c>
      <c r="H2" s="150" t="s">
        <v>31</v>
      </c>
      <c r="I2" s="185" t="s">
        <v>32</v>
      </c>
      <c r="J2" s="185" t="s">
        <v>33</v>
      </c>
      <c r="K2" s="185" t="s">
        <v>34</v>
      </c>
      <c r="L2" s="185" t="s">
        <v>35</v>
      </c>
      <c r="M2" s="457" t="s">
        <v>36</v>
      </c>
      <c r="N2" s="902"/>
      <c r="O2" s="904"/>
    </row>
    <row r="3" spans="1:15" s="48" customFormat="1" ht="15.5">
      <c r="A3" s="458" t="s">
        <v>143</v>
      </c>
      <c r="B3" s="459"/>
      <c r="C3" s="460"/>
      <c r="D3" s="460"/>
      <c r="E3" s="460"/>
      <c r="F3" s="460"/>
      <c r="G3" s="460"/>
      <c r="H3" s="460"/>
      <c r="I3" s="460"/>
      <c r="J3" s="460"/>
      <c r="K3" s="460"/>
      <c r="L3" s="460"/>
      <c r="M3" s="460"/>
      <c r="N3" s="461"/>
      <c r="O3" s="462"/>
    </row>
    <row r="4" spans="1:15" s="47" customFormat="1">
      <c r="A4" s="59" t="s">
        <v>144</v>
      </c>
      <c r="B4" s="60">
        <v>0</v>
      </c>
      <c r="C4" s="60">
        <v>0</v>
      </c>
      <c r="D4" s="60">
        <v>0</v>
      </c>
      <c r="E4" s="60">
        <v>0</v>
      </c>
      <c r="F4" s="60">
        <v>0</v>
      </c>
      <c r="G4" s="60">
        <v>0</v>
      </c>
      <c r="H4" s="60">
        <v>0</v>
      </c>
      <c r="I4" s="60">
        <v>0</v>
      </c>
      <c r="J4" s="60">
        <v>0</v>
      </c>
      <c r="K4" s="60">
        <v>0</v>
      </c>
      <c r="L4" s="60">
        <v>0</v>
      </c>
      <c r="M4" s="60">
        <v>0</v>
      </c>
      <c r="N4" s="60">
        <f>SUM(B4:M4)</f>
        <v>0</v>
      </c>
      <c r="O4" s="184"/>
    </row>
    <row r="5" spans="1:15" s="47" customFormat="1">
      <c r="A5" s="59" t="s">
        <v>145</v>
      </c>
      <c r="B5" s="60">
        <v>0</v>
      </c>
      <c r="C5" s="60">
        <v>0</v>
      </c>
      <c r="D5" s="60">
        <v>0</v>
      </c>
      <c r="E5" s="60">
        <v>0</v>
      </c>
      <c r="F5" s="60">
        <v>0</v>
      </c>
      <c r="G5" s="60">
        <v>0</v>
      </c>
      <c r="H5" s="60">
        <v>0</v>
      </c>
      <c r="I5" s="60">
        <v>0</v>
      </c>
      <c r="J5" s="60">
        <v>0</v>
      </c>
      <c r="K5" s="60">
        <v>0</v>
      </c>
      <c r="L5" s="60">
        <v>0</v>
      </c>
      <c r="M5" s="60">
        <v>0</v>
      </c>
      <c r="N5" s="55">
        <f>SUM(B5:M5)</f>
        <v>0</v>
      </c>
      <c r="O5" s="184"/>
    </row>
    <row r="6" spans="1:15" s="47" customFormat="1" ht="15.5">
      <c r="A6" s="463" t="s">
        <v>146</v>
      </c>
      <c r="B6" s="464">
        <f t="shared" ref="B6:N6" si="0">SUM(B4:B5)</f>
        <v>0</v>
      </c>
      <c r="C6" s="464">
        <f t="shared" si="0"/>
        <v>0</v>
      </c>
      <c r="D6" s="464">
        <f t="shared" si="0"/>
        <v>0</v>
      </c>
      <c r="E6" s="464">
        <f t="shared" si="0"/>
        <v>0</v>
      </c>
      <c r="F6" s="464">
        <f t="shared" si="0"/>
        <v>0</v>
      </c>
      <c r="G6" s="464">
        <f t="shared" si="0"/>
        <v>0</v>
      </c>
      <c r="H6" s="464">
        <f t="shared" si="0"/>
        <v>0</v>
      </c>
      <c r="I6" s="464">
        <f t="shared" si="0"/>
        <v>0</v>
      </c>
      <c r="J6" s="464">
        <f t="shared" si="0"/>
        <v>0</v>
      </c>
      <c r="K6" s="464">
        <f t="shared" si="0"/>
        <v>0</v>
      </c>
      <c r="L6" s="464">
        <f t="shared" si="0"/>
        <v>0</v>
      </c>
      <c r="M6" s="464">
        <f t="shared" si="0"/>
        <v>0</v>
      </c>
      <c r="N6" s="464">
        <f t="shared" si="0"/>
        <v>0</v>
      </c>
      <c r="O6" s="465"/>
    </row>
    <row r="7" spans="1:15" s="47" customFormat="1" ht="8.25" customHeight="1">
      <c r="A7" s="61"/>
      <c r="B7" s="466"/>
      <c r="C7" s="49"/>
      <c r="D7" s="49"/>
      <c r="E7" s="49"/>
      <c r="F7" s="49"/>
      <c r="G7" s="49"/>
      <c r="H7" s="49"/>
      <c r="I7" s="49"/>
      <c r="J7" s="49"/>
      <c r="K7" s="49"/>
      <c r="L7" s="49"/>
      <c r="M7" s="49"/>
      <c r="N7" s="467"/>
      <c r="O7" s="184"/>
    </row>
    <row r="8" spans="1:15" s="47" customFormat="1" ht="17.5">
      <c r="A8" s="62" t="s">
        <v>147</v>
      </c>
      <c r="B8" s="82"/>
      <c r="C8" s="49"/>
      <c r="D8" s="49"/>
      <c r="E8" s="49"/>
      <c r="F8" s="49"/>
      <c r="G8" s="49"/>
      <c r="H8" s="49"/>
      <c r="I8" s="49"/>
      <c r="J8" s="49"/>
      <c r="K8" s="49"/>
      <c r="L8" s="48"/>
      <c r="M8" s="48"/>
      <c r="N8" s="467"/>
      <c r="O8" s="184"/>
    </row>
    <row r="9" spans="1:15" s="47" customFormat="1">
      <c r="A9" s="158" t="s">
        <v>148</v>
      </c>
      <c r="B9" s="50"/>
      <c r="C9" s="50"/>
      <c r="D9" s="50"/>
      <c r="E9" s="50"/>
      <c r="F9" s="50"/>
      <c r="G9" s="50"/>
      <c r="H9" s="50"/>
      <c r="I9" s="50"/>
      <c r="J9" s="50"/>
      <c r="K9" s="50"/>
      <c r="L9" s="50"/>
      <c r="M9" s="50"/>
      <c r="N9" s="468"/>
      <c r="O9" s="136"/>
    </row>
    <row r="10" spans="1:15" s="47" customFormat="1">
      <c r="A10" s="63"/>
      <c r="B10" s="466"/>
      <c r="C10" s="48"/>
      <c r="D10" s="48"/>
      <c r="E10" s="48"/>
      <c r="F10" s="48"/>
      <c r="G10" s="48"/>
      <c r="H10" s="48"/>
      <c r="I10" s="48"/>
      <c r="J10" s="48"/>
      <c r="K10" s="48"/>
      <c r="L10" s="48"/>
      <c r="M10" s="48"/>
      <c r="N10" s="467"/>
      <c r="O10" s="184"/>
    </row>
    <row r="11" spans="1:15" s="47" customFormat="1">
      <c r="A11" s="64" t="s">
        <v>251</v>
      </c>
      <c r="B11" s="82"/>
      <c r="C11" s="51"/>
      <c r="D11" s="51"/>
      <c r="E11" s="51"/>
      <c r="F11" s="51"/>
      <c r="G11" s="51"/>
      <c r="H11" s="51"/>
      <c r="I11" s="51"/>
      <c r="J11" s="51"/>
      <c r="K11" s="51"/>
      <c r="L11" s="73"/>
      <c r="M11" s="73"/>
      <c r="N11" s="469"/>
      <c r="O11" s="187"/>
    </row>
    <row r="12" spans="1:15" s="47" customFormat="1">
      <c r="A12" s="59" t="s">
        <v>149</v>
      </c>
      <c r="B12" s="455" t="s">
        <v>16</v>
      </c>
      <c r="C12" s="455" t="s">
        <v>16</v>
      </c>
      <c r="D12" s="455" t="s">
        <v>16</v>
      </c>
      <c r="E12" s="455" t="s">
        <v>16</v>
      </c>
      <c r="F12" s="455" t="s">
        <v>16</v>
      </c>
      <c r="G12" s="455" t="s">
        <v>16</v>
      </c>
      <c r="H12" s="455" t="s">
        <v>16</v>
      </c>
      <c r="I12" s="455" t="s">
        <v>16</v>
      </c>
      <c r="J12" s="455" t="s">
        <v>16</v>
      </c>
      <c r="K12" s="455" t="s">
        <v>16</v>
      </c>
      <c r="L12" s="455" t="s">
        <v>16</v>
      </c>
      <c r="M12" s="455" t="s">
        <v>16</v>
      </c>
      <c r="N12" s="470" t="s">
        <v>16</v>
      </c>
      <c r="O12" s="465"/>
    </row>
    <row r="13" spans="1:15" s="47" customFormat="1">
      <c r="A13" s="59" t="s">
        <v>150</v>
      </c>
      <c r="B13" s="60">
        <v>0</v>
      </c>
      <c r="C13" s="60"/>
      <c r="D13" s="91"/>
      <c r="E13" s="91"/>
      <c r="F13" s="55"/>
      <c r="G13" s="55"/>
      <c r="H13" s="55"/>
      <c r="I13" s="55"/>
      <c r="J13" s="60"/>
      <c r="K13" s="60"/>
      <c r="L13" s="60"/>
      <c r="M13" s="60"/>
      <c r="N13" s="60">
        <f t="shared" ref="N13" si="1">SUM(B13:M13)</f>
        <v>0</v>
      </c>
      <c r="O13" s="905" t="s">
        <v>2</v>
      </c>
    </row>
    <row r="14" spans="1:15" s="47" customFormat="1">
      <c r="A14" s="65" t="s">
        <v>151</v>
      </c>
      <c r="B14" s="455" t="s">
        <v>16</v>
      </c>
      <c r="C14" s="455" t="s">
        <v>16</v>
      </c>
      <c r="D14" s="455" t="s">
        <v>16</v>
      </c>
      <c r="E14" s="455" t="s">
        <v>16</v>
      </c>
      <c r="F14" s="455" t="s">
        <v>16</v>
      </c>
      <c r="G14" s="455" t="s">
        <v>16</v>
      </c>
      <c r="H14" s="455" t="s">
        <v>16</v>
      </c>
      <c r="I14" s="455" t="s">
        <v>16</v>
      </c>
      <c r="J14" s="455" t="s">
        <v>16</v>
      </c>
      <c r="K14" s="455" t="s">
        <v>16</v>
      </c>
      <c r="L14" s="455" t="s">
        <v>16</v>
      </c>
      <c r="M14" s="455" t="s">
        <v>16</v>
      </c>
      <c r="N14" s="470" t="s">
        <v>16</v>
      </c>
      <c r="O14" s="906"/>
    </row>
    <row r="15" spans="1:15" s="47" customFormat="1">
      <c r="A15" s="65" t="s">
        <v>152</v>
      </c>
      <c r="B15" s="55">
        <v>0</v>
      </c>
      <c r="C15" s="55"/>
      <c r="D15" s="55"/>
      <c r="E15" s="55"/>
      <c r="F15" s="55"/>
      <c r="G15" s="55"/>
      <c r="H15" s="55"/>
      <c r="I15" s="55"/>
      <c r="J15" s="55"/>
      <c r="K15" s="55"/>
      <c r="L15" s="55"/>
      <c r="M15" s="55"/>
      <c r="N15" s="55">
        <f>SUM(B15:M15)</f>
        <v>0</v>
      </c>
      <c r="O15" s="906"/>
    </row>
    <row r="16" spans="1:15" s="47" customFormat="1">
      <c r="A16" s="65" t="s">
        <v>153</v>
      </c>
      <c r="B16" s="455" t="s">
        <v>16</v>
      </c>
      <c r="C16" s="455" t="s">
        <v>16</v>
      </c>
      <c r="D16" s="455" t="s">
        <v>16</v>
      </c>
      <c r="E16" s="455" t="s">
        <v>16</v>
      </c>
      <c r="F16" s="455" t="s">
        <v>16</v>
      </c>
      <c r="G16" s="455" t="s">
        <v>16</v>
      </c>
      <c r="H16" s="455" t="s">
        <v>16</v>
      </c>
      <c r="I16" s="455" t="s">
        <v>16</v>
      </c>
      <c r="J16" s="455" t="s">
        <v>16</v>
      </c>
      <c r="K16" s="455" t="s">
        <v>16</v>
      </c>
      <c r="L16" s="455" t="s">
        <v>16</v>
      </c>
      <c r="M16" s="455" t="s">
        <v>16</v>
      </c>
      <c r="N16" s="470" t="s">
        <v>16</v>
      </c>
      <c r="O16" s="906"/>
    </row>
    <row r="17" spans="1:15" s="47" customFormat="1">
      <c r="A17" s="65" t="s">
        <v>119</v>
      </c>
      <c r="B17" s="55">
        <v>9895.6959999999999</v>
      </c>
      <c r="C17" s="55">
        <v>9826.2740000000031</v>
      </c>
      <c r="D17" s="55">
        <v>13381.680000000008</v>
      </c>
      <c r="E17" s="55"/>
      <c r="F17" s="55"/>
      <c r="G17" s="55"/>
      <c r="H17" s="55"/>
      <c r="I17" s="55"/>
      <c r="J17" s="55"/>
      <c r="K17" s="55"/>
      <c r="L17" s="55"/>
      <c r="M17" s="55"/>
      <c r="N17" s="55">
        <f>SUM(B17:M17)</f>
        <v>33103.650000000009</v>
      </c>
      <c r="O17" s="906"/>
    </row>
    <row r="18" spans="1:15" s="47" customFormat="1">
      <c r="A18" s="65" t="s">
        <v>154</v>
      </c>
      <c r="B18" s="455" t="s">
        <v>16</v>
      </c>
      <c r="C18" s="455" t="s">
        <v>16</v>
      </c>
      <c r="D18" s="455" t="s">
        <v>16</v>
      </c>
      <c r="E18" s="455" t="s">
        <v>16</v>
      </c>
      <c r="F18" s="455" t="s">
        <v>16</v>
      </c>
      <c r="G18" s="455" t="s">
        <v>16</v>
      </c>
      <c r="H18" s="455" t="s">
        <v>16</v>
      </c>
      <c r="I18" s="455" t="s">
        <v>16</v>
      </c>
      <c r="J18" s="455" t="s">
        <v>16</v>
      </c>
      <c r="K18" s="455" t="s">
        <v>16</v>
      </c>
      <c r="L18" s="455" t="s">
        <v>16</v>
      </c>
      <c r="M18" s="455" t="s">
        <v>16</v>
      </c>
      <c r="N18" s="470" t="s">
        <v>16</v>
      </c>
      <c r="O18" s="906"/>
    </row>
    <row r="19" spans="1:15" s="47" customFormat="1">
      <c r="A19" s="65" t="s">
        <v>155</v>
      </c>
      <c r="B19" s="455" t="s">
        <v>16</v>
      </c>
      <c r="C19" s="455" t="s">
        <v>16</v>
      </c>
      <c r="D19" s="455" t="s">
        <v>16</v>
      </c>
      <c r="E19" s="455" t="s">
        <v>16</v>
      </c>
      <c r="F19" s="455" t="s">
        <v>16</v>
      </c>
      <c r="G19" s="455" t="s">
        <v>16</v>
      </c>
      <c r="H19" s="455" t="s">
        <v>16</v>
      </c>
      <c r="I19" s="455" t="s">
        <v>16</v>
      </c>
      <c r="J19" s="455" t="s">
        <v>16</v>
      </c>
      <c r="K19" s="455" t="s">
        <v>16</v>
      </c>
      <c r="L19" s="455" t="s">
        <v>16</v>
      </c>
      <c r="M19" s="455" t="s">
        <v>16</v>
      </c>
      <c r="N19" s="470" t="s">
        <v>16</v>
      </c>
      <c r="O19" s="906"/>
    </row>
    <row r="20" spans="1:15" s="47" customFormat="1">
      <c r="A20" s="65" t="s">
        <v>156</v>
      </c>
      <c r="B20" s="55">
        <v>8843.5439999999981</v>
      </c>
      <c r="C20" s="55">
        <v>10240.911000000004</v>
      </c>
      <c r="D20" s="55">
        <v>20072.520000000008</v>
      </c>
      <c r="E20" s="55"/>
      <c r="F20" s="55"/>
      <c r="G20" s="55"/>
      <c r="H20" s="55"/>
      <c r="I20" s="55"/>
      <c r="J20" s="55"/>
      <c r="K20" s="55"/>
      <c r="L20" s="55"/>
      <c r="M20" s="55"/>
      <c r="N20" s="55">
        <f t="shared" ref="N20" si="2">SUM(B20:M20)</f>
        <v>39156.975000000006</v>
      </c>
      <c r="O20" s="906"/>
    </row>
    <row r="21" spans="1:15" s="83" customFormat="1">
      <c r="A21" s="59" t="s">
        <v>157</v>
      </c>
      <c r="B21" s="455" t="s">
        <v>16</v>
      </c>
      <c r="C21" s="455" t="s">
        <v>16</v>
      </c>
      <c r="D21" s="455" t="s">
        <v>16</v>
      </c>
      <c r="E21" s="455" t="s">
        <v>16</v>
      </c>
      <c r="F21" s="455" t="s">
        <v>16</v>
      </c>
      <c r="G21" s="455" t="s">
        <v>16</v>
      </c>
      <c r="H21" s="455" t="s">
        <v>16</v>
      </c>
      <c r="I21" s="455" t="s">
        <v>16</v>
      </c>
      <c r="J21" s="455" t="s">
        <v>16</v>
      </c>
      <c r="K21" s="455" t="s">
        <v>16</v>
      </c>
      <c r="L21" s="455" t="s">
        <v>16</v>
      </c>
      <c r="M21" s="455" t="s">
        <v>16</v>
      </c>
      <c r="N21" s="470" t="s">
        <v>16</v>
      </c>
      <c r="O21" s="906"/>
    </row>
    <row r="22" spans="1:15" s="47" customFormat="1">
      <c r="A22" s="59" t="s">
        <v>158</v>
      </c>
      <c r="B22" s="55">
        <v>14739.239999999998</v>
      </c>
      <c r="C22" s="55">
        <v>17068.185000000005</v>
      </c>
      <c r="D22" s="55">
        <v>33454.200000000012</v>
      </c>
      <c r="E22" s="60"/>
      <c r="F22" s="91"/>
      <c r="G22" s="60"/>
      <c r="H22" s="60"/>
      <c r="I22" s="60"/>
      <c r="J22" s="60"/>
      <c r="K22" s="60"/>
      <c r="L22" s="60"/>
      <c r="M22" s="60"/>
      <c r="N22" s="55">
        <f>SUM(B22:M22)</f>
        <v>65261.625000000015</v>
      </c>
      <c r="O22" s="906"/>
    </row>
    <row r="23" spans="1:15" s="48" customFormat="1">
      <c r="A23" s="53"/>
      <c r="B23" s="471"/>
      <c r="C23" s="471"/>
      <c r="D23" s="471"/>
      <c r="E23" s="471"/>
      <c r="F23" s="471"/>
      <c r="G23" s="471"/>
      <c r="H23" s="183"/>
      <c r="I23" s="183"/>
      <c r="J23" s="109"/>
      <c r="K23" s="183"/>
      <c r="L23" s="183"/>
      <c r="M23" s="183"/>
      <c r="N23" s="472"/>
      <c r="O23" s="906"/>
    </row>
    <row r="24" spans="1:15" s="47" customFormat="1">
      <c r="A24" s="53" t="s">
        <v>159</v>
      </c>
      <c r="B24" s="180"/>
      <c r="C24" s="180"/>
      <c r="D24" s="180"/>
      <c r="E24" s="180"/>
      <c r="F24" s="180"/>
      <c r="G24" s="180"/>
      <c r="H24" s="180"/>
      <c r="I24" s="180"/>
      <c r="J24" s="180"/>
      <c r="K24" s="180"/>
      <c r="L24" s="180"/>
      <c r="M24" s="180"/>
      <c r="N24" s="467"/>
      <c r="O24" s="906"/>
    </row>
    <row r="25" spans="1:15" s="47" customFormat="1">
      <c r="A25" s="64" t="s">
        <v>132</v>
      </c>
      <c r="B25" s="135">
        <f t="shared" ref="B25:L25" si="3">SUM(B26:B30)</f>
        <v>30560.739999999998</v>
      </c>
      <c r="C25" s="135">
        <f t="shared" si="3"/>
        <v>30624.400000000001</v>
      </c>
      <c r="D25" s="135">
        <f t="shared" si="3"/>
        <v>66430.010000000009</v>
      </c>
      <c r="E25" s="135">
        <f t="shared" si="3"/>
        <v>0</v>
      </c>
      <c r="F25" s="135">
        <f t="shared" si="3"/>
        <v>0</v>
      </c>
      <c r="G25" s="135">
        <f t="shared" si="3"/>
        <v>0</v>
      </c>
      <c r="H25" s="135">
        <f t="shared" si="3"/>
        <v>0</v>
      </c>
      <c r="I25" s="135">
        <f t="shared" si="3"/>
        <v>0</v>
      </c>
      <c r="J25" s="135">
        <f t="shared" si="3"/>
        <v>0</v>
      </c>
      <c r="K25" s="135">
        <f t="shared" si="3"/>
        <v>0</v>
      </c>
      <c r="L25" s="135">
        <f t="shared" si="3"/>
        <v>0</v>
      </c>
      <c r="M25" s="135"/>
      <c r="N25" s="135">
        <f>SUM(B25:M25)</f>
        <v>127615.15000000001</v>
      </c>
      <c r="O25" s="906"/>
    </row>
    <row r="26" spans="1:15" s="47" customFormat="1">
      <c r="A26" s="59" t="s">
        <v>160</v>
      </c>
      <c r="B26" s="69"/>
      <c r="C26" s="69"/>
      <c r="D26" s="69"/>
      <c r="E26" s="69"/>
      <c r="F26" s="69"/>
      <c r="G26" s="69"/>
      <c r="H26" s="69"/>
      <c r="I26" s="70"/>
      <c r="J26" s="70"/>
      <c r="K26" s="70"/>
      <c r="L26" s="70"/>
      <c r="M26" s="70"/>
      <c r="N26" s="69">
        <f t="shared" ref="N26:N30" si="4">SUM(B26:M26)</f>
        <v>0</v>
      </c>
      <c r="O26" s="906"/>
    </row>
    <row r="27" spans="1:15" s="47" customFormat="1">
      <c r="A27" s="59" t="s">
        <v>161</v>
      </c>
      <c r="B27" s="69">
        <v>10000</v>
      </c>
      <c r="C27" s="69">
        <v>10000</v>
      </c>
      <c r="D27" s="69">
        <v>52567.15</v>
      </c>
      <c r="E27" s="69"/>
      <c r="F27" s="69"/>
      <c r="G27" s="69"/>
      <c r="H27" s="69"/>
      <c r="I27" s="70"/>
      <c r="J27" s="70"/>
      <c r="K27" s="70"/>
      <c r="L27" s="70"/>
      <c r="M27" s="70"/>
      <c r="N27" s="69">
        <f t="shared" si="4"/>
        <v>72567.149999999994</v>
      </c>
      <c r="O27" s="906"/>
    </row>
    <row r="28" spans="1:15" s="47" customFormat="1">
      <c r="A28" s="59" t="s">
        <v>162</v>
      </c>
      <c r="B28" s="69">
        <v>20560.739999999998</v>
      </c>
      <c r="C28" s="71">
        <v>20624.400000000001</v>
      </c>
      <c r="D28" s="71">
        <v>13862.86</v>
      </c>
      <c r="E28" s="71"/>
      <c r="F28" s="71"/>
      <c r="G28" s="71"/>
      <c r="H28" s="71"/>
      <c r="I28" s="72"/>
      <c r="J28" s="72"/>
      <c r="K28" s="72"/>
      <c r="L28" s="70"/>
      <c r="M28" s="70"/>
      <c r="N28" s="69">
        <f t="shared" si="4"/>
        <v>55048</v>
      </c>
      <c r="O28" s="906"/>
    </row>
    <row r="29" spans="1:15" s="47" customFormat="1">
      <c r="A29" s="59" t="s">
        <v>163</v>
      </c>
      <c r="B29" s="69"/>
      <c r="C29" s="71"/>
      <c r="D29" s="71"/>
      <c r="E29" s="71"/>
      <c r="F29" s="71"/>
      <c r="G29" s="71"/>
      <c r="H29" s="71"/>
      <c r="I29" s="71"/>
      <c r="J29" s="71"/>
      <c r="K29" s="71"/>
      <c r="L29" s="70"/>
      <c r="M29" s="70"/>
      <c r="N29" s="69">
        <f t="shared" si="4"/>
        <v>0</v>
      </c>
      <c r="O29" s="906"/>
    </row>
    <row r="30" spans="1:15" s="47" customFormat="1">
      <c r="A30" s="59" t="s">
        <v>164</v>
      </c>
      <c r="B30" s="69"/>
      <c r="C30" s="56"/>
      <c r="D30" s="71"/>
      <c r="E30" s="71"/>
      <c r="F30" s="71"/>
      <c r="G30" s="71"/>
      <c r="H30" s="71"/>
      <c r="I30" s="72"/>
      <c r="J30" s="72"/>
      <c r="K30" s="72"/>
      <c r="L30" s="70"/>
      <c r="M30" s="70"/>
      <c r="N30" s="69">
        <f t="shared" si="4"/>
        <v>0</v>
      </c>
      <c r="O30" s="906"/>
    </row>
    <row r="31" spans="1:15" s="47" customFormat="1" hidden="1" outlineLevel="1">
      <c r="A31" s="66" t="s">
        <v>165</v>
      </c>
      <c r="B31" s="907" t="s">
        <v>16</v>
      </c>
      <c r="C31" s="907"/>
      <c r="D31" s="907"/>
      <c r="E31" s="907"/>
      <c r="F31" s="907"/>
      <c r="G31" s="907"/>
      <c r="H31" s="907"/>
      <c r="I31" s="907"/>
      <c r="J31" s="907"/>
      <c r="K31" s="907"/>
      <c r="L31" s="907"/>
      <c r="M31" s="907"/>
      <c r="N31" s="907"/>
      <c r="O31" s="908"/>
    </row>
    <row r="32" spans="1:15" s="47" customFormat="1" hidden="1" outlineLevel="1">
      <c r="A32" s="59" t="s">
        <v>160</v>
      </c>
      <c r="B32" s="80"/>
      <c r="C32" s="181"/>
      <c r="D32" s="181"/>
      <c r="E32" s="181"/>
      <c r="F32" s="181"/>
      <c r="G32" s="181"/>
      <c r="H32" s="181"/>
      <c r="I32" s="181"/>
      <c r="J32" s="181"/>
      <c r="K32" s="181"/>
      <c r="L32" s="181"/>
      <c r="M32" s="181"/>
      <c r="N32" s="181"/>
      <c r="O32" s="67"/>
    </row>
    <row r="33" spans="1:15" s="47" customFormat="1" hidden="1" outlineLevel="1">
      <c r="A33" s="59" t="s">
        <v>161</v>
      </c>
      <c r="B33" s="80"/>
      <c r="C33" s="181"/>
      <c r="D33" s="181"/>
      <c r="E33" s="181"/>
      <c r="F33" s="181"/>
      <c r="G33" s="181"/>
      <c r="H33" s="181"/>
      <c r="I33" s="181"/>
      <c r="J33" s="181"/>
      <c r="K33" s="181"/>
      <c r="L33" s="181"/>
      <c r="M33" s="181"/>
      <c r="N33" s="181"/>
      <c r="O33" s="67"/>
    </row>
    <row r="34" spans="1:15" s="47" customFormat="1" hidden="1" outlineLevel="1">
      <c r="A34" s="59" t="s">
        <v>166</v>
      </c>
      <c r="B34" s="80"/>
      <c r="C34" s="181"/>
      <c r="D34" s="181"/>
      <c r="E34" s="181"/>
      <c r="F34" s="181"/>
      <c r="G34" s="181"/>
      <c r="H34" s="181"/>
      <c r="I34" s="181"/>
      <c r="J34" s="181"/>
      <c r="K34" s="181"/>
      <c r="L34" s="181"/>
      <c r="M34" s="181"/>
      <c r="N34" s="181"/>
      <c r="O34" s="67"/>
    </row>
    <row r="35" spans="1:15" s="47" customFormat="1" hidden="1" outlineLevel="1">
      <c r="A35" s="59" t="s">
        <v>163</v>
      </c>
      <c r="B35" s="80"/>
      <c r="C35" s="181"/>
      <c r="D35" s="181"/>
      <c r="E35" s="181"/>
      <c r="F35" s="181"/>
      <c r="G35" s="181"/>
      <c r="H35" s="181"/>
      <c r="I35" s="181"/>
      <c r="J35" s="181"/>
      <c r="K35" s="181"/>
      <c r="L35" s="181"/>
      <c r="M35" s="181"/>
      <c r="N35" s="181"/>
      <c r="O35" s="67"/>
    </row>
    <row r="36" spans="1:15" s="47" customFormat="1" hidden="1" outlineLevel="1">
      <c r="A36" s="59" t="s">
        <v>164</v>
      </c>
      <c r="B36" s="80"/>
      <c r="C36" s="181"/>
      <c r="D36" s="181"/>
      <c r="E36" s="181"/>
      <c r="F36" s="181"/>
      <c r="G36" s="181"/>
      <c r="H36" s="181"/>
      <c r="I36" s="181"/>
      <c r="J36" s="181"/>
      <c r="K36" s="181"/>
      <c r="L36" s="181"/>
      <c r="M36" s="181"/>
      <c r="N36" s="181"/>
      <c r="O36" s="67"/>
    </row>
    <row r="37" spans="1:15" s="47" customFormat="1" hidden="1" outlineLevel="1">
      <c r="A37" s="66" t="s">
        <v>167</v>
      </c>
      <c r="B37" s="907" t="s">
        <v>16</v>
      </c>
      <c r="C37" s="907"/>
      <c r="D37" s="907"/>
      <c r="E37" s="907"/>
      <c r="F37" s="907"/>
      <c r="G37" s="907"/>
      <c r="H37" s="907"/>
      <c r="I37" s="907"/>
      <c r="J37" s="907"/>
      <c r="K37" s="907"/>
      <c r="L37" s="907"/>
      <c r="M37" s="907"/>
      <c r="N37" s="907"/>
      <c r="O37" s="908"/>
    </row>
    <row r="38" spans="1:15" s="47" customFormat="1" hidden="1" outlineLevel="1">
      <c r="A38" s="59" t="s">
        <v>160</v>
      </c>
      <c r="B38" s="80"/>
      <c r="C38" s="181"/>
      <c r="D38" s="181"/>
      <c r="E38" s="181"/>
      <c r="F38" s="181"/>
      <c r="G38" s="181"/>
      <c r="H38" s="181"/>
      <c r="I38" s="181"/>
      <c r="J38" s="181"/>
      <c r="K38" s="181"/>
      <c r="L38" s="181"/>
      <c r="M38" s="181"/>
      <c r="N38" s="181"/>
      <c r="O38" s="67"/>
    </row>
    <row r="39" spans="1:15" s="47" customFormat="1" hidden="1" outlineLevel="1">
      <c r="A39" s="59" t="s">
        <v>161</v>
      </c>
      <c r="B39" s="80"/>
      <c r="C39" s="181"/>
      <c r="D39" s="181"/>
      <c r="E39" s="181"/>
      <c r="F39" s="181"/>
      <c r="G39" s="181"/>
      <c r="H39" s="181"/>
      <c r="I39" s="181"/>
      <c r="J39" s="181"/>
      <c r="K39" s="181"/>
      <c r="L39" s="181"/>
      <c r="M39" s="181"/>
      <c r="N39" s="181"/>
      <c r="O39" s="67"/>
    </row>
    <row r="40" spans="1:15" s="47" customFormat="1" hidden="1" outlineLevel="1">
      <c r="A40" s="59" t="s">
        <v>166</v>
      </c>
      <c r="B40" s="80"/>
      <c r="C40" s="181"/>
      <c r="D40" s="181"/>
      <c r="E40" s="181"/>
      <c r="F40" s="181"/>
      <c r="G40" s="181"/>
      <c r="H40" s="181"/>
      <c r="I40" s="181"/>
      <c r="J40" s="181"/>
      <c r="K40" s="180"/>
      <c r="L40" s="181"/>
      <c r="M40" s="181"/>
      <c r="N40" s="181"/>
      <c r="O40" s="67"/>
    </row>
    <row r="41" spans="1:15" s="47" customFormat="1" hidden="1" outlineLevel="1">
      <c r="A41" s="59" t="s">
        <v>163</v>
      </c>
      <c r="B41" s="80"/>
      <c r="C41" s="181"/>
      <c r="D41" s="181"/>
      <c r="E41" s="181"/>
      <c r="F41" s="181"/>
      <c r="G41" s="181"/>
      <c r="H41" s="181"/>
      <c r="I41" s="181"/>
      <c r="J41" s="181"/>
      <c r="K41" s="181"/>
      <c r="L41" s="181"/>
      <c r="M41" s="181"/>
      <c r="N41" s="181"/>
      <c r="O41" s="67"/>
    </row>
    <row r="42" spans="1:15" s="47" customFormat="1" hidden="1" outlineLevel="1">
      <c r="A42" s="59" t="s">
        <v>164</v>
      </c>
      <c r="B42" s="80"/>
      <c r="C42" s="181"/>
      <c r="D42" s="181"/>
      <c r="E42" s="181"/>
      <c r="F42" s="181"/>
      <c r="G42" s="181"/>
      <c r="H42" s="181"/>
      <c r="I42" s="181"/>
      <c r="J42" s="181"/>
      <c r="K42" s="181"/>
      <c r="L42" s="181"/>
      <c r="M42" s="181"/>
      <c r="N42" s="181"/>
      <c r="O42" s="67"/>
    </row>
    <row r="43" spans="1:15" s="48" customFormat="1" ht="15.5" collapsed="1">
      <c r="A43" s="473" t="s">
        <v>168</v>
      </c>
      <c r="B43" s="474">
        <f>B22+B15+B17+B20+B25</f>
        <v>64039.219999999994</v>
      </c>
      <c r="C43" s="474">
        <f t="shared" ref="C43:N43" si="5">C22+C15+C17+C20+C25</f>
        <v>67759.770000000019</v>
      </c>
      <c r="D43" s="474">
        <f t="shared" si="5"/>
        <v>133338.41000000003</v>
      </c>
      <c r="E43" s="474">
        <f t="shared" si="5"/>
        <v>0</v>
      </c>
      <c r="F43" s="474">
        <f t="shared" si="5"/>
        <v>0</v>
      </c>
      <c r="G43" s="474">
        <f t="shared" si="5"/>
        <v>0</v>
      </c>
      <c r="H43" s="474">
        <f t="shared" si="5"/>
        <v>0</v>
      </c>
      <c r="I43" s="474">
        <f t="shared" si="5"/>
        <v>0</v>
      </c>
      <c r="J43" s="474">
        <f t="shared" si="5"/>
        <v>0</v>
      </c>
      <c r="K43" s="474">
        <f t="shared" si="5"/>
        <v>0</v>
      </c>
      <c r="L43" s="474">
        <f t="shared" si="5"/>
        <v>0</v>
      </c>
      <c r="M43" s="474">
        <f t="shared" si="5"/>
        <v>0</v>
      </c>
      <c r="N43" s="474">
        <f t="shared" si="5"/>
        <v>265137.40000000002</v>
      </c>
      <c r="O43" s="475"/>
    </row>
    <row r="44" spans="1:15" ht="7.5" customHeight="1">
      <c r="A44" s="186"/>
      <c r="B44" s="180"/>
      <c r="C44" s="180"/>
      <c r="D44" s="180"/>
      <c r="E44" s="180"/>
      <c r="F44" s="180"/>
      <c r="G44" s="180"/>
      <c r="H44" s="180"/>
      <c r="I44" s="180"/>
      <c r="J44" s="180"/>
      <c r="K44" s="180"/>
      <c r="L44" s="180"/>
      <c r="M44" s="180"/>
      <c r="N44" s="180"/>
      <c r="O44" s="476"/>
    </row>
    <row r="45" spans="1:15" ht="15.5">
      <c r="A45" s="68" t="s">
        <v>169</v>
      </c>
      <c r="B45" s="52"/>
      <c r="C45" s="52"/>
      <c r="D45" s="52"/>
      <c r="E45" s="52"/>
      <c r="F45" s="52"/>
      <c r="G45" s="52"/>
      <c r="H45" s="52"/>
      <c r="I45" s="52"/>
      <c r="J45" s="52"/>
      <c r="K45" s="52"/>
      <c r="L45" s="52"/>
      <c r="M45" s="52"/>
      <c r="N45" s="52"/>
      <c r="O45" s="184"/>
    </row>
    <row r="46" spans="1:15">
      <c r="A46" s="65" t="s">
        <v>160</v>
      </c>
      <c r="B46" s="55"/>
      <c r="C46" s="55"/>
      <c r="D46" s="55"/>
      <c r="E46" s="55"/>
      <c r="F46" s="55"/>
      <c r="G46" s="55"/>
      <c r="H46" s="55"/>
      <c r="I46" s="55"/>
      <c r="J46" s="55"/>
      <c r="K46" s="55"/>
      <c r="L46" s="58"/>
      <c r="M46" s="58"/>
      <c r="N46" s="55">
        <f t="shared" ref="N46:N50" si="6">SUM(B46:M46)</f>
        <v>0</v>
      </c>
      <c r="O46" s="184"/>
    </row>
    <row r="47" spans="1:15">
      <c r="A47" s="59" t="s">
        <v>161</v>
      </c>
      <c r="B47" s="55">
        <v>14000</v>
      </c>
      <c r="C47" s="55">
        <v>7001</v>
      </c>
      <c r="D47" s="55">
        <v>65832.3</v>
      </c>
      <c r="E47" s="477"/>
      <c r="F47" s="55"/>
      <c r="G47" s="55"/>
      <c r="H47" s="55"/>
      <c r="I47" s="58"/>
      <c r="J47" s="58"/>
      <c r="K47" s="58"/>
      <c r="L47" s="58"/>
      <c r="M47" s="58"/>
      <c r="N47" s="55">
        <f t="shared" si="6"/>
        <v>86833.3</v>
      </c>
      <c r="O47" s="184"/>
    </row>
    <row r="48" spans="1:15" s="47" customFormat="1">
      <c r="A48" s="59" t="s">
        <v>166</v>
      </c>
      <c r="B48" s="56">
        <v>50039.219999999994</v>
      </c>
      <c r="C48" s="56">
        <v>60758.770000000011</v>
      </c>
      <c r="D48" s="56">
        <v>67506.11000000003</v>
      </c>
      <c r="E48" s="477"/>
      <c r="F48" s="56"/>
      <c r="G48" s="56"/>
      <c r="H48" s="56"/>
      <c r="I48" s="57"/>
      <c r="J48" s="57"/>
      <c r="K48" s="57"/>
      <c r="L48" s="58"/>
      <c r="M48" s="58"/>
      <c r="N48" s="55">
        <f t="shared" si="6"/>
        <v>178304.10000000003</v>
      </c>
      <c r="O48" s="137"/>
    </row>
    <row r="49" spans="1:15" s="47" customFormat="1">
      <c r="A49" s="59" t="s">
        <v>163</v>
      </c>
      <c r="B49" s="55"/>
      <c r="C49" s="56"/>
      <c r="D49" s="56"/>
      <c r="E49" s="477"/>
      <c r="F49" s="56"/>
      <c r="G49" s="56"/>
      <c r="H49" s="56"/>
      <c r="I49" s="56"/>
      <c r="J49" s="56"/>
      <c r="K49" s="56"/>
      <c r="L49" s="56"/>
      <c r="M49" s="56"/>
      <c r="N49" s="55">
        <f t="shared" si="6"/>
        <v>0</v>
      </c>
      <c r="O49" s="137"/>
    </row>
    <row r="50" spans="1:15" s="47" customFormat="1">
      <c r="A50" s="59" t="s">
        <v>164</v>
      </c>
      <c r="B50" s="55"/>
      <c r="C50" s="56"/>
      <c r="D50" s="56"/>
      <c r="E50" s="477"/>
      <c r="F50" s="56"/>
      <c r="G50" s="56"/>
      <c r="H50" s="56"/>
      <c r="I50" s="57"/>
      <c r="J50" s="57"/>
      <c r="K50" s="57"/>
      <c r="L50" s="58"/>
      <c r="M50" s="58"/>
      <c r="N50" s="55">
        <f t="shared" si="6"/>
        <v>0</v>
      </c>
      <c r="O50" s="137"/>
    </row>
    <row r="51" spans="1:15" s="47" customFormat="1" ht="15.5">
      <c r="A51" s="463" t="s">
        <v>170</v>
      </c>
      <c r="B51" s="478">
        <f>SUM(B46:B50)</f>
        <v>64039.219999999994</v>
      </c>
      <c r="C51" s="478">
        <f t="shared" ref="C51:M51" si="7">SUM(C46:C50)</f>
        <v>67759.770000000019</v>
      </c>
      <c r="D51" s="478">
        <f t="shared" si="7"/>
        <v>133338.41000000003</v>
      </c>
      <c r="E51" s="478">
        <f t="shared" si="7"/>
        <v>0</v>
      </c>
      <c r="F51" s="478">
        <f t="shared" si="7"/>
        <v>0</v>
      </c>
      <c r="G51" s="478">
        <f t="shared" si="7"/>
        <v>0</v>
      </c>
      <c r="H51" s="478">
        <f t="shared" si="7"/>
        <v>0</v>
      </c>
      <c r="I51" s="478">
        <f t="shared" si="7"/>
        <v>0</v>
      </c>
      <c r="J51" s="478">
        <f t="shared" si="7"/>
        <v>0</v>
      </c>
      <c r="K51" s="478">
        <f t="shared" si="7"/>
        <v>0</v>
      </c>
      <c r="L51" s="478">
        <f t="shared" si="7"/>
        <v>0</v>
      </c>
      <c r="M51" s="478">
        <f t="shared" si="7"/>
        <v>0</v>
      </c>
      <c r="N51" s="478">
        <f>SUM(N46:N50)</f>
        <v>265137.40000000002</v>
      </c>
      <c r="O51" s="479"/>
    </row>
    <row r="52" spans="1:15" ht="10.4" customHeight="1">
      <c r="A52" s="480"/>
      <c r="B52" s="481"/>
      <c r="C52" s="481"/>
      <c r="D52" s="481"/>
      <c r="E52" s="481"/>
      <c r="F52" s="481"/>
      <c r="G52" s="481"/>
      <c r="H52" s="481"/>
      <c r="I52" s="481"/>
      <c r="J52" s="481"/>
      <c r="K52" s="481"/>
      <c r="L52" s="481"/>
      <c r="M52" s="481"/>
      <c r="N52" s="48"/>
      <c r="O52" s="482"/>
    </row>
    <row r="53" spans="1:15" ht="15.5">
      <c r="A53" s="68" t="s">
        <v>198</v>
      </c>
      <c r="B53" s="52"/>
      <c r="C53" s="52"/>
      <c r="D53" s="52"/>
      <c r="E53" s="52"/>
      <c r="F53" s="52"/>
      <c r="G53" s="52"/>
      <c r="H53" s="52"/>
      <c r="I53" s="52"/>
      <c r="J53" s="52"/>
      <c r="K53" s="52"/>
      <c r="L53" s="52"/>
      <c r="M53" s="52"/>
      <c r="N53" s="52"/>
      <c r="O53" s="184"/>
    </row>
    <row r="54" spans="1:15" s="47" customFormat="1">
      <c r="A54" s="59" t="s">
        <v>171</v>
      </c>
      <c r="B54" s="58">
        <v>5021.771999999999</v>
      </c>
      <c r="C54" s="58">
        <v>5570.3055000000013</v>
      </c>
      <c r="D54" s="58">
        <v>10036.260000000004</v>
      </c>
      <c r="E54" s="58"/>
      <c r="F54" s="58"/>
      <c r="G54" s="58"/>
      <c r="H54" s="58"/>
      <c r="I54" s="58"/>
      <c r="J54" s="58"/>
      <c r="K54" s="58"/>
      <c r="L54" s="58"/>
      <c r="M54" s="58"/>
      <c r="N54" s="55">
        <f t="shared" ref="N54:N57" si="8">SUM(B54:M54)</f>
        <v>20628.337500000001</v>
      </c>
      <c r="O54" s="184"/>
    </row>
    <row r="55" spans="1:15" s="47" customFormat="1">
      <c r="A55" s="65" t="s">
        <v>172</v>
      </c>
      <c r="B55" s="58">
        <v>28456.707999999995</v>
      </c>
      <c r="C55" s="58">
        <v>31565.064500000008</v>
      </c>
      <c r="D55" s="58">
        <v>56872.140000000029</v>
      </c>
      <c r="E55" s="58"/>
      <c r="F55" s="58"/>
      <c r="G55" s="58"/>
      <c r="H55" s="58"/>
      <c r="I55" s="58"/>
      <c r="J55" s="58"/>
      <c r="K55" s="58"/>
      <c r="L55" s="58"/>
      <c r="M55" s="58"/>
      <c r="N55" s="55">
        <f t="shared" si="8"/>
        <v>116893.91250000003</v>
      </c>
      <c r="O55" s="184"/>
    </row>
    <row r="56" spans="1:15" s="47" customFormat="1" ht="14.25" customHeight="1">
      <c r="A56" s="59" t="s">
        <v>173</v>
      </c>
      <c r="B56" s="58">
        <v>0</v>
      </c>
      <c r="C56" s="58"/>
      <c r="D56" s="58">
        <v>0</v>
      </c>
      <c r="E56" s="58"/>
      <c r="F56" s="58"/>
      <c r="G56" s="58"/>
      <c r="H56" s="58"/>
      <c r="I56" s="58"/>
      <c r="J56" s="58"/>
      <c r="K56" s="58"/>
      <c r="L56" s="58"/>
      <c r="M56" s="58"/>
      <c r="N56" s="55">
        <f t="shared" si="8"/>
        <v>0</v>
      </c>
      <c r="O56" s="184"/>
    </row>
    <row r="57" spans="1:15" s="47" customFormat="1">
      <c r="A57" s="59" t="s">
        <v>174</v>
      </c>
      <c r="B57" s="58">
        <v>30560.739999999998</v>
      </c>
      <c r="C57" s="58">
        <v>30624.400000000001</v>
      </c>
      <c r="D57" s="58">
        <v>66430.010000000009</v>
      </c>
      <c r="E57" s="58"/>
      <c r="F57" s="58"/>
      <c r="G57" s="58"/>
      <c r="H57" s="58"/>
      <c r="I57" s="58"/>
      <c r="J57" s="58"/>
      <c r="K57" s="58"/>
      <c r="L57" s="58"/>
      <c r="M57" s="58"/>
      <c r="N57" s="55">
        <f t="shared" si="8"/>
        <v>127615.15000000001</v>
      </c>
      <c r="O57" s="137"/>
    </row>
    <row r="58" spans="1:15" s="47" customFormat="1" ht="15.5">
      <c r="A58" s="463" t="s">
        <v>175</v>
      </c>
      <c r="B58" s="478">
        <f>SUM(B54:B57)</f>
        <v>64039.219999999994</v>
      </c>
      <c r="C58" s="478">
        <f t="shared" ref="C58:M58" si="9">SUM(C54:C57)</f>
        <v>67759.770000000019</v>
      </c>
      <c r="D58" s="478">
        <f t="shared" si="9"/>
        <v>133338.41000000003</v>
      </c>
      <c r="E58" s="478">
        <f t="shared" si="9"/>
        <v>0</v>
      </c>
      <c r="F58" s="478">
        <f t="shared" si="9"/>
        <v>0</v>
      </c>
      <c r="G58" s="478">
        <f t="shared" si="9"/>
        <v>0</v>
      </c>
      <c r="H58" s="478">
        <f t="shared" si="9"/>
        <v>0</v>
      </c>
      <c r="I58" s="478">
        <f t="shared" si="9"/>
        <v>0</v>
      </c>
      <c r="J58" s="478">
        <f t="shared" si="9"/>
        <v>0</v>
      </c>
      <c r="K58" s="478">
        <f t="shared" si="9"/>
        <v>0</v>
      </c>
      <c r="L58" s="478">
        <f t="shared" si="9"/>
        <v>0</v>
      </c>
      <c r="M58" s="478">
        <f t="shared" si="9"/>
        <v>0</v>
      </c>
      <c r="N58" s="478">
        <f>SUM(N54:N57)</f>
        <v>265137.40000000002</v>
      </c>
      <c r="O58" s="475"/>
    </row>
    <row r="59" spans="1:15">
      <c r="A59" s="54" t="s">
        <v>2</v>
      </c>
      <c r="B59" s="183"/>
      <c r="C59" s="183"/>
      <c r="D59" s="183"/>
      <c r="E59" s="183"/>
      <c r="F59" s="183"/>
      <c r="G59" s="183"/>
      <c r="H59" s="183"/>
      <c r="I59" s="183"/>
      <c r="J59" s="183"/>
      <c r="K59" s="183"/>
      <c r="L59" s="183"/>
      <c r="M59" s="183"/>
      <c r="N59" s="183"/>
      <c r="O59" s="183"/>
    </row>
    <row r="60" spans="1:15" ht="60" customHeight="1">
      <c r="A60" s="897" t="s">
        <v>176</v>
      </c>
      <c r="B60" s="873"/>
      <c r="C60" s="873"/>
      <c r="D60" s="873"/>
      <c r="E60" s="873"/>
      <c r="F60" s="873"/>
      <c r="G60" s="873"/>
      <c r="H60" s="873"/>
      <c r="I60" s="873"/>
      <c r="J60" s="873"/>
      <c r="K60" s="873"/>
      <c r="L60" s="873"/>
      <c r="M60" s="873"/>
      <c r="N60" s="897"/>
      <c r="O60" s="873"/>
    </row>
  </sheetData>
  <mergeCells count="8">
    <mergeCell ref="A60:M60"/>
    <mergeCell ref="N60:O60"/>
    <mergeCell ref="B1:M1"/>
    <mergeCell ref="N1:N2"/>
    <mergeCell ref="O1:O2"/>
    <mergeCell ref="O13:O30"/>
    <mergeCell ref="B31:O31"/>
    <mergeCell ref="B37:O37"/>
  </mergeCells>
  <pageMargins left="0.25" right="0.25" top="0.88571428571428568" bottom="0.35416666666666702" header="0.05" footer="0.05"/>
  <pageSetup scale="57" orientation="landscape" r:id="rId1"/>
  <headerFooter alignWithMargins="0">
    <oddHeader>&amp;C&amp;"Arial,Bold"&amp;K000000Table I-7
Pacific Gas and Electric Company 
2017 Marketing, Education and Outreach 
Actual Expenditures
&amp;K000000March&amp;K000000 2017</oddHeader>
    <oddFooter>&amp;L&amp;F&amp;CPage 10 of 11&amp;R&amp;A</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view="pageLayout" zoomScale="85" zoomScaleNormal="100" zoomScalePageLayoutView="85" workbookViewId="0">
      <selection sqref="A1:E1"/>
    </sheetView>
  </sheetViews>
  <sheetFormatPr defaultColWidth="9.453125" defaultRowHeight="12.5"/>
  <cols>
    <col min="1" max="1" width="19.1796875" style="77" customWidth="1"/>
    <col min="2" max="2" width="16.54296875" style="78" customWidth="1"/>
    <col min="3" max="3" width="55.54296875" style="78" customWidth="1"/>
    <col min="4" max="4" width="10.54296875" style="78" customWidth="1"/>
    <col min="5" max="5" width="64.54296875" style="78" customWidth="1"/>
    <col min="6" max="16384" width="9.453125" style="75"/>
  </cols>
  <sheetData>
    <row r="1" spans="1:5">
      <c r="A1" s="909" t="s">
        <v>177</v>
      </c>
      <c r="B1" s="910"/>
      <c r="C1" s="910"/>
      <c r="D1" s="910"/>
      <c r="E1" s="910"/>
    </row>
    <row r="3" spans="1:5" s="74" customFormat="1" ht="13">
      <c r="A3" s="113" t="s">
        <v>178</v>
      </c>
      <c r="B3" s="79" t="s">
        <v>179</v>
      </c>
      <c r="C3" s="79"/>
      <c r="D3" s="79"/>
      <c r="E3" s="79"/>
    </row>
    <row r="4" spans="1:5" s="74" customFormat="1" ht="13">
      <c r="A4" s="113"/>
      <c r="B4" s="79" t="s">
        <v>180</v>
      </c>
      <c r="C4" s="79"/>
      <c r="D4" s="79"/>
      <c r="E4" s="79"/>
    </row>
    <row r="5" spans="1:5" s="74" customFormat="1" ht="13">
      <c r="A5" s="113"/>
      <c r="B5" s="79" t="s">
        <v>181</v>
      </c>
      <c r="C5" s="79"/>
      <c r="D5" s="79"/>
      <c r="E5" s="79"/>
    </row>
    <row r="6" spans="1:5" s="74" customFormat="1" ht="13">
      <c r="A6" s="113"/>
      <c r="B6" s="79" t="s">
        <v>182</v>
      </c>
      <c r="C6" s="79"/>
      <c r="D6" s="79"/>
      <c r="E6" s="79"/>
    </row>
    <row r="7" spans="1:5" s="74" customFormat="1" ht="13">
      <c r="A7" s="113"/>
      <c r="B7" s="79" t="s">
        <v>183</v>
      </c>
      <c r="C7" s="79"/>
      <c r="D7" s="79"/>
      <c r="E7" s="79"/>
    </row>
    <row r="8" spans="1:5" s="74" customFormat="1" ht="13">
      <c r="A8" s="113"/>
      <c r="B8" s="79" t="s">
        <v>184</v>
      </c>
      <c r="C8" s="79"/>
      <c r="D8" s="79"/>
      <c r="E8" s="79"/>
    </row>
    <row r="9" spans="1:5" s="74" customFormat="1" ht="13">
      <c r="A9" s="113"/>
      <c r="B9" s="79" t="s">
        <v>185</v>
      </c>
      <c r="C9" s="79"/>
      <c r="D9" s="79"/>
      <c r="E9" s="79"/>
    </row>
    <row r="10" spans="1:5" s="74" customFormat="1" ht="13">
      <c r="A10" s="113"/>
      <c r="B10" s="79" t="s">
        <v>186</v>
      </c>
      <c r="C10" s="79"/>
      <c r="D10" s="79"/>
      <c r="E10" s="79"/>
    </row>
    <row r="11" spans="1:5" s="74" customFormat="1" ht="13">
      <c r="A11" s="113"/>
      <c r="B11" s="79"/>
      <c r="C11" s="79"/>
      <c r="D11" s="79"/>
      <c r="E11" s="79"/>
    </row>
    <row r="12" spans="1:5" s="87" customFormat="1" ht="21" customHeight="1">
      <c r="A12" s="609" t="s">
        <v>122</v>
      </c>
      <c r="B12" s="609" t="s">
        <v>187</v>
      </c>
      <c r="C12" s="610" t="s">
        <v>188</v>
      </c>
      <c r="D12" s="611" t="s">
        <v>189</v>
      </c>
      <c r="E12" s="611" t="s">
        <v>190</v>
      </c>
    </row>
    <row r="13" spans="1:5" s="152" customFormat="1" ht="37.5" customHeight="1">
      <c r="A13" s="612" t="s">
        <v>68</v>
      </c>
      <c r="B13" s="613">
        <v>0</v>
      </c>
      <c r="C13" s="614" t="s">
        <v>2</v>
      </c>
      <c r="D13" s="615"/>
      <c r="E13" s="616" t="s">
        <v>2</v>
      </c>
    </row>
    <row r="14" spans="1:5" s="152" customFormat="1" ht="37.5" customHeight="1">
      <c r="A14" s="617" t="s">
        <v>74</v>
      </c>
      <c r="B14" s="613">
        <v>0</v>
      </c>
      <c r="C14" s="612" t="s">
        <v>2</v>
      </c>
      <c r="D14" s="615"/>
      <c r="E14" s="616" t="s">
        <v>2</v>
      </c>
    </row>
    <row r="15" spans="1:5" s="152" customFormat="1" ht="37.5" customHeight="1">
      <c r="A15" s="612" t="s">
        <v>80</v>
      </c>
      <c r="B15" s="613">
        <v>0</v>
      </c>
      <c r="C15" s="614" t="s">
        <v>2</v>
      </c>
      <c r="D15" s="618"/>
      <c r="E15" s="619" t="s">
        <v>2</v>
      </c>
    </row>
    <row r="16" spans="1:5" s="153" customFormat="1" ht="37.5" customHeight="1">
      <c r="A16" s="620" t="s">
        <v>84</v>
      </c>
      <c r="B16" s="613">
        <v>0</v>
      </c>
      <c r="C16" s="620" t="s">
        <v>2</v>
      </c>
      <c r="D16" s="618"/>
      <c r="E16" s="619" t="s">
        <v>2</v>
      </c>
    </row>
    <row r="17" spans="1:11" s="153" customFormat="1" ht="37.5" customHeight="1">
      <c r="A17" s="620" t="s">
        <v>89</v>
      </c>
      <c r="B17" s="613">
        <v>0</v>
      </c>
      <c r="C17" s="620" t="s">
        <v>2</v>
      </c>
      <c r="D17" s="618"/>
      <c r="E17" s="619" t="s">
        <v>2</v>
      </c>
      <c r="K17" s="154"/>
    </row>
    <row r="18" spans="1:11" s="153" customFormat="1" ht="37.5" customHeight="1">
      <c r="A18" s="620" t="s">
        <v>96</v>
      </c>
      <c r="B18" s="613">
        <v>0</v>
      </c>
      <c r="C18" s="620" t="s">
        <v>2</v>
      </c>
      <c r="D18" s="618"/>
      <c r="E18" s="619" t="s">
        <v>2</v>
      </c>
    </row>
    <row r="19" spans="1:11" s="153" customFormat="1" ht="37.5" customHeight="1">
      <c r="A19" s="620" t="s">
        <v>100</v>
      </c>
      <c r="B19" s="613">
        <v>0</v>
      </c>
      <c r="C19" s="620" t="s">
        <v>2</v>
      </c>
      <c r="D19" s="618"/>
      <c r="E19" s="619" t="s">
        <v>2</v>
      </c>
      <c r="K19" s="155"/>
    </row>
    <row r="20" spans="1:11" s="153" customFormat="1" ht="37.5" customHeight="1">
      <c r="A20" s="620" t="s">
        <v>105</v>
      </c>
      <c r="B20" s="613">
        <v>0</v>
      </c>
      <c r="C20" s="621"/>
      <c r="D20" s="622"/>
      <c r="E20" s="621"/>
    </row>
    <row r="21" spans="1:11" s="153" customFormat="1" ht="37.5" customHeight="1">
      <c r="A21" s="623" t="s">
        <v>191</v>
      </c>
      <c r="B21" s="613">
        <v>0</v>
      </c>
      <c r="C21" s="623"/>
      <c r="D21" s="624"/>
      <c r="E21" s="619"/>
    </row>
    <row r="22" spans="1:11" s="142" customFormat="1" ht="30" customHeight="1">
      <c r="A22" s="911" t="s">
        <v>117</v>
      </c>
      <c r="B22" s="575">
        <v>550000</v>
      </c>
      <c r="C22" s="625" t="s">
        <v>284</v>
      </c>
      <c r="D22" s="626">
        <v>42766</v>
      </c>
      <c r="E22" s="627" t="s">
        <v>287</v>
      </c>
    </row>
    <row r="23" spans="1:11" s="142" customFormat="1" ht="30" customHeight="1">
      <c r="A23" s="857"/>
      <c r="B23" s="575">
        <v>1550000</v>
      </c>
      <c r="C23" s="625" t="s">
        <v>285</v>
      </c>
      <c r="D23" s="626">
        <v>42766</v>
      </c>
      <c r="E23" s="627" t="s">
        <v>286</v>
      </c>
    </row>
    <row r="24" spans="1:11" s="142" customFormat="1" ht="30" customHeight="1">
      <c r="A24" s="628" t="s">
        <v>61</v>
      </c>
      <c r="B24" s="629">
        <f>SUM(B13:B23)</f>
        <v>2100000</v>
      </c>
      <c r="C24" s="608"/>
      <c r="D24" s="608"/>
      <c r="E24" s="608"/>
    </row>
    <row r="25" spans="1:11" s="76" customFormat="1">
      <c r="B25" s="78"/>
      <c r="C25" s="78"/>
      <c r="D25" s="78"/>
      <c r="E25" s="78"/>
    </row>
    <row r="26" spans="1:11" s="76" customFormat="1">
      <c r="A26" s="594"/>
      <c r="B26" s="78"/>
      <c r="C26" s="78"/>
      <c r="D26" s="78"/>
      <c r="E26" s="78"/>
    </row>
    <row r="27" spans="1:11" s="76" customFormat="1">
      <c r="A27" s="595"/>
      <c r="B27" s="78"/>
      <c r="C27" s="78"/>
      <c r="D27" s="78"/>
      <c r="E27" s="78"/>
    </row>
    <row r="28" spans="1:11" s="76" customFormat="1">
      <c r="A28" s="595"/>
      <c r="B28" s="78"/>
      <c r="C28" s="78"/>
      <c r="D28" s="78"/>
      <c r="E28" s="78"/>
    </row>
    <row r="29" spans="1:11" s="76" customFormat="1">
      <c r="A29" s="593"/>
      <c r="B29" s="78"/>
      <c r="C29" s="78"/>
      <c r="D29" s="78"/>
      <c r="E29" s="78"/>
    </row>
    <row r="30" spans="1:11">
      <c r="K30" s="114"/>
    </row>
    <row r="31" spans="1:11">
      <c r="K31" s="114"/>
    </row>
    <row r="41" spans="11:11">
      <c r="K41" s="141"/>
    </row>
  </sheetData>
  <mergeCells count="2">
    <mergeCell ref="A1:E1"/>
    <mergeCell ref="A22:A23"/>
  </mergeCells>
  <printOptions horizontalCentered="1"/>
  <pageMargins left="0" right="0" top="0.93" bottom="0.25" header="0.13" footer="0.1"/>
  <pageSetup scale="79" orientation="landscape" r:id="rId1"/>
  <headerFooter>
    <oddHeader>&amp;C&amp;"Arial,Bold"&amp;K000000Pacific Gas and Electric Company 
2017 Fund Shifting Documentation
March 2017</oddHeader>
    <oddFooter>&amp;L&amp;F&amp;CPage 11 of 11&amp;R&amp;A</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questor xmlns="ac14f4ca-13eb-4eab-b5c1-26a3760f851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E8A576FDAD8B41A9E2C64BBA7AD241" ma:contentTypeVersion="2" ma:contentTypeDescription="Create a new document." ma:contentTypeScope="" ma:versionID="7e9dbfd8e30f997a48b00a01d13b88b6">
  <xsd:schema xmlns:xsd="http://www.w3.org/2001/XMLSchema" xmlns:xs="http://www.w3.org/2001/XMLSchema" xmlns:p="http://schemas.microsoft.com/office/2006/metadata/properties" xmlns:ns2="ac14f4ca-13eb-4eab-b5c1-26a3760f851a" targetNamespace="http://schemas.microsoft.com/office/2006/metadata/properties" ma:root="true" ma:fieldsID="821999be89f94b4831ddbc675ecd92b0" ns2:_="">
    <xsd:import namespace="ac14f4ca-13eb-4eab-b5c1-26a3760f851a"/>
    <xsd:element name="properties">
      <xsd:complexType>
        <xsd:sequence>
          <xsd:element name="documentManagement">
            <xsd:complexType>
              <xsd:all>
                <xsd:element ref="ns2:Requ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14f4ca-13eb-4eab-b5c1-26a3760f851a" elementFormDefault="qualified">
    <xsd:import namespace="http://schemas.microsoft.com/office/2006/documentManagement/types"/>
    <xsd:import namespace="http://schemas.microsoft.com/office/infopath/2007/PartnerControls"/>
    <xsd:element name="Requestor" ma:index="8" nillable="true" ma:displayName="Requestor" ma:description="Requestor" ma:internalName="Request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2.xml><?xml version="1.0" encoding="utf-8"?>
<ds:datastoreItem xmlns:ds="http://schemas.openxmlformats.org/officeDocument/2006/customXml" ds:itemID="{C04FFFEA-D033-4BC2-B681-FFA43C216FC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c14f4ca-13eb-4eab-b5c1-26a3760f851a"/>
    <ds:schemaRef ds:uri="http://www.w3.org/XML/1998/namespace"/>
    <ds:schemaRef ds:uri="http://purl.org/dc/dcmitype/"/>
  </ds:schemaRefs>
</ds:datastoreItem>
</file>

<file path=customXml/itemProps3.xml><?xml version="1.0" encoding="utf-8"?>
<ds:datastoreItem xmlns:ds="http://schemas.openxmlformats.org/officeDocument/2006/customXml" ds:itemID="{8753F33C-41B2-49AB-A1D0-A9CF6C77B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14f4ca-13eb-4eab-b5c1-26a3760f85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Report Cover</vt:lpstr>
      <vt:lpstr>Cover Page</vt:lpstr>
      <vt:lpstr>Program MW</vt:lpstr>
      <vt:lpstr>Ex Ante LI &amp; Eligibility Stats</vt:lpstr>
      <vt:lpstr>Ex Post LI &amp; Eligibility Stats</vt:lpstr>
      <vt:lpstr>TA-TI Distribution</vt:lpstr>
      <vt:lpstr>DREBA 2017</vt:lpstr>
      <vt:lpstr>2017 ILP Exp Carryover</vt:lpstr>
      <vt:lpstr>Event Summary</vt:lpstr>
      <vt:lpstr>Incentives 2017</vt:lpstr>
      <vt:lpstr>2017 ILP Incent Carryover</vt:lpstr>
      <vt:lpstr>ME&amp;O Actual Expenditures</vt:lpstr>
      <vt:lpstr>Fund Shift Log 2017</vt:lpstr>
      <vt:lpstr>'2017 ILP Exp Carryover'!Print_Area</vt:lpstr>
      <vt:lpstr>'2017 ILP Incent Carryover'!Print_Area</vt:lpstr>
      <vt:lpstr>'DREBA 2017'!Print_Area</vt:lpstr>
      <vt:lpstr>'Event Summary'!Print_Area</vt:lpstr>
      <vt:lpstr>'Ex Ante LI &amp; Eligibility Stats'!Print_Area</vt:lpstr>
      <vt:lpstr>'Ex Post LI &amp; Eligibility Stats'!Print_Area</vt:lpstr>
      <vt:lpstr>'Fund Shift Log 2017'!Print_Area</vt:lpstr>
      <vt:lpstr>'Incentives 2017'!Print_Area</vt:lpstr>
      <vt:lpstr>'ME&amp;O Actual Expenditures'!Print_Area</vt:lpstr>
      <vt:lpstr>'Program MW'!Print_Area</vt:lpstr>
      <vt:lpstr>'TA-TI Distribution'!Print_Area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Lerma, Yolanda</dc:creator>
  <cp:lastModifiedBy>Lerma, Yolanda</cp:lastModifiedBy>
  <cp:lastPrinted>2017-04-14T19:18:27Z</cp:lastPrinted>
  <dcterms:created xsi:type="dcterms:W3CDTF">2012-02-10T21:21:31Z</dcterms:created>
  <dcterms:modified xsi:type="dcterms:W3CDTF">2017-04-21T17:30:17Z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0x010100A7E8A576FDAD8B41A9E2C64BBA7AD241</vt:lpwstr>
  </property>
</Properties>
</file>