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updateLinks="never" defaultThemeVersion="124226"/>
  <mc:AlternateContent xmlns:mc="http://schemas.openxmlformats.org/markup-compatibility/2006">
    <mc:Choice Requires="x15">
      <x15ac:absPath xmlns:x15ac="http://schemas.microsoft.com/office/spreadsheetml/2010/11/ac" url="S:\PD\DR PD\DR Monthly Interruptible Load Report\2020\April\"/>
    </mc:Choice>
  </mc:AlternateContent>
  <xr:revisionPtr revIDLastSave="0" documentId="13_ncr:1_{B2B66B55-6585-48C5-AA6A-0E6F0E6EA1ED}" xr6:coauthVersionLast="44" xr6:coauthVersionMax="44" xr10:uidLastSave="{00000000-0000-0000-0000-000000000000}"/>
  <bookViews>
    <workbookView xWindow="-120" yWindow="-120" windowWidth="20730" windowHeight="11160" tabRatio="817"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20 ILP Exp Carryover" sheetId="65" r:id="rId8"/>
    <sheet name="Event Summary" sheetId="87" r:id="rId9"/>
    <sheet name="Incentives 2018-22" sheetId="49" r:id="rId10"/>
    <sheet name="2020 ILP Incent Carryover" sheetId="59" r:id="rId11"/>
    <sheet name="ME&amp;O Actual Expenditures" sheetId="67" r:id="rId12"/>
    <sheet name="Fund Shift Log 2019" sheetId="50" r:id="rId13"/>
    <sheet name="DATAValid" sheetId="77"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RESswitchshoptestpercent" localSheetId="8">'[1]Cost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0">#REF!</definedName>
    <definedName name="_DAT1" localSheetId="6">#REF!</definedName>
    <definedName name="_DAT1" localSheetId="8">#REF!</definedName>
    <definedName name="_DAT1" localSheetId="9">#REF!</definedName>
    <definedName name="_DAT1" localSheetId="11">#REF!</definedName>
    <definedName name="_DAT1" localSheetId="0">#REF!</definedName>
    <definedName name="_DAT1" localSheetId="5">#REF!</definedName>
    <definedName name="_DAT1">#REF!</definedName>
    <definedName name="_DAT10" localSheetId="7">#REF!</definedName>
    <definedName name="_DAT10" localSheetId="10">#REF!</definedName>
    <definedName name="_DAT10" localSheetId="6">#REF!</definedName>
    <definedName name="_DAT10" localSheetId="8">#REF!</definedName>
    <definedName name="_DAT10" localSheetId="9">#REF!</definedName>
    <definedName name="_DAT10" localSheetId="11">#REF!</definedName>
    <definedName name="_DAT10" localSheetId="0">#REF!</definedName>
    <definedName name="_DAT10" localSheetId="5">#REF!</definedName>
    <definedName name="_DAT10">#REF!</definedName>
    <definedName name="_DAT11" localSheetId="7">#REF!</definedName>
    <definedName name="_DAT11" localSheetId="10">#REF!</definedName>
    <definedName name="_DAT11" localSheetId="6">#REF!</definedName>
    <definedName name="_DAT11" localSheetId="8">#REF!</definedName>
    <definedName name="_DAT11" localSheetId="9">#REF!</definedName>
    <definedName name="_DAT11" localSheetId="11">#REF!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11">#REF!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11">#REF!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11">#REF!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11">#REF!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11">#REF!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11">#REF!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11">#REF!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11">#REF!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11">#REF!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11">#REF!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11">#REF!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11">#REF!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11">#REF!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11">#REF!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0" hidden="1">#REF!</definedName>
    <definedName name="_Fill" localSheetId="5" hidden="1">#REF!</definedName>
    <definedName name="_Fill" hidden="1">#REF!</definedName>
    <definedName name="_xlnm._FilterDatabase" localSheetId="8" hidden="1">'Event Summary'!$A$1:$L$14</definedName>
    <definedName name="_PT1" localSheetId="6">#REF!</definedName>
    <definedName name="_PT1" localSheetId="8">#REF!</definedName>
    <definedName name="_PT1" localSheetId="0">#REF!</definedName>
    <definedName name="_PT1" localSheetId="5">#REF!</definedName>
    <definedName name="_PT1">#REF!</definedName>
    <definedName name="_PT2" localSheetId="6">#REF!</definedName>
    <definedName name="_PT2" localSheetId="8">#REF!</definedName>
    <definedName name="_PT2" localSheetId="0">#REF!</definedName>
    <definedName name="_PT2" localSheetId="5">#REF!</definedName>
    <definedName name="_PT2">#REF!</definedName>
    <definedName name="_Regression_Int" hidden="1">1</definedName>
    <definedName name="aa" localSheetId="8">#REF!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0">#REF!</definedName>
    <definedName name="Achieve_GRC" localSheetId="6">#REF!</definedName>
    <definedName name="Achieve_GRC" localSheetId="8">#REF!</definedName>
    <definedName name="Achieve_GRC" localSheetId="9">#REF!</definedName>
    <definedName name="Achieve_GRC" localSheetId="11">#REF!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0">#REF!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1">#REF!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0">#REF!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1">#REF!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2">#REF!</definedName>
    <definedName name="chosenDay" localSheetId="0">#REF!</definedName>
    <definedName name="chosenDay">#REF!</definedName>
    <definedName name="co2_table" localSheetId="8">#REF!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11">#REF!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11">#REF!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11">#REF!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11">#REF!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11">#REF!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11">#REF!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11">#REF!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11">#REF!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11">#REF!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11">#REF!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11">#REF!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11">#REF!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11">#REF!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11">#REF!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11">#REF!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11">#REF!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11">#REF!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0">#REF!</definedName>
    <definedName name="DATA6" localSheetId="6">#REF!</definedName>
    <definedName name="DATA6" localSheetId="8">#REF!</definedName>
    <definedName name="DATA6" localSheetId="9">#REF!</definedName>
    <definedName name="DATA6" localSheetId="11">#REF!</definedName>
    <definedName name="DATA6" localSheetId="0">#REF!</definedName>
    <definedName name="DATA6" localSheetId="5">#REF!</definedName>
    <definedName name="DATA6">#REF!</definedName>
    <definedName name="DATA7" localSheetId="7">#REF!</definedName>
    <definedName name="DATA7" localSheetId="10">#REF!</definedName>
    <definedName name="DATA7" localSheetId="6">#REF!</definedName>
    <definedName name="DATA7" localSheetId="8">#REF!</definedName>
    <definedName name="DATA7" localSheetId="9">#REF!</definedName>
    <definedName name="DATA7" localSheetId="11">#REF!</definedName>
    <definedName name="DATA7" localSheetId="0">#REF!</definedName>
    <definedName name="DATA7" localSheetId="5">#REF!</definedName>
    <definedName name="DATA7">#REF!</definedName>
    <definedName name="DATA8" localSheetId="7">#REF!</definedName>
    <definedName name="DATA8" localSheetId="10">#REF!</definedName>
    <definedName name="DATA8" localSheetId="6">#REF!</definedName>
    <definedName name="DATA8" localSheetId="8">#REF!</definedName>
    <definedName name="DATA8" localSheetId="9">#REF!</definedName>
    <definedName name="DATA8" localSheetId="11">#REF!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11">#REF!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0">#REF!</definedName>
    <definedName name="DREBA2012" localSheetId="6">#REF!</definedName>
    <definedName name="DREBA2012" localSheetId="8">#REF!</definedName>
    <definedName name="DREBA2012" localSheetId="12">#REF!</definedName>
    <definedName name="DREBA2012" localSheetId="9">#REF!</definedName>
    <definedName name="DREBA2012" localSheetId="11">#REF!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11">#REF!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11">#REF!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xistDepend" localSheetId="8">OFFSET('[5]n - ExistingTx'!$I$5,1,0,existRanks,1)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0">#REF!</definedName>
    <definedName name="Launch_Refine_Market" localSheetId="6">#REF!</definedName>
    <definedName name="Launch_Refine_Market" localSheetId="8">#REF!</definedName>
    <definedName name="Launch_Refine_Market" localSheetId="11">#REF!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11">#REF!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11">#REF!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0">#REF!</definedName>
    <definedName name="ORDERS2012" localSheetId="5">#REF!</definedName>
    <definedName name="ORDERS2012">#REF!</definedName>
    <definedName name="p" localSheetId="8"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0">#REF!</definedName>
    <definedName name="PriceTable2" localSheetId="5">#REF!</definedName>
    <definedName name="PriceTable2">#REF!</definedName>
    <definedName name="_xlnm.Print_Area" localSheetId="7">'2020 ILP Exp Carryover'!$B$1:$O$66</definedName>
    <definedName name="_xlnm.Print_Area" localSheetId="10">'2020 ILP Incent Carryover'!$A$1:$N$25</definedName>
    <definedName name="_xlnm.Print_Area" localSheetId="1">'Cover Page'!$A$1:$K$33</definedName>
    <definedName name="_xlnm.Print_Area" localSheetId="6">'DREBA 2018-22'!$B$1:$U$63</definedName>
    <definedName name="_xlnm.Print_Area" localSheetId="8">'Event Summary'!$A$1:$L$14</definedName>
    <definedName name="_xlnm.Print_Area" localSheetId="3">'Ex Ante LI &amp; Eligibility Stats'!$A$1:$O$18</definedName>
    <definedName name="_xlnm.Print_Area" localSheetId="4">'Ex Post LI &amp; Eligibility Stats'!$A$1:$O$18</definedName>
    <definedName name="_xlnm.Print_Area" localSheetId="12">'Fund Shift Log 2019'!$A$1:$E$21</definedName>
    <definedName name="_xlnm.Print_Area" localSheetId="9">'Incentives 2018-22'!$A$1:$Q$20</definedName>
    <definedName name="_xlnm.Print_Area" localSheetId="11">'ME&amp;O Actual Expenditures'!$A$1:$S$60</definedName>
    <definedName name="_xlnm.Print_Area" localSheetId="2">'Program MW'!$A$1:$T$65</definedName>
    <definedName name="_xlnm.Print_Area" localSheetId="0">'Report Cover - Public'!$A$1:$K$39</definedName>
    <definedName name="_xlnm.Print_Area" localSheetId="5">'TA-TI Distribution'!$A$1:$Y$68</definedName>
    <definedName name="Proglife" localSheetId="6">[3]Inputs!#REF!</definedName>
    <definedName name="Proglife" localSheetId="8">[3]Inputs!#REF!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0">#REF!</definedName>
    <definedName name="Reliability_Expectations" localSheetId="6">#REF!</definedName>
    <definedName name="Reliability_Expectations" localSheetId="8">#REF!</definedName>
    <definedName name="Reliability_Expectations" localSheetId="9">#REF!</definedName>
    <definedName name="Reliability_Expectations" localSheetId="11">#REF!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0">#REF!</definedName>
    <definedName name="ss">#REF!</definedName>
    <definedName name="sss" localSheetId="8" hidden="1">{"PI_Data",#N/A,TRUE,"P&amp;I Data"}</definedName>
    <definedName name="sss" hidden="1">{"PI_Data",#N/A,TRUE,"P&amp;I Data"}</definedName>
    <definedName name="Stabilization_Customer_Base" localSheetId="7">#REF!</definedName>
    <definedName name="Stabilization_Customer_Base" localSheetId="10">#REF!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1">#REF!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0">#REF!</definedName>
    <definedName name="TEST0" localSheetId="6">#REF!</definedName>
    <definedName name="TEST0" localSheetId="8">#REF!</definedName>
    <definedName name="TEST0" localSheetId="9">#REF!</definedName>
    <definedName name="TEST0" localSheetId="11">#REF!</definedName>
    <definedName name="TEST0" localSheetId="0">#REF!</definedName>
    <definedName name="TEST0" localSheetId="5">#REF!</definedName>
    <definedName name="TEST0">#REF!</definedName>
    <definedName name="TEST1" localSheetId="7">#REF!</definedName>
    <definedName name="TEST1" localSheetId="10">#REF!</definedName>
    <definedName name="TEST1" localSheetId="6">#REF!</definedName>
    <definedName name="TEST1" localSheetId="8">#REF!</definedName>
    <definedName name="TEST1" localSheetId="9">#REF!</definedName>
    <definedName name="TEST1" localSheetId="11">#REF!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11">#REF!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11">#REF!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11">#REF!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11">#REF!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11">#REF!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11">#REF!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11">#REF!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11">#REF!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11">#REF!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11">#REF!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11">#REF!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11">#REF!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11">#REF!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11">#REF!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11">#REF!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11">#REF!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11">#REF!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11">#REF!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11">#REF!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11">#REF!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11">#REF!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11">#REF!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11">#REF!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11">#REF!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11">#REF!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11">#REF!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11">#REF!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11">#REF!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11">#REF!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11">#REF!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2">OFFSET('[5]o - NewTx'!$BR$5,1,0,newRanks,1)</definedName>
    <definedName name="tx1Time">OFFSET('[5]o - NewTx'!$BR$5,1,0,newRanks,1)</definedName>
    <definedName name="tx2Time" localSheetId="8">OFFSET('[5]o - NewTx'!$BS$5,1,0,newRanks,1)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0">#REF!</definedName>
    <definedName name="Updated" localSheetId="5">#REF!</definedName>
    <definedName name="Updated">#REF!</definedName>
    <definedName name="Valued_Service_Provider" localSheetId="7">#REF!</definedName>
    <definedName name="Valued_Service_Provider" localSheetId="10">#REF!</definedName>
    <definedName name="Valued_Service_Provider" localSheetId="6">#REF!</definedName>
    <definedName name="Valued_Service_Provider" localSheetId="8">#REF!</definedName>
    <definedName name="Valued_Service_Provider" localSheetId="9">#REF!</definedName>
    <definedName name="Valued_Service_Provider" localSheetId="11">#REF!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0">#REF!</definedName>
    <definedName name="Voice_of_Customer" localSheetId="6">#REF!</definedName>
    <definedName name="Voice_of_Customer" localSheetId="8">#REF!</definedName>
    <definedName name="Voice_of_Customer" localSheetId="9">#REF!</definedName>
    <definedName name="Voice_of_Customer" localSheetId="11">#REF!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0">#REF!</definedName>
    <definedName name="xx">#REF!</definedName>
    <definedName name="xxxx" localSheetId="6">#REF!</definedName>
    <definedName name="xxxx" localSheetId="8">#REF!</definedName>
    <definedName name="xxxx" localSheetId="0">#REF!</definedName>
    <definedName name="xxxx" localSheetId="5">#REF!</definedName>
    <definedName name="xxxx">#REF!</definedName>
    <definedName name="Year" localSheetId="6">#REF!</definedName>
    <definedName name="Year" localSheetId="8">#REF!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0">#REF!</definedName>
    <definedName name="zzzzz" localSheetId="5">#REF!</definedName>
    <definedName name="zz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67" l="1"/>
  <c r="E17" i="59" l="1"/>
  <c r="G14" i="49"/>
  <c r="F28" i="65"/>
  <c r="F23" i="65"/>
  <c r="F14" i="65"/>
  <c r="F9" i="65"/>
  <c r="F51" i="65"/>
  <c r="F46" i="65"/>
  <c r="F39" i="65"/>
  <c r="F59" i="65"/>
  <c r="F33" i="65"/>
  <c r="E33" i="65"/>
  <c r="H54" i="73"/>
  <c r="H55" i="73"/>
  <c r="H45" i="73"/>
  <c r="H37" i="73"/>
  <c r="H32" i="73"/>
  <c r="H26" i="73"/>
  <c r="H21" i="73"/>
  <c r="H16" i="73"/>
  <c r="H11" i="73"/>
  <c r="F61" i="65" l="1"/>
  <c r="O19" i="72"/>
  <c r="Q19" i="72" s="1"/>
  <c r="Q18" i="72"/>
  <c r="Q17" i="72"/>
  <c r="Q16" i="72"/>
  <c r="Q15" i="72"/>
  <c r="Q14" i="72"/>
  <c r="Q13" i="72"/>
  <c r="Q7" i="72"/>
  <c r="F25" i="67" l="1"/>
  <c r="D17" i="59" l="1"/>
  <c r="F14" i="49"/>
  <c r="E59" i="65"/>
  <c r="E51" i="65"/>
  <c r="E46" i="65"/>
  <c r="E39" i="65"/>
  <c r="E61" i="65"/>
  <c r="E28" i="65"/>
  <c r="E23" i="65"/>
  <c r="E14" i="65"/>
  <c r="E9" i="65"/>
  <c r="G54" i="73"/>
  <c r="G55" i="73"/>
  <c r="F55" i="73"/>
  <c r="G45" i="73"/>
  <c r="G37" i="73"/>
  <c r="G32" i="73"/>
  <c r="G26" i="73"/>
  <c r="G21" i="73"/>
  <c r="G16" i="73"/>
  <c r="G11" i="73"/>
  <c r="K19" i="72" l="1"/>
  <c r="M19" i="72" s="1"/>
  <c r="M18" i="72"/>
  <c r="M17" i="72"/>
  <c r="M16" i="72"/>
  <c r="M15" i="72"/>
  <c r="M14" i="72"/>
  <c r="M13" i="72"/>
  <c r="M7" i="72"/>
  <c r="E25" i="67" l="1"/>
  <c r="C17" i="59" l="1"/>
  <c r="E14" i="49"/>
  <c r="D61" i="65"/>
  <c r="D59" i="65"/>
  <c r="D51" i="65"/>
  <c r="D46" i="65"/>
  <c r="D39" i="65"/>
  <c r="D33" i="65"/>
  <c r="D28" i="65"/>
  <c r="D23" i="65"/>
  <c r="D14" i="65"/>
  <c r="D9" i="65"/>
  <c r="F45" i="73" l="1"/>
  <c r="F26" i="73"/>
  <c r="F54" i="73"/>
  <c r="F11" i="73"/>
  <c r="F16" i="73"/>
  <c r="F21" i="73"/>
  <c r="F32" i="73"/>
  <c r="F37" i="73"/>
  <c r="G13" i="72" l="1"/>
  <c r="I18" i="72" l="1"/>
  <c r="I17" i="72"/>
  <c r="I16" i="72"/>
  <c r="I15" i="72"/>
  <c r="I14" i="72"/>
  <c r="I13" i="72"/>
  <c r="I7" i="72"/>
  <c r="G19" i="72"/>
  <c r="I19" i="72" s="1"/>
  <c r="C27" i="68" l="1"/>
  <c r="S27" i="68"/>
  <c r="R27" i="68"/>
  <c r="S26" i="68"/>
  <c r="R26" i="68"/>
  <c r="S25" i="68"/>
  <c r="R25" i="68"/>
  <c r="S24" i="68"/>
  <c r="R24" i="68"/>
  <c r="S23" i="68"/>
  <c r="R23" i="68"/>
  <c r="S21" i="68"/>
  <c r="R21" i="68"/>
  <c r="S20" i="68"/>
  <c r="R20" i="68"/>
  <c r="S19" i="68"/>
  <c r="R19" i="68"/>
  <c r="S18" i="68"/>
  <c r="R18" i="68"/>
  <c r="S17" i="68"/>
  <c r="R17" i="68"/>
  <c r="S16" i="68"/>
  <c r="R16" i="68"/>
  <c r="P27" i="68"/>
  <c r="O27" i="68"/>
  <c r="P26" i="68"/>
  <c r="O26" i="68"/>
  <c r="P25" i="68"/>
  <c r="O25" i="68"/>
  <c r="P24" i="68"/>
  <c r="O24" i="68"/>
  <c r="P23" i="68"/>
  <c r="O23" i="68"/>
  <c r="P20" i="68"/>
  <c r="O20" i="68"/>
  <c r="P19" i="68"/>
  <c r="O19" i="68"/>
  <c r="P18" i="68"/>
  <c r="O18" i="68"/>
  <c r="P17" i="68"/>
  <c r="O17" i="68"/>
  <c r="P16" i="68"/>
  <c r="P21" i="68" s="1"/>
  <c r="O16" i="68"/>
  <c r="O21" i="68" s="1"/>
  <c r="M27" i="68"/>
  <c r="L27" i="68"/>
  <c r="M26" i="68"/>
  <c r="L26" i="68"/>
  <c r="M25" i="68"/>
  <c r="L25" i="68"/>
  <c r="M24" i="68"/>
  <c r="L24" i="68"/>
  <c r="M23" i="68"/>
  <c r="L23" i="68"/>
  <c r="M20" i="68"/>
  <c r="L20" i="68"/>
  <c r="M19" i="68"/>
  <c r="L19" i="68"/>
  <c r="M18" i="68"/>
  <c r="L18" i="68"/>
  <c r="M17" i="68"/>
  <c r="L17" i="68"/>
  <c r="M16" i="68"/>
  <c r="L16" i="68"/>
  <c r="J27" i="68"/>
  <c r="I27" i="68"/>
  <c r="J26" i="68"/>
  <c r="I26" i="68"/>
  <c r="J25" i="68"/>
  <c r="I25" i="68"/>
  <c r="J24" i="68"/>
  <c r="I24" i="68"/>
  <c r="J23" i="68"/>
  <c r="I23" i="68"/>
  <c r="J20" i="68"/>
  <c r="I20" i="68"/>
  <c r="J19" i="68"/>
  <c r="I19" i="68"/>
  <c r="J18" i="68"/>
  <c r="I18" i="68"/>
  <c r="J17" i="68"/>
  <c r="I17" i="68"/>
  <c r="J16" i="68"/>
  <c r="I16" i="68"/>
  <c r="G27" i="68"/>
  <c r="F27" i="68"/>
  <c r="G26" i="68"/>
  <c r="F26" i="68"/>
  <c r="G25" i="68"/>
  <c r="F25" i="68"/>
  <c r="G24" i="68"/>
  <c r="F24" i="68"/>
  <c r="G23" i="68"/>
  <c r="F23" i="68"/>
  <c r="G20" i="68"/>
  <c r="F20" i="68"/>
  <c r="G19" i="68"/>
  <c r="F19" i="68"/>
  <c r="G18" i="68"/>
  <c r="F18" i="68"/>
  <c r="G17" i="68"/>
  <c r="F17" i="68"/>
  <c r="G16" i="68"/>
  <c r="F16" i="68"/>
  <c r="C26" i="68"/>
  <c r="C25" i="68"/>
  <c r="C24" i="68"/>
  <c r="C23" i="68"/>
  <c r="C20" i="68"/>
  <c r="C19" i="68"/>
  <c r="C18" i="68"/>
  <c r="C17" i="68"/>
  <c r="C16" i="68"/>
  <c r="R10" i="73"/>
  <c r="Q8" i="73"/>
  <c r="R8" i="73"/>
  <c r="L21" i="68" l="1"/>
  <c r="M21" i="68"/>
  <c r="I21" i="68"/>
  <c r="J21" i="68"/>
  <c r="F21" i="68"/>
  <c r="G21" i="68"/>
  <c r="B58" i="67"/>
  <c r="B51" i="67"/>
  <c r="B43" i="67"/>
  <c r="C25" i="67"/>
  <c r="C61" i="65" l="1"/>
  <c r="B17" i="59" l="1"/>
  <c r="D14" i="49"/>
  <c r="C59" i="65"/>
  <c r="C39" i="65"/>
  <c r="C46" i="65"/>
  <c r="C51" i="65"/>
  <c r="C33" i="65"/>
  <c r="C28" i="65"/>
  <c r="C23" i="65"/>
  <c r="C14" i="65"/>
  <c r="C9" i="65"/>
  <c r="E54" i="73"/>
  <c r="D45" i="73"/>
  <c r="D55" i="73" s="1"/>
  <c r="E32" i="73"/>
  <c r="E45" i="73"/>
  <c r="E37" i="73"/>
  <c r="E26" i="73"/>
  <c r="E21" i="73"/>
  <c r="E16" i="73"/>
  <c r="E11" i="73"/>
  <c r="E55" i="73" l="1"/>
  <c r="E19" i="72"/>
  <c r="C19" i="72"/>
  <c r="E14" i="72"/>
  <c r="E15" i="72"/>
  <c r="E16" i="72"/>
  <c r="E17" i="72"/>
  <c r="E18" i="72"/>
  <c r="E13" i="72"/>
  <c r="E7" i="72"/>
  <c r="R41" i="73" l="1"/>
  <c r="R42" i="73"/>
  <c r="R43" i="73"/>
  <c r="R44" i="73"/>
  <c r="R48" i="73"/>
  <c r="R49" i="73"/>
  <c r="R50" i="73"/>
  <c r="R51" i="73"/>
  <c r="R54" i="73"/>
  <c r="R40" i="73"/>
  <c r="R36" i="73"/>
  <c r="R35" i="73"/>
  <c r="R30" i="73"/>
  <c r="R31" i="73"/>
  <c r="R29" i="73"/>
  <c r="R25" i="73"/>
  <c r="R24" i="73"/>
  <c r="R20" i="73"/>
  <c r="R19" i="73"/>
  <c r="R15" i="73"/>
  <c r="R14" i="73"/>
  <c r="R9" i="73"/>
  <c r="Q8" i="49"/>
  <c r="Q9" i="49"/>
  <c r="Q11" i="49"/>
  <c r="Q12" i="49"/>
  <c r="Q13" i="49"/>
  <c r="Q14" i="49"/>
  <c r="Q15" i="49"/>
  <c r="Q18" i="49"/>
  <c r="Q7" i="49"/>
  <c r="N28" i="68" l="1"/>
  <c r="P28" i="68"/>
  <c r="O28" i="68"/>
  <c r="N21" i="68"/>
  <c r="N29" i="68" s="1"/>
  <c r="K28" i="68"/>
  <c r="M28" i="68"/>
  <c r="L28" i="68"/>
  <c r="K21" i="68"/>
  <c r="H28" i="68"/>
  <c r="J28" i="68"/>
  <c r="I28" i="68"/>
  <c r="H21" i="68"/>
  <c r="E28" i="68"/>
  <c r="G28" i="68"/>
  <c r="G29" i="68" s="1"/>
  <c r="F28" i="68"/>
  <c r="E21" i="68"/>
  <c r="B28" i="68"/>
  <c r="B21" i="68"/>
  <c r="K29" i="68" l="1"/>
  <c r="H29" i="68"/>
  <c r="E29" i="68"/>
  <c r="J29" i="68"/>
  <c r="P29" i="68"/>
  <c r="M29" i="68"/>
  <c r="B29" i="68"/>
  <c r="O29" i="68"/>
  <c r="L29" i="68"/>
  <c r="I29" i="68"/>
  <c r="F29" i="68"/>
  <c r="L42" i="68" l="1"/>
  <c r="N8" i="59" l="1"/>
  <c r="N9" i="59"/>
  <c r="N13" i="59"/>
  <c r="N14" i="59"/>
  <c r="N15" i="59"/>
  <c r="N16" i="59"/>
  <c r="N7" i="59"/>
  <c r="E43" i="67" l="1"/>
  <c r="Q28" i="68" l="1"/>
  <c r="S28" i="68"/>
  <c r="R28" i="68"/>
  <c r="Q21" i="68"/>
  <c r="Q29" i="68" s="1"/>
  <c r="Q54" i="68"/>
  <c r="N54" i="68"/>
  <c r="K54" i="68"/>
  <c r="H54" i="68"/>
  <c r="E54" i="68"/>
  <c r="S53" i="68"/>
  <c r="R53" i="68"/>
  <c r="P53" i="68"/>
  <c r="O53" i="68"/>
  <c r="M53" i="68"/>
  <c r="L53" i="68"/>
  <c r="J53" i="68"/>
  <c r="I53" i="68"/>
  <c r="G53" i="68"/>
  <c r="F53" i="68"/>
  <c r="S52" i="68"/>
  <c r="R52" i="68"/>
  <c r="P52" i="68"/>
  <c r="O52" i="68"/>
  <c r="M52" i="68"/>
  <c r="L52" i="68"/>
  <c r="J52" i="68"/>
  <c r="I52" i="68"/>
  <c r="G52" i="68"/>
  <c r="F52" i="68"/>
  <c r="S51" i="68"/>
  <c r="R51" i="68"/>
  <c r="P51" i="68"/>
  <c r="O51" i="68"/>
  <c r="M51" i="68"/>
  <c r="L51" i="68"/>
  <c r="J51" i="68"/>
  <c r="I51" i="68"/>
  <c r="G51" i="68"/>
  <c r="F51" i="68"/>
  <c r="S50" i="68"/>
  <c r="R50" i="68"/>
  <c r="P50" i="68"/>
  <c r="O50" i="68"/>
  <c r="M50" i="68"/>
  <c r="L50" i="68"/>
  <c r="J50" i="68"/>
  <c r="I50" i="68"/>
  <c r="G50" i="68"/>
  <c r="F50" i="68"/>
  <c r="S49" i="68"/>
  <c r="S54" i="68" s="1"/>
  <c r="R49" i="68"/>
  <c r="R54" i="68" s="1"/>
  <c r="P49" i="68"/>
  <c r="P54" i="68" s="1"/>
  <c r="O49" i="68"/>
  <c r="O54" i="68" s="1"/>
  <c r="M49" i="68"/>
  <c r="M54" i="68" s="1"/>
  <c r="L49" i="68"/>
  <c r="L54" i="68" s="1"/>
  <c r="J49" i="68"/>
  <c r="J54" i="68" s="1"/>
  <c r="I49" i="68"/>
  <c r="I54" i="68" s="1"/>
  <c r="G49" i="68"/>
  <c r="G54" i="68" s="1"/>
  <c r="F49" i="68"/>
  <c r="F54" i="68" s="1"/>
  <c r="Q47" i="68"/>
  <c r="N47" i="68"/>
  <c r="K47" i="68"/>
  <c r="H47" i="68"/>
  <c r="E47" i="68"/>
  <c r="S46" i="68"/>
  <c r="R46" i="68"/>
  <c r="P46" i="68"/>
  <c r="O46" i="68"/>
  <c r="M46" i="68"/>
  <c r="L46" i="68"/>
  <c r="J46" i="68"/>
  <c r="I46" i="68"/>
  <c r="G46" i="68"/>
  <c r="F46" i="68"/>
  <c r="S45" i="68"/>
  <c r="R45" i="68"/>
  <c r="P45" i="68"/>
  <c r="O45" i="68"/>
  <c r="M45" i="68"/>
  <c r="L45" i="68"/>
  <c r="J45" i="68"/>
  <c r="I45" i="68"/>
  <c r="G45" i="68"/>
  <c r="F45" i="68"/>
  <c r="S44" i="68"/>
  <c r="R44" i="68"/>
  <c r="P44" i="68"/>
  <c r="O44" i="68"/>
  <c r="M44" i="68"/>
  <c r="L44" i="68"/>
  <c r="J44" i="68"/>
  <c r="I44" i="68"/>
  <c r="G44" i="68"/>
  <c r="F44" i="68"/>
  <c r="S43" i="68"/>
  <c r="R43" i="68"/>
  <c r="P43" i="68"/>
  <c r="O43" i="68"/>
  <c r="M43" i="68"/>
  <c r="L43" i="68"/>
  <c r="J43" i="68"/>
  <c r="I43" i="68"/>
  <c r="G43" i="68"/>
  <c r="F43" i="68"/>
  <c r="S42" i="68"/>
  <c r="S47" i="68" s="1"/>
  <c r="R42" i="68"/>
  <c r="R47" i="68" s="1"/>
  <c r="P42" i="68"/>
  <c r="P47" i="68" s="1"/>
  <c r="O42" i="68"/>
  <c r="O47" i="68" s="1"/>
  <c r="M42" i="68"/>
  <c r="M47" i="68" s="1"/>
  <c r="L47" i="68"/>
  <c r="J42" i="68"/>
  <c r="J47" i="68" s="1"/>
  <c r="I42" i="68"/>
  <c r="I47" i="68" s="1"/>
  <c r="G42" i="68"/>
  <c r="G47" i="68" s="1"/>
  <c r="F42" i="68"/>
  <c r="F47" i="68" s="1"/>
  <c r="B54" i="68"/>
  <c r="B47" i="68"/>
  <c r="S29" i="68" l="1"/>
  <c r="Q55" i="68"/>
  <c r="E55" i="68"/>
  <c r="I55" i="68"/>
  <c r="O55" i="68"/>
  <c r="R55" i="68"/>
  <c r="F55" i="68"/>
  <c r="L55" i="68"/>
  <c r="K55" i="68"/>
  <c r="B55" i="68"/>
  <c r="G55" i="68"/>
  <c r="M55" i="68"/>
  <c r="S55" i="68"/>
  <c r="N55" i="68"/>
  <c r="H55" i="68"/>
  <c r="J55" i="68"/>
  <c r="P55" i="68"/>
  <c r="R29" i="68"/>
  <c r="D51" i="67"/>
  <c r="C58" i="67" l="1"/>
  <c r="C51" i="67"/>
  <c r="C43" i="67"/>
  <c r="C52" i="73" l="1"/>
  <c r="R52" i="73" s="1"/>
  <c r="C45" i="73"/>
  <c r="R45" i="73" s="1"/>
  <c r="C37" i="73"/>
  <c r="R37" i="73" s="1"/>
  <c r="C32" i="73"/>
  <c r="R32" i="73" s="1"/>
  <c r="C26" i="73"/>
  <c r="R26" i="73" s="1"/>
  <c r="C21" i="73"/>
  <c r="R21" i="73" s="1"/>
  <c r="C16" i="73"/>
  <c r="R16" i="73" s="1"/>
  <c r="C11" i="73"/>
  <c r="P8" i="49"/>
  <c r="P9" i="49"/>
  <c r="P11" i="49"/>
  <c r="P12" i="49"/>
  <c r="P13" i="49"/>
  <c r="P7" i="49"/>
  <c r="P18" i="49"/>
  <c r="B14" i="49"/>
  <c r="C55" i="73" l="1"/>
  <c r="R55" i="73" s="1"/>
  <c r="R11" i="73"/>
  <c r="P14" i="49"/>
  <c r="P20" i="67"/>
  <c r="Q20" i="67" s="1"/>
  <c r="P22" i="67"/>
  <c r="Q22" i="67" s="1"/>
  <c r="M51" i="67" l="1"/>
  <c r="Q50" i="73" l="1"/>
  <c r="Q51" i="73"/>
  <c r="U50" i="73" l="1"/>
  <c r="F51" i="67" l="1"/>
  <c r="T54" i="73" l="1"/>
  <c r="Q54" i="73"/>
  <c r="T52" i="73"/>
  <c r="Q49" i="73"/>
  <c r="Q48" i="73"/>
  <c r="T45" i="73"/>
  <c r="Q44" i="73"/>
  <c r="Q43" i="73"/>
  <c r="Q42" i="73"/>
  <c r="Q41" i="73"/>
  <c r="Q40" i="73"/>
  <c r="T37" i="73"/>
  <c r="Q36" i="73"/>
  <c r="Q35" i="73"/>
  <c r="T32" i="73"/>
  <c r="Q31" i="73"/>
  <c r="Q30" i="73"/>
  <c r="Q29" i="73"/>
  <c r="T26" i="73"/>
  <c r="Q25" i="73"/>
  <c r="Q24" i="73"/>
  <c r="T21" i="73"/>
  <c r="Q20" i="73"/>
  <c r="Q19" i="73"/>
  <c r="T16" i="73"/>
  <c r="Q15" i="73"/>
  <c r="Q14" i="73"/>
  <c r="T11" i="73"/>
  <c r="Q10" i="73"/>
  <c r="Q9" i="73"/>
  <c r="U36" i="73" l="1"/>
  <c r="U41" i="73"/>
  <c r="U20" i="73"/>
  <c r="U42" i="73"/>
  <c r="U43" i="73"/>
  <c r="U35" i="73"/>
  <c r="U44" i="73"/>
  <c r="U51" i="73"/>
  <c r="Q52" i="73"/>
  <c r="T55" i="73"/>
  <c r="Q37" i="73"/>
  <c r="Q32" i="73"/>
  <c r="Q26" i="73"/>
  <c r="Q16" i="73"/>
  <c r="Q11" i="73"/>
  <c r="U11" i="73" s="1"/>
  <c r="Q45" i="73"/>
  <c r="Q21" i="73"/>
  <c r="U26" i="73" l="1"/>
  <c r="U49" i="73"/>
  <c r="U32" i="73"/>
  <c r="U16" i="73"/>
  <c r="U45" i="73"/>
  <c r="U19" i="73"/>
  <c r="U40" i="73"/>
  <c r="U25" i="73"/>
  <c r="U21" i="73"/>
  <c r="U14" i="73"/>
  <c r="Q55" i="73"/>
  <c r="U37" i="73" l="1"/>
  <c r="U52" i="73"/>
  <c r="O56" i="65"/>
  <c r="O57" i="65"/>
  <c r="U55" i="73" l="1"/>
  <c r="O58" i="67" l="1"/>
  <c r="N58" i="67"/>
  <c r="M58" i="67"/>
  <c r="L58" i="67"/>
  <c r="K58" i="67"/>
  <c r="J58" i="67"/>
  <c r="I58" i="67"/>
  <c r="H58" i="67"/>
  <c r="G58" i="67"/>
  <c r="F58" i="67"/>
  <c r="E58" i="67"/>
  <c r="D58" i="67"/>
  <c r="P57" i="67"/>
  <c r="Q57" i="67" s="1"/>
  <c r="P56" i="67"/>
  <c r="Q56" i="67" s="1"/>
  <c r="P55" i="67"/>
  <c r="Q55" i="67" s="1"/>
  <c r="P54" i="67"/>
  <c r="Q54" i="67" s="1"/>
  <c r="O51" i="67"/>
  <c r="N51" i="67"/>
  <c r="L51" i="67"/>
  <c r="K51" i="67"/>
  <c r="J51" i="67"/>
  <c r="I51" i="67"/>
  <c r="H51" i="67"/>
  <c r="G51" i="67"/>
  <c r="E51" i="67"/>
  <c r="P50" i="67"/>
  <c r="Q50" i="67" s="1"/>
  <c r="P49" i="67"/>
  <c r="Q49" i="67" s="1"/>
  <c r="P48" i="67"/>
  <c r="Q48" i="67" s="1"/>
  <c r="P47" i="67"/>
  <c r="Q47" i="67" s="1"/>
  <c r="P46" i="67"/>
  <c r="Q46" i="67" s="1"/>
  <c r="O43" i="67"/>
  <c r="P30" i="67"/>
  <c r="Q30" i="67" s="1"/>
  <c r="P29" i="67"/>
  <c r="Q29" i="67" s="1"/>
  <c r="P28" i="67"/>
  <c r="Q28" i="67" s="1"/>
  <c r="P27" i="67"/>
  <c r="Q27" i="67" s="1"/>
  <c r="P26" i="67"/>
  <c r="Q26" i="67" s="1"/>
  <c r="N43" i="67"/>
  <c r="M43" i="67"/>
  <c r="L43" i="67"/>
  <c r="K43" i="67"/>
  <c r="J43" i="67"/>
  <c r="H43" i="67"/>
  <c r="G43" i="67"/>
  <c r="F43" i="67"/>
  <c r="D25" i="67"/>
  <c r="D43" i="67" s="1"/>
  <c r="P17" i="67"/>
  <c r="Q17" i="67" s="1"/>
  <c r="P15" i="67"/>
  <c r="Q15" i="67" s="1"/>
  <c r="P13" i="67"/>
  <c r="Q13" i="67" s="1"/>
  <c r="U29" i="73"/>
  <c r="U8" i="73"/>
  <c r="U30" i="73"/>
  <c r="U10" i="73"/>
  <c r="U9" i="73"/>
  <c r="U24" i="73"/>
  <c r="O58" i="65"/>
  <c r="O55" i="65"/>
  <c r="O54" i="65"/>
  <c r="O50" i="65"/>
  <c r="O49" i="65"/>
  <c r="O45" i="65"/>
  <c r="O44" i="65"/>
  <c r="O43" i="65"/>
  <c r="O42" i="65"/>
  <c r="O38" i="65"/>
  <c r="O37" i="65"/>
  <c r="O36" i="65"/>
  <c r="O32" i="65"/>
  <c r="O31" i="65"/>
  <c r="O27" i="65"/>
  <c r="O26" i="65"/>
  <c r="O22" i="65"/>
  <c r="O17" i="65"/>
  <c r="O18" i="65" s="1"/>
  <c r="O13" i="65"/>
  <c r="O12" i="65"/>
  <c r="O8" i="65"/>
  <c r="O7" i="65"/>
  <c r="Q58" i="67" l="1"/>
  <c r="Q51" i="67"/>
  <c r="P51" i="67"/>
  <c r="P58" i="67"/>
  <c r="P25" i="67"/>
  <c r="Q25" i="67" s="1"/>
  <c r="O9" i="65"/>
  <c r="O28" i="65"/>
  <c r="O33" i="65"/>
  <c r="O59" i="65"/>
  <c r="O14" i="65"/>
  <c r="O46" i="65"/>
  <c r="O51" i="65"/>
  <c r="O21" i="65"/>
  <c r="O23" i="65" s="1"/>
  <c r="O39" i="65"/>
  <c r="I43" i="67"/>
  <c r="N17" i="59"/>
  <c r="O61" i="65" l="1"/>
  <c r="P43" i="67"/>
  <c r="Q43" i="67"/>
  <c r="C31" i="68" l="1"/>
  <c r="F4" i="68"/>
  <c r="D4" i="68"/>
  <c r="D24" i="68" l="1"/>
  <c r="D18" i="68"/>
  <c r="D27" i="68"/>
  <c r="D25" i="68"/>
  <c r="D23" i="68"/>
  <c r="D19" i="68"/>
  <c r="D17" i="68"/>
  <c r="D26" i="68"/>
  <c r="D20" i="68"/>
  <c r="D16" i="68"/>
  <c r="C45" i="68"/>
  <c r="C43" i="68"/>
  <c r="C53" i="68"/>
  <c r="C51" i="68"/>
  <c r="C49" i="68"/>
  <c r="C54" i="68" s="1"/>
  <c r="C46" i="68"/>
  <c r="C44" i="68"/>
  <c r="C42" i="68"/>
  <c r="C47" i="68" s="1"/>
  <c r="C52" i="68"/>
  <c r="C50" i="68"/>
  <c r="G4" i="68"/>
  <c r="D31" i="68"/>
  <c r="I4" i="68"/>
  <c r="F31" i="68"/>
  <c r="B21" i="50"/>
  <c r="C28" i="68" l="1"/>
  <c r="C21" i="68"/>
  <c r="C55" i="68"/>
  <c r="D46" i="68"/>
  <c r="D44" i="68"/>
  <c r="D42" i="68"/>
  <c r="D47" i="68" s="1"/>
  <c r="D52" i="68"/>
  <c r="D50" i="68"/>
  <c r="D45" i="68"/>
  <c r="D43" i="68"/>
  <c r="D53" i="68"/>
  <c r="D51" i="68"/>
  <c r="D49" i="68"/>
  <c r="D54" i="68" s="1"/>
  <c r="G31" i="68"/>
  <c r="J4" i="68"/>
  <c r="I31" i="68"/>
  <c r="L4" i="68"/>
  <c r="C29" i="68" l="1"/>
  <c r="D21" i="68"/>
  <c r="D28" i="68"/>
  <c r="D55" i="68"/>
  <c r="J31" i="68"/>
  <c r="L31" i="68"/>
  <c r="O4" i="68"/>
  <c r="M4" i="68"/>
  <c r="D29" i="68" l="1"/>
  <c r="P4" i="68"/>
  <c r="R4" i="68"/>
  <c r="O31" i="68"/>
  <c r="M31" i="68"/>
  <c r="P31" i="68" l="1"/>
  <c r="R31" i="68"/>
  <c r="S4" i="68"/>
  <c r="S31" i="68" l="1"/>
</calcChain>
</file>

<file path=xl/sharedStrings.xml><?xml version="1.0" encoding="utf-8"?>
<sst xmlns="http://schemas.openxmlformats.org/spreadsheetml/2006/main" count="1181" uniqueCount="379">
  <si>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</si>
  <si>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</si>
  <si>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</si>
  <si>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</si>
  <si>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</si>
  <si>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</si>
  <si>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</si>
  <si>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</si>
  <si>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</si>
  <si>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</si>
  <si>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</si>
  <si>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</si>
  <si>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</si>
  <si>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</si>
  <si>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</si>
  <si>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</si>
  <si>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</si>
  <si>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</si>
  <si>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CBP - Day Ahead</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</si>
  <si>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</si>
  <si>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</si>
  <si>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</si>
  <si>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</si>
  <si>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Not Available</t>
  </si>
  <si>
    <t xml:space="preserve">  Sub-Total Price Response</t>
  </si>
  <si>
    <t>Total All Programs</t>
  </si>
  <si>
    <t>July</t>
  </si>
  <si>
    <t>August</t>
  </si>
  <si>
    <t>September</t>
  </si>
  <si>
    <t>October</t>
  </si>
  <si>
    <t>November</t>
  </si>
  <si>
    <t>December</t>
  </si>
  <si>
    <t>BIP - Day of</t>
  </si>
  <si>
    <t>Average Ex Ante Load Impact kW / Customer</t>
  </si>
  <si>
    <t xml:space="preserve">August </t>
  </si>
  <si>
    <t xml:space="preserve">September </t>
  </si>
  <si>
    <t xml:space="preserve">November </t>
  </si>
  <si>
    <t>Eligibility Criteria (Refer to tariff for specifics)</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</si>
  <si>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</si>
  <si>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Residential customers taking service under applicable rate schedules equipped with central or packaged DX air conditioning equipment.</t>
  </si>
  <si>
    <t xml:space="preserve">A voluntary rate supplement to residential customers' otherwise applicable schedule. Available to Bundled-Service customers served on a single family residential electric rate schedule. </t>
  </si>
  <si>
    <t>Average Ex Post Load Impact kW / Customer</t>
  </si>
  <si>
    <t xml:space="preserve">Bundled, DA and CCA non-residential customer service accounts that have at least an average monthly demand of 100 kW. </t>
  </si>
  <si>
    <t>TA Identified MWs</t>
  </si>
  <si>
    <t>TI Verified MWs</t>
  </si>
  <si>
    <t>Total Technology MWs</t>
  </si>
  <si>
    <t>PDP</t>
  </si>
  <si>
    <t>SmartRate™ - Residential</t>
  </si>
  <si>
    <t>SmartAC™ - Commercial</t>
  </si>
  <si>
    <t>SmartAC™ - Residential</t>
  </si>
  <si>
    <t>Total</t>
  </si>
  <si>
    <t>TA (may also be enrolled in TI and AutoDR)</t>
  </si>
  <si>
    <t>Cost Item</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</si>
  <si>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</si>
  <si>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</si>
  <si>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</si>
  <si>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</si>
  <si>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</si>
  <si>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</si>
  <si>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</si>
  <si>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CAPACIT BIDD</t>
  </si>
  <si>
    <t>Capacity Bidding Program (CBP)</t>
  </si>
  <si>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</si>
  <si>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</si>
  <si>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</si>
  <si>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</si>
  <si>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</si>
  <si>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</si>
  <si>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</si>
  <si>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EMRGTEK</t>
  </si>
  <si>
    <t>DR Emerging Technology</t>
  </si>
  <si>
    <t xml:space="preserve"> Budget Category 4 Total</t>
  </si>
  <si>
    <t>Category 5:  Pilots</t>
  </si>
  <si>
    <t>C&amp;I INTM RSC</t>
  </si>
  <si>
    <t>Supply Side Pilot</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</si>
  <si>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</si>
  <si>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</si>
  <si>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</si>
  <si>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</si>
  <si>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</si>
  <si>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</si>
  <si>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</si>
  <si>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</si>
  <si>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</si>
  <si>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t>DR CORE E&amp;T</t>
  </si>
  <si>
    <t>Education and Training</t>
  </si>
  <si>
    <t xml:space="preserve"> Budget Category 7 Total</t>
  </si>
  <si>
    <t>Category 8:  DR System Support Activities</t>
  </si>
  <si>
    <t>INTERACT</t>
  </si>
  <si>
    <t>InterAct / DR Forecasting Tool</t>
  </si>
  <si>
    <t>DR ONLN EROL</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</si>
  <si>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</si>
  <si>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</si>
  <si>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</si>
  <si>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</si>
  <si>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</si>
  <si>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t>INTG ENE AUD</t>
  </si>
  <si>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</si>
  <si>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</si>
  <si>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</si>
  <si>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</si>
  <si>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</si>
  <si>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</si>
  <si>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t>Program Category</t>
  </si>
  <si>
    <t>Month</t>
  </si>
  <si>
    <t>Event Date</t>
  </si>
  <si>
    <t>Program Type</t>
  </si>
  <si>
    <t>Trigger</t>
  </si>
  <si>
    <t># of Accounts</t>
  </si>
  <si>
    <t>Event Start Time (PDT)</t>
  </si>
  <si>
    <t>Event End Time (PDT)</t>
  </si>
  <si>
    <t>Program Tolled Hours</t>
  </si>
  <si>
    <t>SmartAC</t>
  </si>
  <si>
    <t>Program Incentives</t>
  </si>
  <si>
    <t>Automatic Demand Response (AutoDR)</t>
  </si>
  <si>
    <t>Excess Supply Pilot</t>
  </si>
  <si>
    <r>
      <t>SmartAC</t>
    </r>
    <r>
      <rPr>
        <vertAlign val="superscript"/>
        <sz val="10"/>
        <rFont val="Arial"/>
        <family val="2"/>
      </rPr>
      <t>TM</t>
    </r>
  </si>
  <si>
    <t xml:space="preserve">  Total Cost of Incentives</t>
  </si>
  <si>
    <t xml:space="preserve"> PG&amp;E's ME&amp;O Actual Expenditures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</si>
  <si>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</si>
  <si>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</si>
  <si>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</si>
  <si>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</si>
  <si>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</si>
  <si>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</si>
  <si>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</si>
  <si>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</si>
  <si>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</si>
  <si>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</si>
  <si>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</si>
  <si>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</si>
  <si>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</si>
  <si>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</si>
  <si>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</si>
  <si>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</si>
  <si>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</si>
  <si>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</si>
  <si>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</si>
  <si>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</si>
  <si>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</si>
  <si>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</si>
  <si>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</si>
  <si>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</si>
  <si>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</si>
  <si>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</si>
  <si>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Agricultural</t>
  </si>
  <si>
    <t>Large Commercial and Industrial</t>
  </si>
  <si>
    <t>Small and Medium Commercial</t>
  </si>
  <si>
    <t>Residential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</si>
  <si>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</si>
  <si>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</si>
  <si>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</si>
  <si>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</si>
  <si>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</si>
  <si>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</si>
  <si>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</si>
  <si>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</si>
  <si>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</si>
  <si>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</si>
  <si>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</si>
  <si>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</si>
  <si>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</si>
  <si>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</si>
  <si>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</si>
  <si>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</si>
  <si>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Capacity Bidding Program</t>
  </si>
  <si>
    <t>Permanent Load Shift</t>
  </si>
  <si>
    <t>IV. UTILITY MARKETING BY CUSTOMER SEGMENT</t>
  </si>
  <si>
    <r>
      <t>SmartAC</t>
    </r>
    <r>
      <rPr>
        <vertAlign val="superscript"/>
        <sz val="9"/>
        <rFont val="Arial"/>
        <family val="2"/>
      </rPr>
      <t>TM</t>
    </r>
  </si>
  <si>
    <t>Auto DR</t>
  </si>
  <si>
    <t>DR Research Studies</t>
  </si>
  <si>
    <t>DR Core Marketing and Outreach</t>
  </si>
  <si>
    <r>
      <t>SmartAC</t>
    </r>
    <r>
      <rPr>
        <vertAlign val="superscript"/>
        <sz val="9"/>
        <rFont val="Arial"/>
        <family val="2"/>
      </rPr>
      <t>TM</t>
    </r>
    <r>
      <rPr>
        <sz val="9"/>
        <rFont val="Arial"/>
        <family val="2"/>
      </rPr>
      <t xml:space="preserve"> ME&amp;O</t>
    </r>
  </si>
  <si>
    <t>Technology Incentives - IDSM</t>
  </si>
  <si>
    <t>Integrated Energy Audits</t>
  </si>
  <si>
    <t>Total Incremental Cost</t>
  </si>
  <si>
    <t>Technical Assistance &amp; Technology Incentives (TA&amp;TI) Identified as of December 2014.</t>
  </si>
  <si>
    <r>
      <t xml:space="preserve">Cost Item </t>
    </r>
    <r>
      <rPr>
        <b/>
        <vertAlign val="superscript"/>
        <sz val="10"/>
        <rFont val="Arial"/>
        <family val="2"/>
      </rPr>
      <t>1</t>
    </r>
  </si>
  <si>
    <t>Revenues from Penalties</t>
  </si>
  <si>
    <t xml:space="preserve">January </t>
  </si>
  <si>
    <t xml:space="preserve">February </t>
  </si>
  <si>
    <t xml:space="preserve">Technology Incentives - IDSM </t>
  </si>
  <si>
    <t>Rule 24 O&amp;M</t>
  </si>
  <si>
    <t>Demand Response Auction Mechanism Pilot Phase 1</t>
  </si>
  <si>
    <t>Demand Response Auction Mechanism Pilot Phase 2</t>
  </si>
  <si>
    <t>Fund shift Adjustments</t>
  </si>
  <si>
    <t xml:space="preserve">PROGRAMS, RATES &amp; ACTIVITES WHICH DO NOT REQUIRE ITEMIZED ACCOUNTING </t>
  </si>
  <si>
    <r>
      <t xml:space="preserve">DRAM Phase 1 </t>
    </r>
    <r>
      <rPr>
        <vertAlign val="superscript"/>
        <sz val="10"/>
        <rFont val="Arial"/>
        <family val="2"/>
      </rPr>
      <t>2</t>
    </r>
  </si>
  <si>
    <r>
      <t xml:space="preserve">DRAM Phase 2 </t>
    </r>
    <r>
      <rPr>
        <vertAlign val="superscript"/>
        <sz val="10"/>
        <rFont val="Arial"/>
        <family val="2"/>
      </rPr>
      <t>2</t>
    </r>
  </si>
  <si>
    <r>
      <t>Cost Item</t>
    </r>
    <r>
      <rPr>
        <sz val="9"/>
        <rFont val="Arial"/>
        <family val="2"/>
      </rPr>
      <t xml:space="preserve"> </t>
    </r>
    <r>
      <rPr>
        <vertAlign val="superscript"/>
        <sz val="9"/>
        <rFont val="Arial"/>
        <family val="2"/>
      </rPr>
      <t>1</t>
    </r>
  </si>
  <si>
    <t>SmartRateTM - Residential</t>
  </si>
  <si>
    <r>
      <t xml:space="preserve">2 </t>
    </r>
    <r>
      <rPr>
        <sz val="10"/>
        <rFont val="Cambria"/>
        <family val="1"/>
      </rPr>
      <t xml:space="preserve">DRAM incentives are confidential and redacted for the public version. The MWs under contract are known, and the costs are being paid under the contracts that won in the RFO.  </t>
    </r>
  </si>
  <si>
    <r>
      <t>Program Eligibility and Ex Ante Average Load Impacts</t>
    </r>
    <r>
      <rPr>
        <b/>
        <vertAlign val="superscript"/>
        <sz val="10"/>
        <rFont val="Arial"/>
        <family val="2"/>
      </rPr>
      <t xml:space="preserve"> 1</t>
    </r>
  </si>
  <si>
    <r>
      <t xml:space="preserve">Program Eligibility and Ex Post Average Load Impacts </t>
    </r>
    <r>
      <rPr>
        <b/>
        <vertAlign val="superscript"/>
        <sz val="10"/>
        <rFont val="Arial"/>
        <family val="2"/>
      </rPr>
      <t>1</t>
    </r>
  </si>
  <si>
    <t>JUNE</t>
  </si>
  <si>
    <t>MAY</t>
  </si>
  <si>
    <t xml:space="preserve">5 Program budgets have been updated to include employee benefits costs approved in the GRC (D.17-05-013) - Decision Authorizing Pacific Gas and Electric Company's General Rate Case Revenue Requirement for 2017-2019, issue date of May 11, 2017.  </t>
  </si>
  <si>
    <t>TOTAL TECHNOLOGY MWs</t>
  </si>
  <si>
    <t>TOTAL TA MWs</t>
  </si>
  <si>
    <t>FEBRUARY</t>
  </si>
  <si>
    <t>MARCH</t>
  </si>
  <si>
    <t>APRIL</t>
  </si>
  <si>
    <t>JANUARY</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</si>
  <si>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</si>
  <si>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</si>
  <si>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Service Accounts</t>
  </si>
  <si>
    <t>INTERUPTIBLE RELIABILITY PROGRAMS</t>
  </si>
  <si>
    <t>PRICE-RESPONSIVE PROGRAMS</t>
  </si>
  <si>
    <t>GENERAL PROGRAM</t>
  </si>
  <si>
    <t>PROGRAM</t>
  </si>
  <si>
    <t>Category 1: Supply‐Side DR Programs</t>
  </si>
  <si>
    <t>Category 2: Load Modifying DR Programs</t>
  </si>
  <si>
    <t>Category 3: DRAM and Rule 24/32</t>
  </si>
  <si>
    <t xml:space="preserve">Category 4: Emerging and Enabling Technology </t>
  </si>
  <si>
    <t>Category 5: Pilots</t>
  </si>
  <si>
    <t>Category 6: Marketing, Education, and Outreach (ME&amp;O)</t>
  </si>
  <si>
    <t>Category 7: Portfolio Support (includes EM&amp;V, Systems Support, and Notifications)</t>
  </si>
  <si>
    <r>
      <t>2018-22</t>
    </r>
    <r>
      <rPr>
        <b/>
        <sz val="12"/>
        <color rgb="FFC00000"/>
        <rFont val="Calibri"/>
        <family val="2"/>
      </rPr>
      <t xml:space="preserve"> </t>
    </r>
    <r>
      <rPr>
        <b/>
        <sz val="12"/>
        <rFont val="Calibri"/>
        <family val="2"/>
      </rPr>
      <t>Funding Cycle Customer Communication, Marketing, and Outreach</t>
    </r>
  </si>
  <si>
    <t>2018-22 Authorized Budget (if Applicable)</t>
  </si>
  <si>
    <t>TOTAL AUTHORIZED UTILITY MARKETING BUDGET</t>
  </si>
  <si>
    <r>
      <t xml:space="preserve">DRAM Phase 3 </t>
    </r>
    <r>
      <rPr>
        <vertAlign val="superscript"/>
        <sz val="10"/>
        <rFont val="Arial"/>
        <family val="2"/>
      </rPr>
      <t>2</t>
    </r>
  </si>
  <si>
    <r>
      <t>Base Interruptible Program (BIP)</t>
    </r>
    <r>
      <rPr>
        <vertAlign val="superscript"/>
        <sz val="10"/>
        <rFont val="Arial"/>
        <family val="2"/>
      </rPr>
      <t xml:space="preserve"> </t>
    </r>
  </si>
  <si>
    <r>
      <t xml:space="preserve">Capacity Bidding Program (CBP) </t>
    </r>
    <r>
      <rPr>
        <vertAlign val="superscript"/>
        <sz val="10"/>
        <rFont val="Arial"/>
        <family val="2"/>
      </rPr>
      <t>1</t>
    </r>
  </si>
  <si>
    <t>Demand Response Auction Mechanism Pilot Phase 3</t>
  </si>
  <si>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</si>
  <si>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t xml:space="preserve">Total Incremental Cost </t>
    </r>
    <r>
      <rPr>
        <vertAlign val="superscript"/>
        <sz val="9"/>
        <rFont val="Arial"/>
        <family val="2"/>
      </rPr>
      <t>3</t>
    </r>
  </si>
  <si>
    <t>AC Cycling: Smart AC</t>
  </si>
  <si>
    <t>OMBC/SLRP</t>
  </si>
  <si>
    <t>Permanent Load Shifting (PLS)</t>
  </si>
  <si>
    <t>DRAM Phase 4</t>
  </si>
  <si>
    <t>Local Capacity Planning Areas and
Disadvantaged Communities Pilot</t>
  </si>
  <si>
    <t>DR Core Marketing &amp; Outreach</t>
  </si>
  <si>
    <t>Support for Market Activities</t>
  </si>
  <si>
    <t>DR Potential Study</t>
  </si>
  <si>
    <t>Program</t>
  </si>
  <si>
    <r>
      <t xml:space="preserve">Category 8:  Integrated Programs and Activities
  (Including Technical Assistance) </t>
    </r>
    <r>
      <rPr>
        <b/>
        <vertAlign val="superscript"/>
        <sz val="9"/>
        <rFont val="Arial"/>
        <family val="2"/>
      </rPr>
      <t>2</t>
    </r>
  </si>
  <si>
    <r>
      <t xml:space="preserve">DR Enrollment &amp; Support </t>
    </r>
    <r>
      <rPr>
        <vertAlign val="superscript"/>
        <sz val="9"/>
        <rFont val="Arial"/>
        <family val="2"/>
      </rPr>
      <t>2</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</si>
  <si>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</si>
  <si>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t>PILOT PROGRAMS</t>
  </si>
  <si>
    <t>XSP (Load Increase)</t>
  </si>
  <si>
    <t>SSP II (Load Decrease)</t>
  </si>
  <si>
    <t>PROGRAMS</t>
  </si>
  <si>
    <t>Non-Residential</t>
  </si>
  <si>
    <r>
      <t xml:space="preserve">Auto DR Verified MWs </t>
    </r>
    <r>
      <rPr>
        <vertAlign val="superscript"/>
        <sz val="9"/>
        <rFont val="Arial"/>
        <family val="2"/>
      </rPr>
      <t>1</t>
    </r>
  </si>
  <si>
    <t>JULY</t>
  </si>
  <si>
    <t>AUGUST</t>
  </si>
  <si>
    <t>SEPTEMBER</t>
  </si>
  <si>
    <t>OCTOBER</t>
  </si>
  <si>
    <t>NOVEMBER</t>
  </si>
  <si>
    <t>DECEMBER</t>
  </si>
  <si>
    <r>
      <t>DRAM</t>
    </r>
    <r>
      <rPr>
        <vertAlign val="superscript"/>
        <sz val="9"/>
        <rFont val="Arial"/>
        <family val="2"/>
      </rPr>
      <t xml:space="preserve"> 2</t>
    </r>
  </si>
  <si>
    <t xml:space="preserve"> Provided to Commission staff pursuant to General Order 66-D.</t>
  </si>
  <si>
    <t>Category 8: Integrated Programs and Activities</t>
  </si>
  <si>
    <t xml:space="preserve">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</si>
  <si>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</si>
  <si>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Small and medium business customers taking service under applicable rate schedules equipped with central or packaged DX air conditioning equipment. Closed to new enrollment.</t>
  </si>
  <si>
    <r>
      <t>Programs</t>
    </r>
    <r>
      <rPr>
        <b/>
        <vertAlign val="superscript"/>
        <sz val="10"/>
        <rFont val="Arial"/>
        <family val="2"/>
      </rPr>
      <t/>
    </r>
  </si>
  <si>
    <t>Small and medium business customers taking service under applicable rate schedules equipped with central or packaged DX air conditioning equipment. Closed.</t>
  </si>
  <si>
    <t xml:space="preserve">  </t>
  </si>
  <si>
    <t>Central Coast</t>
  </si>
  <si>
    <t>PGCC</t>
  </si>
  <si>
    <t>East Bay (Bay Area)</t>
  </si>
  <si>
    <t>PGEB</t>
  </si>
  <si>
    <t>Fresno</t>
  </si>
  <si>
    <t>PGF1</t>
  </si>
  <si>
    <t>Geysers</t>
  </si>
  <si>
    <t>PGFG</t>
  </si>
  <si>
    <t>Humboldt</t>
  </si>
  <si>
    <t>PGHB</t>
  </si>
  <si>
    <t>Kern</t>
  </si>
  <si>
    <t>PGKN</t>
  </si>
  <si>
    <t>North Bay</t>
  </si>
  <si>
    <t>PGNB</t>
  </si>
  <si>
    <t>North Coast</t>
  </si>
  <si>
    <t>PGNC</t>
  </si>
  <si>
    <t>North of Path 15</t>
  </si>
  <si>
    <t>PGNP</t>
  </si>
  <si>
    <t>Peninsula (Bay Area)</t>
  </si>
  <si>
    <t>PGP2</t>
  </si>
  <si>
    <t>San Francisco (Bay Area)</t>
  </si>
  <si>
    <t>PGSF</t>
  </si>
  <si>
    <t>Sierra</t>
  </si>
  <si>
    <t>PGSI</t>
  </si>
  <si>
    <t>South Bay (Bay Area)</t>
  </si>
  <si>
    <t>PGSB</t>
  </si>
  <si>
    <t>Stockton</t>
  </si>
  <si>
    <t>PGST</t>
  </si>
  <si>
    <t>ZP26</t>
  </si>
  <si>
    <t>PGZP</t>
  </si>
  <si>
    <t>Central Coast PGCC</t>
  </si>
  <si>
    <t xml:space="preserve">East Bay (Bay Area) PGEB </t>
  </si>
  <si>
    <t xml:space="preserve">Fresno PGF1 </t>
  </si>
  <si>
    <t xml:space="preserve">Geysers PGFG </t>
  </si>
  <si>
    <t xml:space="preserve">Humboldt PGHB </t>
  </si>
  <si>
    <t xml:space="preserve">Kern PGKN </t>
  </si>
  <si>
    <t xml:space="preserve">North Bay PGNB  </t>
  </si>
  <si>
    <t xml:space="preserve">North Coast PGNC  </t>
  </si>
  <si>
    <t xml:space="preserve">North of Path 15 PGNP  </t>
  </si>
  <si>
    <t xml:space="preserve">Peninsula (Bay Area) PGP2 </t>
  </si>
  <si>
    <t xml:space="preserve">San Francisco (Bay Area) PGSF </t>
  </si>
  <si>
    <t xml:space="preserve">Sierra PGSI  </t>
  </si>
  <si>
    <t xml:space="preserve">South Bay (Bay Area) PGSB  </t>
  </si>
  <si>
    <t xml:space="preserve">Stockton PGST  </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</si>
  <si>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</si>
  <si>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</si>
  <si>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t>Program Name</t>
  </si>
  <si>
    <t>Residential IDSM</t>
  </si>
  <si>
    <t>Non Residential IDSM</t>
  </si>
  <si>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</si>
  <si>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t>Percent Funding</t>
    </r>
    <r>
      <rPr>
        <b/>
        <vertAlign val="superscript"/>
        <sz val="9"/>
        <rFont val="Arial"/>
        <family val="2"/>
      </rPr>
      <t xml:space="preserve"> 3</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</si>
  <si>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</si>
  <si>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t>2018-22 Funding and Percent Funding includes incentives (reported on Table I-5) to accurately show budget used.</t>
  </si>
  <si>
    <r>
      <rPr>
        <vertAlign val="superscript"/>
        <sz val="10"/>
        <rFont val="Cambria"/>
        <family val="1"/>
      </rPr>
      <t xml:space="preserve">1 </t>
    </r>
    <r>
      <rPr>
        <sz val="10"/>
        <rFont val="Cambria"/>
        <family val="1"/>
      </rPr>
      <t xml:space="preserve">Incentives reported are net of penalties paid by the aggregators. </t>
    </r>
  </si>
  <si>
    <t>Small Commercial Technology Deployment</t>
  </si>
  <si>
    <r>
      <t xml:space="preserve">DRAM </t>
    </r>
    <r>
      <rPr>
        <vertAlign val="superscript"/>
        <sz val="9"/>
        <rFont val="Arial"/>
        <family val="2"/>
      </rPr>
      <t>2</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</si>
  <si>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</si>
  <si>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SmartRate</t>
  </si>
  <si>
    <t>Peak Day Pricing</t>
  </si>
  <si>
    <t>Optional Bidding Mandatory Curtailment (OBMC) /
Scheduled Load Reduction (SLRP)</t>
  </si>
  <si>
    <t>Base Interruptible Program</t>
  </si>
  <si>
    <t>Category 1: Reliability Programs</t>
  </si>
  <si>
    <r>
      <t>Event No.</t>
    </r>
    <r>
      <rPr>
        <sz val="10"/>
        <rFont val="Calibri"/>
        <family val="2"/>
        <scheme val="minor"/>
      </rPr>
      <t xml:space="preserve"> </t>
    </r>
    <r>
      <rPr>
        <sz val="8"/>
        <rFont val="Calibri"/>
        <family val="2"/>
        <scheme val="minor"/>
      </rPr>
      <t>(by Program Type)</t>
    </r>
  </si>
  <si>
    <r>
      <t xml:space="preserve">DRAM Phase 4 </t>
    </r>
    <r>
      <rPr>
        <vertAlign val="superscript"/>
        <sz val="10"/>
        <rFont val="Arial"/>
        <family val="2"/>
      </rPr>
      <t>2</t>
    </r>
  </si>
  <si>
    <r>
      <t xml:space="preserve">3 </t>
    </r>
    <r>
      <rPr>
        <sz val="10"/>
        <rFont val="Cambria"/>
        <family val="1"/>
      </rPr>
      <t xml:space="preserve">Revenues from Penalties denote penalty/default payments made by aggregators and charges to direct enrolled customers enrolled in BIP programs. </t>
    </r>
  </si>
  <si>
    <r>
      <t xml:space="preserve">Revenues from Penalties </t>
    </r>
    <r>
      <rPr>
        <vertAlign val="superscript"/>
        <sz val="10"/>
        <rFont val="Arial"/>
        <family val="2"/>
      </rPr>
      <t>3</t>
    </r>
  </si>
  <si>
    <t>2018 Expenditures</t>
  </si>
  <si>
    <t xml:space="preserve"> 2018 Expenditures</t>
  </si>
  <si>
    <t>Total Funding Cycle expenditures to date</t>
  </si>
  <si>
    <t>2019 Authorized Budget (if Applicable)</t>
  </si>
  <si>
    <r>
      <rPr>
        <vertAlign val="superscript"/>
        <sz val="10"/>
        <rFont val="Cambria"/>
        <family val="1"/>
      </rPr>
      <t>1</t>
    </r>
    <r>
      <rPr>
        <sz val="10"/>
        <rFont val="Cambria"/>
        <family val="1"/>
      </rPr>
      <t xml:space="preserve"> Expenditures on this page reflect expenses incurred in 2019 from all prior funding cycles</t>
    </r>
  </si>
  <si>
    <r>
      <t>1</t>
    </r>
    <r>
      <rPr>
        <sz val="10"/>
        <rFont val="Cambria"/>
        <family val="1"/>
      </rPr>
      <t xml:space="preserve"> Incentives on this page reflect incentives paid in 2019 from all prior funding cycles.</t>
    </r>
  </si>
  <si>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</si>
  <si>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t>CBP</t>
  </si>
  <si>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t>
    </r>
  </si>
  <si>
    <t>5.4 Million</t>
  </si>
  <si>
    <t>PG&amp;E customers receiving bundled service, Community Choice Aggregation (CCA) service, or Direct Access (DA) service and being billed on a PG&amp;E residential, commercial, industrial, or agricultural electric rate schedule.</t>
  </si>
  <si>
    <t xml:space="preserve">The average ex ante load impacts per customer are based on the load impacts filing on April 2, 2019 (R.13-09-011). Estimated Average Ex Ante Load Impact kW/Customer = Average kW / Customer, under 1-in-2 weather conditions, of an event that would occur at 4 - 9 pm on the PG&amp;E system peak day of the month. </t>
  </si>
  <si>
    <t>The average ex post load impacts per customer are based on the load impacts filing on April 2, 2019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</si>
  <si>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t>Ex Ante Estimated MW</t>
  </si>
  <si>
    <t>Ex Post Estimated MW</t>
  </si>
  <si>
    <r>
      <rPr>
        <vertAlign val="superscript"/>
        <sz val="10"/>
        <rFont val="Cambria"/>
        <family val="1"/>
      </rPr>
      <t>1</t>
    </r>
    <r>
      <rPr>
        <sz val="10"/>
        <rFont val="Cambria"/>
        <family val="1"/>
      </rPr>
      <t xml:space="preserve"> For Pilot Program SSP II (Load Decrease) and XSP Pilot Program (Load Increase), in the absence of a formal load impact evaluation, PG&amp;E estimates SSP 950 kW and XSP 2860 kW.</t>
    </r>
  </si>
  <si>
    <r>
      <t xml:space="preserve">PILOT PROGRAMS </t>
    </r>
    <r>
      <rPr>
        <b/>
        <vertAlign val="superscript"/>
        <sz val="10"/>
        <rFont val="Arial"/>
        <family val="2"/>
      </rPr>
      <t>1</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</si>
  <si>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</si>
  <si>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t xml:space="preserve">PRICE-RESPONSIVE PROGRAMS </t>
    </r>
    <r>
      <rPr>
        <b/>
        <vertAlign val="superscript"/>
        <sz val="10"/>
        <rFont val="Arial"/>
        <family val="2"/>
      </rPr>
      <t>2</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</si>
  <si>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</si>
  <si>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t xml:space="preserve">INTERUPTIBLE RELIABILITY PROGRAMS </t>
    </r>
    <r>
      <rPr>
        <b/>
        <vertAlign val="superscript"/>
        <sz val="10"/>
        <rFont val="Arial"/>
        <family val="2"/>
      </rPr>
      <t>3</t>
    </r>
  </si>
  <si>
    <t>Ex Post Estimated MW = In compliance with Decision 08-04-050, the values presented herein are based on the April 2, 2019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</si>
  <si>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t>Ex Ante Estimated MW = In compliance with Decision 08-04-050, the values presented herein are based on the April 2, 2019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</si>
  <si>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Load Reduction MW (Max Hourly)</t>
  </si>
  <si>
    <t>Zones</t>
  </si>
  <si>
    <r>
      <t xml:space="preserve">Ex Ante Estimated MW </t>
    </r>
    <r>
      <rPr>
        <b/>
        <vertAlign val="superscript"/>
        <sz val="9"/>
        <rFont val="Arial"/>
        <family val="2"/>
      </rPr>
      <t>6</t>
    </r>
  </si>
  <si>
    <t>Eligible Accounts as of Jan 1, 2020</t>
  </si>
  <si>
    <t>2020 Detailed Breakdown of MWs To Date in TA/Auto DR/TI Programs</t>
  </si>
  <si>
    <t>2019 Expenditures</t>
  </si>
  <si>
    <t>Carry-Over Expenditures incurred in 2020</t>
  </si>
  <si>
    <t>Carry-Over Incentives incurred in 2020</t>
  </si>
  <si>
    <t xml:space="preserve">Non-Residential </t>
  </si>
  <si>
    <t xml:space="preserve">Service Accounts </t>
  </si>
  <si>
    <r>
      <t>DR Measurement and Evaluation (DRMEC)</t>
    </r>
    <r>
      <rPr>
        <vertAlign val="superscript"/>
        <sz val="9"/>
        <rFont val="Arial"/>
        <family val="2"/>
      </rPr>
      <t>4</t>
    </r>
  </si>
  <si>
    <r>
      <t>Support for Retail &amp; Customer Facing Activities</t>
    </r>
    <r>
      <rPr>
        <vertAlign val="superscript"/>
        <sz val="9"/>
        <rFont val="Arial"/>
        <family val="2"/>
      </rPr>
      <t>4</t>
    </r>
  </si>
  <si>
    <r>
      <rPr>
        <vertAlign val="superscript"/>
        <sz val="10"/>
        <rFont val="Cambria"/>
        <family val="1"/>
      </rPr>
      <t>4</t>
    </r>
    <r>
      <rPr>
        <sz val="10"/>
        <rFont val="Cambria"/>
        <family val="1"/>
      </rPr>
      <t xml:space="preserve"> Adjustment 2019 Actuals for IT Mananged Services from 2019 December ILP. Reduced expenditures $307,432</t>
    </r>
  </si>
  <si>
    <t xml:space="preserve"> 2019 Expenditures</t>
  </si>
  <si>
    <r>
      <t xml:space="preserve">Eligible Accounts as of Jan 1, 2020 </t>
    </r>
    <r>
      <rPr>
        <b/>
        <vertAlign val="superscript"/>
        <sz val="10"/>
        <rFont val="Arial"/>
        <family val="2"/>
      </rPr>
      <t>4</t>
    </r>
  </si>
  <si>
    <r>
      <rPr>
        <vertAlign val="superscript"/>
        <sz val="10"/>
        <rFont val="Cambria"/>
        <family val="1"/>
      </rPr>
      <t>4</t>
    </r>
    <r>
      <rPr>
        <sz val="10"/>
        <rFont val="Cambria"/>
        <family val="1"/>
      </rPr>
      <t xml:space="preserve"> The current number of eligible accounts for January 2020 are from the load impact filing from April 2019. Eligible account numbers will be updated following the 2020 load impact filing. </t>
    </r>
  </si>
  <si>
    <r>
      <t>2020 Program Expenditures</t>
    </r>
    <r>
      <rPr>
        <vertAlign val="superscript"/>
        <sz val="9"/>
        <rFont val="Arial"/>
        <family val="2"/>
      </rPr>
      <t xml:space="preserve"> 1</t>
    </r>
  </si>
  <si>
    <r>
      <t xml:space="preserve">2018-22  Authorized Funding </t>
    </r>
    <r>
      <rPr>
        <b/>
        <vertAlign val="superscript"/>
        <sz val="9"/>
        <rFont val="Arial"/>
        <family val="2"/>
      </rPr>
      <t>3</t>
    </r>
  </si>
  <si>
    <t>Total Funding Cycle  Expenditures to Date</t>
  </si>
  <si>
    <t>Total Funding Cycle Expenditures to date</t>
  </si>
  <si>
    <t>Year-to-Date  Expenditures</t>
  </si>
  <si>
    <t>Year-to-Date Expenditures</t>
  </si>
  <si>
    <t>Program-to-Date Total Expenditures</t>
  </si>
  <si>
    <t>Annual Total Expenditures</t>
  </si>
  <si>
    <r>
      <t>SmartAC</t>
    </r>
    <r>
      <rPr>
        <vertAlign val="superscript"/>
        <sz val="10"/>
        <rFont val="Arial"/>
        <family val="2"/>
      </rPr>
      <t>TM ,4</t>
    </r>
  </si>
  <si>
    <r>
      <rPr>
        <vertAlign val="superscript"/>
        <sz val="10"/>
        <rFont val="Arial"/>
        <family val="2"/>
      </rPr>
      <t>4</t>
    </r>
    <r>
      <rPr>
        <sz val="10"/>
        <rFont val="Arial"/>
        <family val="2"/>
      </rPr>
      <t xml:space="preserve"> Made adjustment to 2019 actuals to adjust for incentives exclude PDR Award</t>
    </r>
  </si>
  <si>
    <t>Programs for April 2020</t>
  </si>
  <si>
    <r>
      <t xml:space="preserve">            Pacific Gas and Electric Company (“PG&amp;E”) hereby submits this report on Interruptible Load and Demand Response Programs for April 2020. This report is being sent to the Energy Division via EnergyDivisionCentralFiles@cpuc.ca.gov and served on the service list for A.11-03-001 </t>
    </r>
    <r>
      <rPr>
        <strike/>
        <sz val="12"/>
        <rFont val="Arial"/>
        <family val="2"/>
      </rPr>
      <t xml:space="preserve"> </t>
    </r>
  </si>
  <si>
    <t>Technical Assistance &amp; Technology Incentives (TA&amp;TI) Identified as of April 2020</t>
  </si>
  <si>
    <t>Public</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</si>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</sst>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3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sz val="10"/>
      <color theme="1"/>
      <name val="Calibri"/>
      <family val="2"/>
    </font>
  </fonts>
  <fills count="133">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372">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double">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auto="1"/>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medium">
        <color indexed="64"/>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4" fontId="30" fillId="18" borderId="3" applyNumberFormat="0" applyProtection="0">
      <alignment horizontal="right" vertical="center" wrapText="1"/>
    </xf>
    <xf numFmtId="4" fontId="31" fillId="19" borderId="20" applyNumberFormat="0" applyProtection="0">
      <alignment vertical="center"/>
    </xf>
    <xf numFmtId="4" fontId="32" fillId="20" borderId="21">
      <alignment vertical="center"/>
    </xf>
    <xf numFmtId="4" fontId="33" fillId="20" borderId="21">
      <alignment vertical="center"/>
    </xf>
    <xf numFmtId="4" fontId="32" fillId="21" borderId="21">
      <alignment vertical="center"/>
    </xf>
    <xf numFmtId="4" fontId="33" fillId="21" borderId="21">
      <alignment vertical="center"/>
    </xf>
    <xf numFmtId="4" fontId="30" fillId="18" borderId="3" applyNumberFormat="0" applyProtection="0">
      <alignment horizontal="left" vertical="center" indent="1"/>
    </xf>
    <xf numFmtId="0" fontId="17" fillId="19" borderId="20"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20" applyNumberFormat="0" applyProtection="0">
      <alignment horizontal="right" vertical="center"/>
    </xf>
    <xf numFmtId="4" fontId="16" fillId="25" borderId="20" applyNumberFormat="0" applyProtection="0">
      <alignment horizontal="right" vertical="center"/>
    </xf>
    <xf numFmtId="4" fontId="16" fillId="26" borderId="20" applyNumberFormat="0" applyProtection="0">
      <alignment horizontal="right" vertical="center"/>
    </xf>
    <xf numFmtId="4" fontId="16" fillId="27" borderId="20" applyNumberFormat="0" applyProtection="0">
      <alignment horizontal="right" vertical="center"/>
    </xf>
    <xf numFmtId="4" fontId="16" fillId="28" borderId="20" applyNumberFormat="0" applyProtection="0">
      <alignment horizontal="right" vertical="center"/>
    </xf>
    <xf numFmtId="4" fontId="16" fillId="29" borderId="20" applyNumberFormat="0" applyProtection="0">
      <alignment horizontal="right" vertical="center"/>
    </xf>
    <xf numFmtId="4" fontId="16" fillId="30" borderId="20" applyNumberFormat="0" applyProtection="0">
      <alignment horizontal="right" vertical="center"/>
    </xf>
    <xf numFmtId="4" fontId="16" fillId="31" borderId="20" applyNumberFormat="0" applyProtection="0">
      <alignment horizontal="right" vertical="center"/>
    </xf>
    <xf numFmtId="4" fontId="16" fillId="32" borderId="20"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20" applyNumberFormat="0" applyProtection="0">
      <alignment horizontal="right" vertical="center"/>
    </xf>
    <xf numFmtId="4" fontId="35" fillId="37" borderId="22">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20" applyNumberFormat="0" applyProtection="0">
      <alignment horizontal="left" vertical="top" indent="1"/>
    </xf>
    <xf numFmtId="0" fontId="24" fillId="0" borderId="3" applyNumberFormat="0" applyProtection="0">
      <alignment horizontal="left" vertical="center" indent="2"/>
    </xf>
    <xf numFmtId="0" fontId="20" fillId="38" borderId="20" applyNumberFormat="0" applyProtection="0">
      <alignment horizontal="left" vertical="top" indent="1"/>
    </xf>
    <xf numFmtId="0" fontId="24" fillId="0" borderId="3" applyNumberFormat="0" applyProtection="0">
      <alignment horizontal="left" vertical="center" indent="2"/>
    </xf>
    <xf numFmtId="0" fontId="20" fillId="39" borderId="20" applyNumberFormat="0" applyProtection="0">
      <alignment horizontal="left" vertical="top" indent="1"/>
    </xf>
    <xf numFmtId="0" fontId="24" fillId="0" borderId="3" applyNumberFormat="0" applyProtection="0">
      <alignment horizontal="left" vertical="center" indent="2"/>
    </xf>
    <xf numFmtId="0" fontId="20" fillId="3" borderId="20" applyNumberFormat="0" applyProtection="0">
      <alignment horizontal="left" vertical="top" indent="1"/>
    </xf>
    <xf numFmtId="4" fontId="16" fillId="40" borderId="20" applyNumberFormat="0" applyProtection="0">
      <alignment vertical="center"/>
    </xf>
    <xf numFmtId="4" fontId="36" fillId="40" borderId="20" applyNumberFormat="0" applyProtection="0">
      <alignment vertical="center"/>
    </xf>
    <xf numFmtId="4" fontId="37" fillId="20" borderId="22">
      <alignment vertical="center"/>
    </xf>
    <xf numFmtId="4" fontId="38" fillId="20" borderId="22">
      <alignment vertical="center"/>
    </xf>
    <xf numFmtId="4" fontId="37" fillId="21" borderId="22">
      <alignment vertical="center"/>
    </xf>
    <xf numFmtId="4" fontId="38" fillId="21" borderId="22">
      <alignment vertical="center"/>
    </xf>
    <xf numFmtId="4" fontId="39" fillId="0" borderId="0" applyNumberFormat="0" applyProtection="0">
      <alignment horizontal="left" vertical="center" indent="1"/>
    </xf>
    <xf numFmtId="0" fontId="16" fillId="40" borderId="20"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20" applyNumberFormat="0" applyProtection="0">
      <alignment horizontal="right" vertical="center"/>
    </xf>
    <xf numFmtId="4" fontId="40" fillId="20" borderId="22">
      <alignment vertical="center"/>
    </xf>
    <xf numFmtId="4" fontId="41" fillId="20" borderId="22">
      <alignment vertical="center"/>
    </xf>
    <xf numFmtId="4" fontId="40" fillId="21" borderId="22">
      <alignment vertical="center"/>
    </xf>
    <xf numFmtId="4" fontId="41" fillId="42" borderId="22">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32" fillId="21" borderId="22">
      <alignment vertical="center"/>
    </xf>
    <xf numFmtId="4" fontId="33" fillId="21" borderId="22">
      <alignment vertical="center"/>
    </xf>
    <xf numFmtId="4" fontId="44" fillId="40" borderId="23">
      <alignment horizontal="left" vertical="center" indent="1"/>
    </xf>
    <xf numFmtId="4" fontId="18" fillId="0" borderId="0" applyNumberFormat="0" applyProtection="0">
      <alignment vertical="center"/>
    </xf>
    <xf numFmtId="4" fontId="45" fillId="41" borderId="20"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6" applyNumberFormat="0" applyAlignment="0" applyProtection="0"/>
    <xf numFmtId="0" fontId="72" fillId="57" borderId="39"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33" applyNumberFormat="0" applyFill="0" applyAlignment="0" applyProtection="0"/>
    <xf numFmtId="0" fontId="77" fillId="0" borderId="34" applyNumberFormat="0" applyFill="0" applyAlignment="0" applyProtection="0"/>
    <xf numFmtId="0" fontId="78" fillId="0" borderId="35" applyNumberFormat="0" applyFill="0" applyAlignment="0" applyProtection="0"/>
    <xf numFmtId="0" fontId="78" fillId="0" borderId="0" applyNumberFormat="0" applyFill="0" applyBorder="0" applyAlignment="0" applyProtection="0"/>
    <xf numFmtId="0" fontId="79" fillId="55" borderId="36" applyNumberFormat="0" applyAlignment="0" applyProtection="0"/>
    <xf numFmtId="0" fontId="80" fillId="0" borderId="38" applyNumberFormat="0" applyFill="0" applyAlignment="0" applyProtection="0"/>
    <xf numFmtId="0" fontId="81" fillId="54" borderId="0" applyNumberFormat="0" applyBorder="0" applyAlignment="0" applyProtection="0"/>
    <xf numFmtId="0" fontId="82" fillId="56" borderId="37"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40" applyNumberFormat="0" applyFill="0" applyAlignment="0" applyProtection="0"/>
    <xf numFmtId="0" fontId="85" fillId="0" borderId="0" applyNumberFormat="0" applyFill="0" applyBorder="0" applyAlignment="0" applyProtection="0"/>
    <xf numFmtId="4" fontId="23" fillId="0" borderId="44"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4" applyNumberFormat="0" applyProtection="0">
      <alignment horizontal="right" vertical="center" wrapText="1"/>
    </xf>
    <xf numFmtId="4" fontId="31" fillId="19" borderId="45" applyNumberFormat="0" applyProtection="0">
      <alignment vertical="center"/>
    </xf>
    <xf numFmtId="4" fontId="30" fillId="18" borderId="44" applyNumberFormat="0" applyProtection="0">
      <alignment horizontal="left" vertical="center" indent="1"/>
    </xf>
    <xf numFmtId="0" fontId="17" fillId="19" borderId="45" applyNumberFormat="0" applyProtection="0">
      <alignment horizontal="left" vertical="top" indent="1"/>
    </xf>
    <xf numFmtId="4" fontId="25" fillId="22" borderId="44" applyNumberFormat="0" applyProtection="0">
      <alignment horizontal="left" vertical="center"/>
    </xf>
    <xf numFmtId="4" fontId="16" fillId="24" borderId="45" applyNumberFormat="0" applyProtection="0">
      <alignment horizontal="right" vertical="center"/>
    </xf>
    <xf numFmtId="4" fontId="16" fillId="25" borderId="45" applyNumberFormat="0" applyProtection="0">
      <alignment horizontal="right" vertical="center"/>
    </xf>
    <xf numFmtId="4" fontId="16" fillId="26" borderId="45" applyNumberFormat="0" applyProtection="0">
      <alignment horizontal="right" vertical="center"/>
    </xf>
    <xf numFmtId="4" fontId="16" fillId="27" borderId="45" applyNumberFormat="0" applyProtection="0">
      <alignment horizontal="right" vertical="center"/>
    </xf>
    <xf numFmtId="4" fontId="16" fillId="28" borderId="45" applyNumberFormat="0" applyProtection="0">
      <alignment horizontal="right" vertical="center"/>
    </xf>
    <xf numFmtId="4" fontId="16" fillId="29" borderId="45" applyNumberFormat="0" applyProtection="0">
      <alignment horizontal="right" vertical="center"/>
    </xf>
    <xf numFmtId="4" fontId="16" fillId="30" borderId="45" applyNumberFormat="0" applyProtection="0">
      <alignment horizontal="right" vertical="center"/>
    </xf>
    <xf numFmtId="4" fontId="16" fillId="31" borderId="45" applyNumberFormat="0" applyProtection="0">
      <alignment horizontal="right" vertical="center"/>
    </xf>
    <xf numFmtId="4" fontId="16" fillId="32" borderId="45" applyNumberFormat="0" applyProtection="0">
      <alignment horizontal="right" vertical="center"/>
    </xf>
    <xf numFmtId="4" fontId="17" fillId="33" borderId="44" applyNumberFormat="0" applyProtection="0">
      <alignment horizontal="left" vertical="center" indent="1"/>
    </xf>
    <xf numFmtId="4" fontId="16" fillId="34" borderId="44" applyNumberFormat="0" applyProtection="0">
      <alignment horizontal="left" vertical="center" indent="1"/>
    </xf>
    <xf numFmtId="4" fontId="16" fillId="36" borderId="45" applyNumberFormat="0" applyProtection="0">
      <alignment horizontal="right" vertical="center"/>
    </xf>
    <xf numFmtId="0" fontId="24" fillId="0" borderId="44" applyNumberFormat="0" applyProtection="0">
      <alignment horizontal="left" vertical="center" indent="2"/>
    </xf>
    <xf numFmtId="0" fontId="20" fillId="35" borderId="45" applyNumberFormat="0" applyProtection="0">
      <alignment horizontal="left" vertical="top" indent="1"/>
    </xf>
    <xf numFmtId="0" fontId="24" fillId="0" borderId="44" applyNumberFormat="0" applyProtection="0">
      <alignment horizontal="left" vertical="center" indent="2"/>
    </xf>
    <xf numFmtId="0" fontId="20" fillId="38" borderId="45" applyNumberFormat="0" applyProtection="0">
      <alignment horizontal="left" vertical="top" indent="1"/>
    </xf>
    <xf numFmtId="0" fontId="24" fillId="0" borderId="44" applyNumberFormat="0" applyProtection="0">
      <alignment horizontal="left" vertical="center" indent="2"/>
    </xf>
    <xf numFmtId="0" fontId="20" fillId="39" borderId="45" applyNumberFormat="0" applyProtection="0">
      <alignment horizontal="left" vertical="top" indent="1"/>
    </xf>
    <xf numFmtId="0" fontId="24" fillId="0" borderId="44" applyNumberFormat="0" applyProtection="0">
      <alignment horizontal="left" vertical="center" indent="2"/>
    </xf>
    <xf numFmtId="0" fontId="20" fillId="3" borderId="45" applyNumberFormat="0" applyProtection="0">
      <alignment horizontal="left" vertical="top" indent="1"/>
    </xf>
    <xf numFmtId="4" fontId="16" fillId="40" borderId="45" applyNumberFormat="0" applyProtection="0">
      <alignment vertical="center"/>
    </xf>
    <xf numFmtId="4" fontId="36" fillId="40" borderId="45" applyNumberFormat="0" applyProtection="0">
      <alignment vertical="center"/>
    </xf>
    <xf numFmtId="0" fontId="16" fillId="40" borderId="45" applyNumberFormat="0" applyProtection="0">
      <alignment horizontal="left" vertical="top" indent="1"/>
    </xf>
    <xf numFmtId="4" fontId="23" fillId="0" borderId="44" applyNumberFormat="0" applyProtection="0">
      <alignment horizontal="right" vertical="center" wrapText="1"/>
    </xf>
    <xf numFmtId="4" fontId="36" fillId="41" borderId="45" applyNumberFormat="0" applyProtection="0">
      <alignment horizontal="right" vertical="center"/>
    </xf>
    <xf numFmtId="0" fontId="25" fillId="43" borderId="44" applyNumberFormat="0" applyProtection="0">
      <alignment horizontal="center" vertical="center" wrapText="1"/>
    </xf>
    <xf numFmtId="0" fontId="25" fillId="44" borderId="44" applyNumberFormat="0" applyProtection="0">
      <alignment horizontal="center" vertical="top" wrapText="1"/>
    </xf>
    <xf numFmtId="4" fontId="45" fillId="41" borderId="45" applyNumberFormat="0" applyProtection="0">
      <alignment horizontal="right" vertical="center"/>
    </xf>
    <xf numFmtId="0" fontId="13" fillId="0" borderId="0"/>
    <xf numFmtId="44" fontId="13" fillId="0" borderId="0" applyFont="0" applyFill="0" applyBorder="0" applyAlignment="0" applyProtection="0"/>
    <xf numFmtId="4" fontId="45" fillId="41" borderId="47" applyNumberFormat="0" applyProtection="0">
      <alignment horizontal="right" vertical="center"/>
    </xf>
    <xf numFmtId="4" fontId="36" fillId="41" borderId="47" applyNumberFormat="0" applyProtection="0">
      <alignment horizontal="right" vertical="center"/>
    </xf>
    <xf numFmtId="0" fontId="16" fillId="40" borderId="47" applyNumberFormat="0" applyProtection="0">
      <alignment horizontal="left" vertical="top" indent="1"/>
    </xf>
    <xf numFmtId="4" fontId="36" fillId="40" borderId="47" applyNumberFormat="0" applyProtection="0">
      <alignment vertical="center"/>
    </xf>
    <xf numFmtId="4" fontId="16" fillId="40" borderId="47" applyNumberFormat="0" applyProtection="0">
      <alignment vertical="center"/>
    </xf>
    <xf numFmtId="0" fontId="20" fillId="3" borderId="47" applyNumberFormat="0" applyProtection="0">
      <alignment horizontal="left" vertical="top" indent="1"/>
    </xf>
    <xf numFmtId="0" fontId="20" fillId="39" borderId="47" applyNumberFormat="0" applyProtection="0">
      <alignment horizontal="left" vertical="top" indent="1"/>
    </xf>
    <xf numFmtId="0" fontId="20" fillId="38" borderId="47" applyNumberFormat="0" applyProtection="0">
      <alignment horizontal="left" vertical="top" indent="1"/>
    </xf>
    <xf numFmtId="0" fontId="20" fillId="35" borderId="47" applyNumberFormat="0" applyProtection="0">
      <alignment horizontal="left" vertical="top" indent="1"/>
    </xf>
    <xf numFmtId="4" fontId="16" fillId="36" borderId="47" applyNumberFormat="0" applyProtection="0">
      <alignment horizontal="right" vertical="center"/>
    </xf>
    <xf numFmtId="4" fontId="16" fillId="32" borderId="47" applyNumberFormat="0" applyProtection="0">
      <alignment horizontal="right" vertical="center"/>
    </xf>
    <xf numFmtId="4" fontId="16" fillId="31" borderId="47" applyNumberFormat="0" applyProtection="0">
      <alignment horizontal="right" vertical="center"/>
    </xf>
    <xf numFmtId="4" fontId="16" fillId="30" borderId="47" applyNumberFormat="0" applyProtection="0">
      <alignment horizontal="right" vertical="center"/>
    </xf>
    <xf numFmtId="4" fontId="16" fillId="29" borderId="47" applyNumberFormat="0" applyProtection="0">
      <alignment horizontal="right" vertical="center"/>
    </xf>
    <xf numFmtId="4" fontId="16" fillId="28" borderId="47" applyNumberFormat="0" applyProtection="0">
      <alignment horizontal="right" vertical="center"/>
    </xf>
    <xf numFmtId="4" fontId="16" fillId="27" borderId="47" applyNumberFormat="0" applyProtection="0">
      <alignment horizontal="right" vertical="center"/>
    </xf>
    <xf numFmtId="4" fontId="16" fillId="26" borderId="47" applyNumberFormat="0" applyProtection="0">
      <alignment horizontal="right" vertical="center"/>
    </xf>
    <xf numFmtId="4" fontId="16" fillId="25" borderId="47" applyNumberFormat="0" applyProtection="0">
      <alignment horizontal="right" vertical="center"/>
    </xf>
    <xf numFmtId="4" fontId="16" fillId="24" borderId="47" applyNumberFormat="0" applyProtection="0">
      <alignment horizontal="right" vertical="center"/>
    </xf>
    <xf numFmtId="0" fontId="17" fillId="19" borderId="47" applyNumberFormat="0" applyProtection="0">
      <alignment horizontal="left" vertical="top" indent="1"/>
    </xf>
    <xf numFmtId="4" fontId="31" fillId="19" borderId="47" applyNumberFormat="0" applyProtection="0">
      <alignment vertical="center"/>
    </xf>
    <xf numFmtId="0" fontId="20" fillId="84" borderId="44" applyNumberFormat="0">
      <protection locked="0"/>
    </xf>
    <xf numFmtId="4" fontId="23" fillId="0" borderId="46" applyNumberFormat="0" applyProtection="0">
      <alignment horizontal="left" vertical="center" indent="1"/>
    </xf>
    <xf numFmtId="0" fontId="13" fillId="0" borderId="0"/>
    <xf numFmtId="0" fontId="13" fillId="0" borderId="0"/>
    <xf numFmtId="4" fontId="23" fillId="0" borderId="48" applyNumberFormat="0" applyProtection="0">
      <alignment horizontal="left" vertical="center" indent="1"/>
    </xf>
    <xf numFmtId="4" fontId="25" fillId="22" borderId="62" applyNumberFormat="0" applyProtection="0">
      <alignment horizontal="left" vertical="center"/>
    </xf>
    <xf numFmtId="0" fontId="24" fillId="0" borderId="53" applyNumberFormat="0" applyProtection="0">
      <alignment horizontal="left" vertical="center" indent="2"/>
    </xf>
    <xf numFmtId="4" fontId="30" fillId="18" borderId="53" applyNumberFormat="0" applyProtection="0">
      <alignment horizontal="right" vertical="center" wrapText="1"/>
    </xf>
    <xf numFmtId="4" fontId="16" fillId="31" borderId="63" applyNumberFormat="0" applyProtection="0">
      <alignment horizontal="right" vertical="center"/>
    </xf>
    <xf numFmtId="0" fontId="20" fillId="39" borderId="63" applyNumberFormat="0" applyProtection="0">
      <alignment horizontal="left" vertical="top" indent="1"/>
    </xf>
    <xf numFmtId="0" fontId="20" fillId="84" borderId="53" applyNumberFormat="0">
      <protection locked="0"/>
    </xf>
    <xf numFmtId="4" fontId="25" fillId="22" borderId="53" applyNumberFormat="0" applyProtection="0">
      <alignment horizontal="left" vertical="center"/>
    </xf>
    <xf numFmtId="4" fontId="30" fillId="18" borderId="53" applyNumberFormat="0" applyProtection="0">
      <alignment horizontal="right" vertical="center" wrapText="1"/>
    </xf>
    <xf numFmtId="0" fontId="17" fillId="19" borderId="63" applyNumberFormat="0" applyProtection="0">
      <alignment horizontal="left" vertical="top" indent="1"/>
    </xf>
    <xf numFmtId="4" fontId="31" fillId="19" borderId="63" applyNumberFormat="0" applyProtection="0">
      <alignment vertical="center"/>
    </xf>
    <xf numFmtId="0" fontId="12" fillId="0" borderId="0"/>
    <xf numFmtId="44" fontId="12" fillId="0" borderId="0" applyFont="0" applyFill="0" applyBorder="0" applyAlignment="0" applyProtection="0"/>
    <xf numFmtId="4" fontId="16" fillId="34" borderId="53" applyNumberFormat="0" applyProtection="0">
      <alignment horizontal="left" vertical="center" indent="1"/>
    </xf>
    <xf numFmtId="4" fontId="30" fillId="18" borderId="62" applyNumberFormat="0" applyProtection="0">
      <alignment horizontal="left" vertical="center" indent="1"/>
    </xf>
    <xf numFmtId="0" fontId="24" fillId="0" borderId="62" applyNumberFormat="0" applyProtection="0">
      <alignment horizontal="left" vertical="center" indent="2"/>
    </xf>
    <xf numFmtId="0" fontId="20" fillId="38" borderId="63" applyNumberFormat="0" applyProtection="0">
      <alignment horizontal="left" vertical="top" indent="1"/>
    </xf>
    <xf numFmtId="0" fontId="24" fillId="0" borderId="62" applyNumberFormat="0" applyProtection="0">
      <alignment horizontal="left" vertical="center" indent="2"/>
    </xf>
    <xf numFmtId="0" fontId="20" fillId="35" borderId="63" applyNumberFormat="0" applyProtection="0">
      <alignment horizontal="left" vertical="top" indent="1"/>
    </xf>
    <xf numFmtId="0" fontId="24" fillId="0" borderId="62" applyNumberFormat="0" applyProtection="0">
      <alignment horizontal="left" vertical="center" indent="2"/>
    </xf>
    <xf numFmtId="4" fontId="16" fillId="36" borderId="63" applyNumberFormat="0" applyProtection="0">
      <alignment horizontal="right" vertical="center"/>
    </xf>
    <xf numFmtId="4" fontId="16" fillId="34" borderId="62" applyNumberFormat="0" applyProtection="0">
      <alignment horizontal="left" vertical="center" indent="1"/>
    </xf>
    <xf numFmtId="4" fontId="17" fillId="33" borderId="62" applyNumberFormat="0" applyProtection="0">
      <alignment horizontal="left" vertical="center" indent="1"/>
    </xf>
    <xf numFmtId="4" fontId="16" fillId="32" borderId="63" applyNumberFormat="0" applyProtection="0">
      <alignment horizontal="right" vertical="center"/>
    </xf>
    <xf numFmtId="0" fontId="25" fillId="44" borderId="53" applyNumberFormat="0" applyProtection="0">
      <alignment horizontal="center" vertical="top" wrapText="1"/>
    </xf>
    <xf numFmtId="0" fontId="25" fillId="43" borderId="53" applyNumberFormat="0" applyProtection="0">
      <alignment horizontal="center" vertical="center" wrapText="1"/>
    </xf>
    <xf numFmtId="4" fontId="16" fillId="30" borderId="63" applyNumberFormat="0" applyProtection="0">
      <alignment horizontal="right" vertical="center"/>
    </xf>
    <xf numFmtId="4" fontId="16" fillId="29" borderId="63" applyNumberFormat="0" applyProtection="0">
      <alignment horizontal="right" vertical="center"/>
    </xf>
    <xf numFmtId="4" fontId="16" fillId="28" borderId="63" applyNumberFormat="0" applyProtection="0">
      <alignment horizontal="right" vertical="center"/>
    </xf>
    <xf numFmtId="4" fontId="16" fillId="27" borderId="63" applyNumberFormat="0" applyProtection="0">
      <alignment horizontal="right" vertical="center"/>
    </xf>
    <xf numFmtId="4" fontId="16" fillId="26" borderId="63" applyNumberFormat="0" applyProtection="0">
      <alignment horizontal="right" vertical="center"/>
    </xf>
    <xf numFmtId="4" fontId="16" fillId="25" borderId="63" applyNumberFormat="0" applyProtection="0">
      <alignment horizontal="right" vertical="center"/>
    </xf>
    <xf numFmtId="4" fontId="23" fillId="0" borderId="53" applyNumberFormat="0" applyProtection="0">
      <alignment horizontal="right" vertical="center" wrapText="1"/>
    </xf>
    <xf numFmtId="4" fontId="16" fillId="24" borderId="63" applyNumberFormat="0" applyProtection="0">
      <alignment horizontal="right" vertical="center"/>
    </xf>
    <xf numFmtId="4" fontId="30" fillId="18" borderId="62" applyNumberFormat="0" applyProtection="0">
      <alignment horizontal="right" vertical="center" wrapText="1"/>
    </xf>
    <xf numFmtId="0" fontId="24" fillId="0" borderId="53" applyNumberFormat="0" applyProtection="0">
      <alignment horizontal="left" vertical="center" indent="2"/>
    </xf>
    <xf numFmtId="0" fontId="24" fillId="0" borderId="53" applyNumberFormat="0" applyProtection="0">
      <alignment horizontal="left" vertical="center" indent="2"/>
    </xf>
    <xf numFmtId="0" fontId="24" fillId="0" borderId="53" applyNumberFormat="0" applyProtection="0">
      <alignment horizontal="left" vertical="center" indent="2"/>
    </xf>
    <xf numFmtId="4" fontId="30" fillId="18" borderId="53" applyNumberFormat="0" applyProtection="0">
      <alignment horizontal="left" vertical="center" indent="1"/>
    </xf>
    <xf numFmtId="4" fontId="17" fillId="33" borderId="53" applyNumberFormat="0" applyProtection="0">
      <alignment horizontal="left" vertical="center" indent="1"/>
    </xf>
    <xf numFmtId="0" fontId="12" fillId="0" borderId="0"/>
    <xf numFmtId="0" fontId="12" fillId="0" borderId="0"/>
    <xf numFmtId="4" fontId="31" fillId="19" borderId="50" applyNumberFormat="0" applyProtection="0">
      <alignment vertical="center"/>
    </xf>
    <xf numFmtId="0" fontId="17" fillId="19" borderId="50" applyNumberFormat="0" applyProtection="0">
      <alignment horizontal="left" vertical="top" indent="1"/>
    </xf>
    <xf numFmtId="4" fontId="16" fillId="24" borderId="50" applyNumberFormat="0" applyProtection="0">
      <alignment horizontal="right" vertical="center"/>
    </xf>
    <xf numFmtId="4" fontId="16" fillId="25" borderId="50" applyNumberFormat="0" applyProtection="0">
      <alignment horizontal="right" vertical="center"/>
    </xf>
    <xf numFmtId="4" fontId="16" fillId="26" borderId="50" applyNumberFormat="0" applyProtection="0">
      <alignment horizontal="right" vertical="center"/>
    </xf>
    <xf numFmtId="4" fontId="16" fillId="27" borderId="50" applyNumberFormat="0" applyProtection="0">
      <alignment horizontal="right" vertical="center"/>
    </xf>
    <xf numFmtId="4" fontId="16" fillId="28" borderId="50" applyNumberFormat="0" applyProtection="0">
      <alignment horizontal="right" vertical="center"/>
    </xf>
    <xf numFmtId="4" fontId="16" fillId="29" borderId="50" applyNumberFormat="0" applyProtection="0">
      <alignment horizontal="right" vertical="center"/>
    </xf>
    <xf numFmtId="4" fontId="16" fillId="30" borderId="50" applyNumberFormat="0" applyProtection="0">
      <alignment horizontal="right" vertical="center"/>
    </xf>
    <xf numFmtId="4" fontId="16" fillId="31" borderId="50" applyNumberFormat="0" applyProtection="0">
      <alignment horizontal="right" vertical="center"/>
    </xf>
    <xf numFmtId="4" fontId="16" fillId="32" borderId="50" applyNumberFormat="0" applyProtection="0">
      <alignment horizontal="right" vertical="center"/>
    </xf>
    <xf numFmtId="4" fontId="16" fillId="36" borderId="50" applyNumberFormat="0" applyProtection="0">
      <alignment horizontal="right" vertical="center"/>
    </xf>
    <xf numFmtId="0" fontId="20" fillId="35" borderId="50" applyNumberFormat="0" applyProtection="0">
      <alignment horizontal="left" vertical="top" indent="1"/>
    </xf>
    <xf numFmtId="0" fontId="20" fillId="38" borderId="50" applyNumberFormat="0" applyProtection="0">
      <alignment horizontal="left" vertical="top" indent="1"/>
    </xf>
    <xf numFmtId="0" fontId="20" fillId="39" borderId="50" applyNumberFormat="0" applyProtection="0">
      <alignment horizontal="left" vertical="top" indent="1"/>
    </xf>
    <xf numFmtId="0" fontId="20" fillId="3" borderId="50" applyNumberFormat="0" applyProtection="0">
      <alignment horizontal="left" vertical="top" indent="1"/>
    </xf>
    <xf numFmtId="4" fontId="16" fillId="40" borderId="50" applyNumberFormat="0" applyProtection="0">
      <alignment vertical="center"/>
    </xf>
    <xf numFmtId="4" fontId="36" fillId="40" borderId="50" applyNumberFormat="0" applyProtection="0">
      <alignment vertical="center"/>
    </xf>
    <xf numFmtId="0" fontId="16" fillId="40" borderId="50" applyNumberFormat="0" applyProtection="0">
      <alignment horizontal="left" vertical="top" indent="1"/>
    </xf>
    <xf numFmtId="4" fontId="36" fillId="41" borderId="50" applyNumberFormat="0" applyProtection="0">
      <alignment horizontal="right" vertical="center"/>
    </xf>
    <xf numFmtId="4" fontId="45" fillId="41" borderId="50" applyNumberFormat="0" applyProtection="0">
      <alignment horizontal="right" vertical="center"/>
    </xf>
    <xf numFmtId="0" fontId="12" fillId="0" borderId="0"/>
    <xf numFmtId="44" fontId="12" fillId="0" borderId="0" applyFont="0" applyFill="0" applyBorder="0" applyAlignment="0" applyProtection="0"/>
    <xf numFmtId="4" fontId="45" fillId="41" borderId="52" applyNumberFormat="0" applyProtection="0">
      <alignment horizontal="right" vertical="center"/>
    </xf>
    <xf numFmtId="4" fontId="36" fillId="41" borderId="52" applyNumberFormat="0" applyProtection="0">
      <alignment horizontal="right" vertical="center"/>
    </xf>
    <xf numFmtId="0" fontId="16" fillId="40" borderId="52" applyNumberFormat="0" applyProtection="0">
      <alignment horizontal="left" vertical="top" indent="1"/>
    </xf>
    <xf numFmtId="4" fontId="36" fillId="40" borderId="52" applyNumberFormat="0" applyProtection="0">
      <alignment vertical="center"/>
    </xf>
    <xf numFmtId="4" fontId="16" fillId="40" borderId="52" applyNumberFormat="0" applyProtection="0">
      <alignment vertical="center"/>
    </xf>
    <xf numFmtId="0" fontId="20" fillId="3" borderId="52" applyNumberFormat="0" applyProtection="0">
      <alignment horizontal="left" vertical="top" indent="1"/>
    </xf>
    <xf numFmtId="0" fontId="20" fillId="39" borderId="52" applyNumberFormat="0" applyProtection="0">
      <alignment horizontal="left" vertical="top" indent="1"/>
    </xf>
    <xf numFmtId="0" fontId="20" fillId="38" borderId="52" applyNumberFormat="0" applyProtection="0">
      <alignment horizontal="left" vertical="top" indent="1"/>
    </xf>
    <xf numFmtId="0" fontId="20" fillId="35" borderId="52" applyNumberFormat="0" applyProtection="0">
      <alignment horizontal="left" vertical="top" indent="1"/>
    </xf>
    <xf numFmtId="4" fontId="16" fillId="36" borderId="52" applyNumberFormat="0" applyProtection="0">
      <alignment horizontal="right" vertical="center"/>
    </xf>
    <xf numFmtId="4" fontId="16" fillId="32" borderId="52" applyNumberFormat="0" applyProtection="0">
      <alignment horizontal="right" vertical="center"/>
    </xf>
    <xf numFmtId="4" fontId="16" fillId="31" borderId="52" applyNumberFormat="0" applyProtection="0">
      <alignment horizontal="right" vertical="center"/>
    </xf>
    <xf numFmtId="4" fontId="16" fillId="30" borderId="52" applyNumberFormat="0" applyProtection="0">
      <alignment horizontal="right" vertical="center"/>
    </xf>
    <xf numFmtId="4" fontId="16" fillId="29" borderId="52" applyNumberFormat="0" applyProtection="0">
      <alignment horizontal="right" vertical="center"/>
    </xf>
    <xf numFmtId="4" fontId="16" fillId="28" borderId="52" applyNumberFormat="0" applyProtection="0">
      <alignment horizontal="right" vertical="center"/>
    </xf>
    <xf numFmtId="4" fontId="16" fillId="27" borderId="52" applyNumberFormat="0" applyProtection="0">
      <alignment horizontal="right" vertical="center"/>
    </xf>
    <xf numFmtId="4" fontId="16" fillId="26" borderId="52" applyNumberFormat="0" applyProtection="0">
      <alignment horizontal="right" vertical="center"/>
    </xf>
    <xf numFmtId="4" fontId="16" fillId="25" borderId="52" applyNumberFormat="0" applyProtection="0">
      <alignment horizontal="right" vertical="center"/>
    </xf>
    <xf numFmtId="4" fontId="16" fillId="24" borderId="52" applyNumberFormat="0" applyProtection="0">
      <alignment horizontal="right" vertical="center"/>
    </xf>
    <xf numFmtId="0" fontId="17" fillId="19" borderId="52" applyNumberFormat="0" applyProtection="0">
      <alignment horizontal="left" vertical="top" indent="1"/>
    </xf>
    <xf numFmtId="4" fontId="31" fillId="19" borderId="52" applyNumberFormat="0" applyProtection="0">
      <alignment vertical="center"/>
    </xf>
    <xf numFmtId="4" fontId="23" fillId="0" borderId="51" applyNumberFormat="0" applyProtection="0">
      <alignment horizontal="left" vertical="center" indent="1"/>
    </xf>
    <xf numFmtId="0" fontId="12" fillId="0" borderId="0"/>
    <xf numFmtId="0" fontId="12" fillId="0" borderId="0"/>
    <xf numFmtId="4" fontId="23" fillId="0" borderId="53" applyNumberFormat="0" applyProtection="0">
      <alignment horizontal="left" vertical="center" indent="1"/>
    </xf>
    <xf numFmtId="0" fontId="12" fillId="0" borderId="0"/>
    <xf numFmtId="44" fontId="12" fillId="0" borderId="0" applyFont="0" applyFill="0" applyBorder="0" applyAlignment="0" applyProtection="0"/>
    <xf numFmtId="4" fontId="16" fillId="24" borderId="54" applyNumberFormat="0" applyProtection="0">
      <alignment horizontal="right" vertical="center"/>
    </xf>
    <xf numFmtId="4" fontId="31" fillId="19" borderId="54" applyNumberFormat="0" applyProtection="0">
      <alignment vertical="center"/>
    </xf>
    <xf numFmtId="4" fontId="16" fillId="36" borderId="54" applyNumberFormat="0" applyProtection="0">
      <alignment horizontal="right" vertical="center"/>
    </xf>
    <xf numFmtId="0" fontId="20" fillId="35" borderId="54" applyNumberFormat="0" applyProtection="0">
      <alignment horizontal="left" vertical="top" indent="1"/>
    </xf>
    <xf numFmtId="0" fontId="20" fillId="38" borderId="54" applyNumberFormat="0" applyProtection="0">
      <alignment horizontal="left" vertical="top" indent="1"/>
    </xf>
    <xf numFmtId="0" fontId="20" fillId="39" borderId="54" applyNumberFormat="0" applyProtection="0">
      <alignment horizontal="left" vertical="top" indent="1"/>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36" fillId="41" borderId="54" applyNumberFormat="0" applyProtection="0">
      <alignment horizontal="right" vertical="center"/>
    </xf>
    <xf numFmtId="4" fontId="45" fillId="41" borderId="54" applyNumberFormat="0" applyProtection="0">
      <alignment horizontal="right" vertical="center"/>
    </xf>
    <xf numFmtId="4" fontId="16" fillId="30" borderId="54" applyNumberFormat="0" applyProtection="0">
      <alignment horizontal="right" vertical="center"/>
    </xf>
    <xf numFmtId="0" fontId="12" fillId="0" borderId="0"/>
    <xf numFmtId="44" fontId="12" fillId="0" borderId="0" applyFont="0" applyFill="0" applyBorder="0" applyAlignment="0" applyProtection="0"/>
    <xf numFmtId="4" fontId="16" fillId="32" borderId="54" applyNumberFormat="0" applyProtection="0">
      <alignment horizontal="right" vertical="center"/>
    </xf>
    <xf numFmtId="4" fontId="16" fillId="29" borderId="54" applyNumberFormat="0" applyProtection="0">
      <alignment horizontal="right" vertical="center"/>
    </xf>
    <xf numFmtId="4" fontId="16" fillId="25" borderId="54" applyNumberFormat="0" applyProtection="0">
      <alignment horizontal="right" vertical="center"/>
    </xf>
    <xf numFmtId="4" fontId="16" fillId="27" borderId="54" applyNumberFormat="0" applyProtection="0">
      <alignment horizontal="right" vertical="center"/>
    </xf>
    <xf numFmtId="0" fontId="17" fillId="19" borderId="54" applyNumberFormat="0" applyProtection="0">
      <alignment horizontal="left" vertical="top" indent="1"/>
    </xf>
    <xf numFmtId="0" fontId="12" fillId="0" borderId="0"/>
    <xf numFmtId="0" fontId="12" fillId="0" borderId="0"/>
    <xf numFmtId="4" fontId="16" fillId="28" borderId="54" applyNumberFormat="0" applyProtection="0">
      <alignment horizontal="right" vertical="center"/>
    </xf>
    <xf numFmtId="4" fontId="16" fillId="31" borderId="54" applyNumberFormat="0" applyProtection="0">
      <alignment horizontal="right" vertical="center"/>
    </xf>
    <xf numFmtId="4" fontId="16" fillId="26" borderId="54" applyNumberFormat="0" applyProtection="0">
      <alignment horizontal="right" vertical="center"/>
    </xf>
    <xf numFmtId="4" fontId="31" fillId="19" borderId="54" applyNumberFormat="0" applyProtection="0">
      <alignment vertical="center"/>
    </xf>
    <xf numFmtId="4" fontId="30" fillId="18" borderId="53" applyNumberFormat="0" applyProtection="0">
      <alignment horizontal="left" vertical="center" indent="1"/>
    </xf>
    <xf numFmtId="0" fontId="17" fillId="19" borderId="54" applyNumberFormat="0" applyProtection="0">
      <alignment horizontal="left" vertical="top" indent="1"/>
    </xf>
    <xf numFmtId="4" fontId="25" fillId="22" borderId="53" applyNumberFormat="0" applyProtection="0">
      <alignment horizontal="left" vertical="center"/>
    </xf>
    <xf numFmtId="4" fontId="16" fillId="24" borderId="54" applyNumberFormat="0" applyProtection="0">
      <alignment horizontal="right" vertical="center"/>
    </xf>
    <xf numFmtId="4" fontId="16" fillId="25" borderId="54" applyNumberFormat="0" applyProtection="0">
      <alignment horizontal="right" vertical="center"/>
    </xf>
    <xf numFmtId="4" fontId="16" fillId="26" borderId="54" applyNumberFormat="0" applyProtection="0">
      <alignment horizontal="right" vertical="center"/>
    </xf>
    <xf numFmtId="4" fontId="16" fillId="27" borderId="54" applyNumberFormat="0" applyProtection="0">
      <alignment horizontal="right" vertical="center"/>
    </xf>
    <xf numFmtId="4" fontId="16" fillId="28" borderId="54" applyNumberFormat="0" applyProtection="0">
      <alignment horizontal="right" vertical="center"/>
    </xf>
    <xf numFmtId="4" fontId="16" fillId="29" borderId="54" applyNumberFormat="0" applyProtection="0">
      <alignment horizontal="right" vertical="center"/>
    </xf>
    <xf numFmtId="4" fontId="16" fillId="30" borderId="54" applyNumberFormat="0" applyProtection="0">
      <alignment horizontal="right" vertical="center"/>
    </xf>
    <xf numFmtId="4" fontId="16" fillId="31" borderId="54" applyNumberFormat="0" applyProtection="0">
      <alignment horizontal="right" vertical="center"/>
    </xf>
    <xf numFmtId="4" fontId="16" fillId="32" borderId="54" applyNumberFormat="0" applyProtection="0">
      <alignment horizontal="right" vertical="center"/>
    </xf>
    <xf numFmtId="4" fontId="17" fillId="33" borderId="53" applyNumberFormat="0" applyProtection="0">
      <alignment horizontal="left" vertical="center" indent="1"/>
    </xf>
    <xf numFmtId="4" fontId="16" fillId="34" borderId="53" applyNumberFormat="0" applyProtection="0">
      <alignment horizontal="left" vertical="center" indent="1"/>
    </xf>
    <xf numFmtId="4" fontId="16" fillId="36" borderId="54" applyNumberFormat="0" applyProtection="0">
      <alignment horizontal="right" vertical="center"/>
    </xf>
    <xf numFmtId="0" fontId="24" fillId="0" borderId="53" applyNumberFormat="0" applyProtection="0">
      <alignment horizontal="left" vertical="center" indent="2"/>
    </xf>
    <xf numFmtId="0" fontId="20" fillId="35" borderId="54" applyNumberFormat="0" applyProtection="0">
      <alignment horizontal="left" vertical="top" indent="1"/>
    </xf>
    <xf numFmtId="0" fontId="24" fillId="0" borderId="53" applyNumberFormat="0" applyProtection="0">
      <alignment horizontal="left" vertical="center" indent="2"/>
    </xf>
    <xf numFmtId="0" fontId="20" fillId="38" borderId="54" applyNumberFormat="0" applyProtection="0">
      <alignment horizontal="left" vertical="top" indent="1"/>
    </xf>
    <xf numFmtId="0" fontId="24" fillId="0" borderId="53" applyNumberFormat="0" applyProtection="0">
      <alignment horizontal="left" vertical="center" indent="2"/>
    </xf>
    <xf numFmtId="0" fontId="20" fillId="39" borderId="54" applyNumberFormat="0" applyProtection="0">
      <alignment horizontal="left" vertical="top" indent="1"/>
    </xf>
    <xf numFmtId="0" fontId="24" fillId="0" borderId="53" applyNumberFormat="0" applyProtection="0">
      <alignment horizontal="left" vertical="center" indent="2"/>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23" fillId="0" borderId="53" applyNumberFormat="0" applyProtection="0">
      <alignment horizontal="right" vertical="center" wrapText="1"/>
    </xf>
    <xf numFmtId="4" fontId="36" fillId="41" borderId="54" applyNumberFormat="0" applyProtection="0">
      <alignment horizontal="right" vertical="center"/>
    </xf>
    <xf numFmtId="0" fontId="25" fillId="43" borderId="53" applyNumberFormat="0" applyProtection="0">
      <alignment horizontal="center" vertical="center" wrapText="1"/>
    </xf>
    <xf numFmtId="0" fontId="25" fillId="44" borderId="53" applyNumberFormat="0" applyProtection="0">
      <alignment horizontal="center" vertical="top" wrapText="1"/>
    </xf>
    <xf numFmtId="4" fontId="45" fillId="41" borderId="54" applyNumberFormat="0" applyProtection="0">
      <alignment horizontal="right" vertical="center"/>
    </xf>
    <xf numFmtId="4" fontId="45" fillId="41" borderId="56" applyNumberFormat="0" applyProtection="0">
      <alignment horizontal="right" vertical="center"/>
    </xf>
    <xf numFmtId="4" fontId="36" fillId="41" borderId="56" applyNumberFormat="0" applyProtection="0">
      <alignment horizontal="right" vertical="center"/>
    </xf>
    <xf numFmtId="0" fontId="16" fillId="40" borderId="56" applyNumberFormat="0" applyProtection="0">
      <alignment horizontal="left" vertical="top" indent="1"/>
    </xf>
    <xf numFmtId="4" fontId="36" fillId="40" borderId="56" applyNumberFormat="0" applyProtection="0">
      <alignment vertical="center"/>
    </xf>
    <xf numFmtId="4" fontId="16" fillId="40" borderId="56" applyNumberFormat="0" applyProtection="0">
      <alignment vertical="center"/>
    </xf>
    <xf numFmtId="0" fontId="20" fillId="3" borderId="56" applyNumberFormat="0" applyProtection="0">
      <alignment horizontal="left" vertical="top" indent="1"/>
    </xf>
    <xf numFmtId="0" fontId="20" fillId="39" borderId="56" applyNumberFormat="0" applyProtection="0">
      <alignment horizontal="left" vertical="top" indent="1"/>
    </xf>
    <xf numFmtId="0" fontId="20" fillId="38" borderId="56" applyNumberFormat="0" applyProtection="0">
      <alignment horizontal="left" vertical="top" indent="1"/>
    </xf>
    <xf numFmtId="0" fontId="20" fillId="35" borderId="56" applyNumberFormat="0" applyProtection="0">
      <alignment horizontal="left" vertical="top" indent="1"/>
    </xf>
    <xf numFmtId="4" fontId="16" fillId="36" borderId="56" applyNumberFormat="0" applyProtection="0">
      <alignment horizontal="right" vertical="center"/>
    </xf>
    <xf numFmtId="4" fontId="16" fillId="32" borderId="56" applyNumberFormat="0" applyProtection="0">
      <alignment horizontal="right" vertical="center"/>
    </xf>
    <xf numFmtId="4" fontId="16" fillId="31" borderId="56" applyNumberFormat="0" applyProtection="0">
      <alignment horizontal="right" vertical="center"/>
    </xf>
    <xf numFmtId="4" fontId="16" fillId="30" borderId="56" applyNumberFormat="0" applyProtection="0">
      <alignment horizontal="right" vertical="center"/>
    </xf>
    <xf numFmtId="4" fontId="16" fillId="29" borderId="56" applyNumberFormat="0" applyProtection="0">
      <alignment horizontal="right" vertical="center"/>
    </xf>
    <xf numFmtId="4" fontId="16" fillId="28" borderId="56" applyNumberFormat="0" applyProtection="0">
      <alignment horizontal="right" vertical="center"/>
    </xf>
    <xf numFmtId="4" fontId="16" fillId="27" borderId="56" applyNumberFormat="0" applyProtection="0">
      <alignment horizontal="right" vertical="center"/>
    </xf>
    <xf numFmtId="4" fontId="16" fillId="26" borderId="56" applyNumberFormat="0" applyProtection="0">
      <alignment horizontal="right" vertical="center"/>
    </xf>
    <xf numFmtId="4" fontId="16" fillId="25" borderId="56" applyNumberFormat="0" applyProtection="0">
      <alignment horizontal="right" vertical="center"/>
    </xf>
    <xf numFmtId="4" fontId="16" fillId="24" borderId="56" applyNumberFormat="0" applyProtection="0">
      <alignment horizontal="right" vertical="center"/>
    </xf>
    <xf numFmtId="0" fontId="17" fillId="19" borderId="56" applyNumberFormat="0" applyProtection="0">
      <alignment horizontal="left" vertical="top" indent="1"/>
    </xf>
    <xf numFmtId="4" fontId="31" fillId="19" borderId="56" applyNumberFormat="0" applyProtection="0">
      <alignment vertical="center"/>
    </xf>
    <xf numFmtId="0" fontId="20" fillId="84" borderId="53" applyNumberFormat="0">
      <protection locked="0"/>
    </xf>
    <xf numFmtId="4" fontId="23" fillId="0" borderId="55" applyNumberFormat="0" applyProtection="0">
      <alignment horizontal="left" vertical="center" indent="1"/>
    </xf>
    <xf numFmtId="4" fontId="23" fillId="0" borderId="57" applyNumberFormat="0" applyProtection="0">
      <alignment horizontal="left" vertical="center" indent="1"/>
    </xf>
    <xf numFmtId="4" fontId="16" fillId="24" borderId="56" applyNumberFormat="0" applyProtection="0">
      <alignment horizontal="right" vertical="center"/>
    </xf>
    <xf numFmtId="4" fontId="31" fillId="19" borderId="56" applyNumberFormat="0" applyProtection="0">
      <alignment vertical="center"/>
    </xf>
    <xf numFmtId="4" fontId="16" fillId="36" borderId="56" applyNumberFormat="0" applyProtection="0">
      <alignment horizontal="right" vertical="center"/>
    </xf>
    <xf numFmtId="0" fontId="20" fillId="35" borderId="56" applyNumberFormat="0" applyProtection="0">
      <alignment horizontal="left" vertical="top" indent="1"/>
    </xf>
    <xf numFmtId="0" fontId="20" fillId="38" borderId="56" applyNumberFormat="0" applyProtection="0">
      <alignment horizontal="left" vertical="top" indent="1"/>
    </xf>
    <xf numFmtId="0" fontId="20" fillId="39" borderId="56" applyNumberFormat="0" applyProtection="0">
      <alignment horizontal="left" vertical="top" indent="1"/>
    </xf>
    <xf numFmtId="0" fontId="20" fillId="3" borderId="56" applyNumberFormat="0" applyProtection="0">
      <alignment horizontal="left" vertical="top" indent="1"/>
    </xf>
    <xf numFmtId="4" fontId="16" fillId="40" borderId="56" applyNumberFormat="0" applyProtection="0">
      <alignment vertical="center"/>
    </xf>
    <xf numFmtId="4" fontId="36" fillId="40" borderId="56" applyNumberFormat="0" applyProtection="0">
      <alignment vertical="center"/>
    </xf>
    <xf numFmtId="0" fontId="16" fillId="40" borderId="56" applyNumberFormat="0" applyProtection="0">
      <alignment horizontal="left" vertical="top" indent="1"/>
    </xf>
    <xf numFmtId="4" fontId="36" fillId="41" borderId="56" applyNumberFormat="0" applyProtection="0">
      <alignment horizontal="right" vertical="center"/>
    </xf>
    <xf numFmtId="4" fontId="45" fillId="41" borderId="56" applyNumberFormat="0" applyProtection="0">
      <alignment horizontal="right" vertical="center"/>
    </xf>
    <xf numFmtId="4" fontId="16" fillId="30" borderId="56" applyNumberFormat="0" applyProtection="0">
      <alignment horizontal="right" vertical="center"/>
    </xf>
    <xf numFmtId="4" fontId="16" fillId="32" borderId="56" applyNumberFormat="0" applyProtection="0">
      <alignment horizontal="right" vertical="center"/>
    </xf>
    <xf numFmtId="4" fontId="16" fillId="29" borderId="56" applyNumberFormat="0" applyProtection="0">
      <alignment horizontal="right" vertical="center"/>
    </xf>
    <xf numFmtId="4" fontId="16" fillId="25" borderId="56" applyNumberFormat="0" applyProtection="0">
      <alignment horizontal="right" vertical="center"/>
    </xf>
    <xf numFmtId="4" fontId="16" fillId="27" borderId="56" applyNumberFormat="0" applyProtection="0">
      <alignment horizontal="right" vertical="center"/>
    </xf>
    <xf numFmtId="0" fontId="17" fillId="19" borderId="56" applyNumberFormat="0" applyProtection="0">
      <alignment horizontal="left" vertical="top" indent="1"/>
    </xf>
    <xf numFmtId="4" fontId="16" fillId="28" borderId="56" applyNumberFormat="0" applyProtection="0">
      <alignment horizontal="right" vertical="center"/>
    </xf>
    <xf numFmtId="4" fontId="16" fillId="31" borderId="56" applyNumberFormat="0" applyProtection="0">
      <alignment horizontal="right" vertical="center"/>
    </xf>
    <xf numFmtId="4" fontId="16" fillId="26" borderId="56" applyNumberFormat="0" applyProtection="0">
      <alignment horizontal="right" vertical="center"/>
    </xf>
    <xf numFmtId="4" fontId="31" fillId="19" borderId="59" applyNumberFormat="0" applyProtection="0">
      <alignment vertical="center"/>
    </xf>
    <xf numFmtId="0" fontId="17" fillId="19" borderId="59" applyNumberFormat="0" applyProtection="0">
      <alignment horizontal="left" vertical="top" indent="1"/>
    </xf>
    <xf numFmtId="4" fontId="16" fillId="24" borderId="59" applyNumberFormat="0" applyProtection="0">
      <alignment horizontal="right" vertical="center"/>
    </xf>
    <xf numFmtId="4" fontId="16" fillId="25" borderId="59" applyNumberFormat="0" applyProtection="0">
      <alignment horizontal="right" vertical="center"/>
    </xf>
    <xf numFmtId="4" fontId="16" fillId="26" borderId="59" applyNumberFormat="0" applyProtection="0">
      <alignment horizontal="right" vertical="center"/>
    </xf>
    <xf numFmtId="4" fontId="16" fillId="27" borderId="59" applyNumberFormat="0" applyProtection="0">
      <alignment horizontal="right" vertical="center"/>
    </xf>
    <xf numFmtId="4" fontId="16" fillId="28" borderId="59" applyNumberFormat="0" applyProtection="0">
      <alignment horizontal="right" vertical="center"/>
    </xf>
    <xf numFmtId="4" fontId="16" fillId="29" borderId="59" applyNumberFormat="0" applyProtection="0">
      <alignment horizontal="right" vertical="center"/>
    </xf>
    <xf numFmtId="4" fontId="16" fillId="30" borderId="59" applyNumberFormat="0" applyProtection="0">
      <alignment horizontal="right" vertical="center"/>
    </xf>
    <xf numFmtId="4" fontId="16" fillId="31" borderId="59" applyNumberFormat="0" applyProtection="0">
      <alignment horizontal="right" vertical="center"/>
    </xf>
    <xf numFmtId="4" fontId="16" fillId="32" borderId="59" applyNumberFormat="0" applyProtection="0">
      <alignment horizontal="right" vertical="center"/>
    </xf>
    <xf numFmtId="4" fontId="16" fillId="36" borderId="59" applyNumberFormat="0" applyProtection="0">
      <alignment horizontal="right" vertical="center"/>
    </xf>
    <xf numFmtId="0" fontId="20" fillId="35" borderId="59" applyNumberFormat="0" applyProtection="0">
      <alignment horizontal="left" vertical="top" indent="1"/>
    </xf>
    <xf numFmtId="0" fontId="20" fillId="38" borderId="59" applyNumberFormat="0" applyProtection="0">
      <alignment horizontal="left" vertical="top" indent="1"/>
    </xf>
    <xf numFmtId="0" fontId="20" fillId="39" borderId="59" applyNumberFormat="0" applyProtection="0">
      <alignment horizontal="left" vertical="top" indent="1"/>
    </xf>
    <xf numFmtId="0" fontId="20" fillId="3" borderId="59" applyNumberFormat="0" applyProtection="0">
      <alignment horizontal="left" vertical="top" indent="1"/>
    </xf>
    <xf numFmtId="4" fontId="16" fillId="40" borderId="59" applyNumberFormat="0" applyProtection="0">
      <alignment vertical="center"/>
    </xf>
    <xf numFmtId="4" fontId="36" fillId="40" borderId="59" applyNumberFormat="0" applyProtection="0">
      <alignment vertical="center"/>
    </xf>
    <xf numFmtId="0" fontId="16" fillId="40" borderId="59" applyNumberFormat="0" applyProtection="0">
      <alignment horizontal="left" vertical="top" indent="1"/>
    </xf>
    <xf numFmtId="4" fontId="36" fillId="41" borderId="59" applyNumberFormat="0" applyProtection="0">
      <alignment horizontal="right" vertical="center"/>
    </xf>
    <xf numFmtId="4" fontId="45" fillId="41" borderId="59" applyNumberFormat="0" applyProtection="0">
      <alignment horizontal="right" vertical="center"/>
    </xf>
    <xf numFmtId="4" fontId="45" fillId="41" borderId="61" applyNumberFormat="0" applyProtection="0">
      <alignment horizontal="right" vertical="center"/>
    </xf>
    <xf numFmtId="4" fontId="36" fillId="41" borderId="61" applyNumberFormat="0" applyProtection="0">
      <alignment horizontal="right" vertical="center"/>
    </xf>
    <xf numFmtId="0" fontId="16" fillId="40" borderId="61" applyNumberFormat="0" applyProtection="0">
      <alignment horizontal="left" vertical="top" indent="1"/>
    </xf>
    <xf numFmtId="4" fontId="36" fillId="40" borderId="61" applyNumberFormat="0" applyProtection="0">
      <alignment vertical="center"/>
    </xf>
    <xf numFmtId="4" fontId="16" fillId="40" borderId="61" applyNumberFormat="0" applyProtection="0">
      <alignment vertical="center"/>
    </xf>
    <xf numFmtId="0" fontId="20" fillId="3" borderId="61" applyNumberFormat="0" applyProtection="0">
      <alignment horizontal="left" vertical="top" indent="1"/>
    </xf>
    <xf numFmtId="0" fontId="20" fillId="39" borderId="61" applyNumberFormat="0" applyProtection="0">
      <alignment horizontal="left" vertical="top" indent="1"/>
    </xf>
    <xf numFmtId="0" fontId="20" fillId="38" borderId="61" applyNumberFormat="0" applyProtection="0">
      <alignment horizontal="left" vertical="top" indent="1"/>
    </xf>
    <xf numFmtId="0" fontId="20" fillId="35" borderId="61" applyNumberFormat="0" applyProtection="0">
      <alignment horizontal="left" vertical="top" indent="1"/>
    </xf>
    <xf numFmtId="4" fontId="16" fillId="36" borderId="61" applyNumberFormat="0" applyProtection="0">
      <alignment horizontal="right" vertical="center"/>
    </xf>
    <xf numFmtId="4" fontId="16" fillId="32" borderId="61" applyNumberFormat="0" applyProtection="0">
      <alignment horizontal="right" vertical="center"/>
    </xf>
    <xf numFmtId="4" fontId="16" fillId="31" borderId="61" applyNumberFormat="0" applyProtection="0">
      <alignment horizontal="right" vertical="center"/>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16" fillId="24" borderId="61" applyNumberFormat="0" applyProtection="0">
      <alignment horizontal="right" vertical="center"/>
    </xf>
    <xf numFmtId="0" fontId="17" fillId="19" borderId="61" applyNumberFormat="0" applyProtection="0">
      <alignment horizontal="left" vertical="top" indent="1"/>
    </xf>
    <xf numFmtId="4" fontId="31" fillId="19" borderId="61" applyNumberFormat="0" applyProtection="0">
      <alignment vertical="center"/>
    </xf>
    <xf numFmtId="4" fontId="23" fillId="0" borderId="60" applyNumberFormat="0" applyProtection="0">
      <alignment horizontal="left" vertical="center" indent="1"/>
    </xf>
    <xf numFmtId="4" fontId="23" fillId="0" borderId="62" applyNumberFormat="0" applyProtection="0">
      <alignment horizontal="left" vertical="center" indent="1"/>
    </xf>
    <xf numFmtId="4" fontId="16" fillId="24" borderId="61" applyNumberFormat="0" applyProtection="0">
      <alignment horizontal="right" vertical="center"/>
    </xf>
    <xf numFmtId="4" fontId="31" fillId="19" borderId="61" applyNumberFormat="0" applyProtection="0">
      <alignmen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4" fontId="16" fillId="30" borderId="61" applyNumberFormat="0" applyProtection="0">
      <alignment horizontal="right" vertical="center"/>
    </xf>
    <xf numFmtId="4" fontId="16" fillId="32" borderId="61" applyNumberFormat="0" applyProtection="0">
      <alignment horizontal="right" vertical="center"/>
    </xf>
    <xf numFmtId="4" fontId="16" fillId="29" borderId="61" applyNumberFormat="0" applyProtection="0">
      <alignment horizontal="right" vertical="center"/>
    </xf>
    <xf numFmtId="4" fontId="16" fillId="25" borderId="61" applyNumberFormat="0" applyProtection="0">
      <alignment horizontal="right" vertical="center"/>
    </xf>
    <xf numFmtId="4" fontId="16" fillId="27" borderId="61" applyNumberFormat="0" applyProtection="0">
      <alignment horizontal="right" vertical="center"/>
    </xf>
    <xf numFmtId="0" fontId="17" fillId="19" borderId="61" applyNumberFormat="0" applyProtection="0">
      <alignment horizontal="left" vertical="top" indent="1"/>
    </xf>
    <xf numFmtId="4" fontId="16" fillId="28" borderId="61" applyNumberFormat="0" applyProtection="0">
      <alignment horizontal="right" vertical="center"/>
    </xf>
    <xf numFmtId="4" fontId="16" fillId="31" borderId="61" applyNumberFormat="0" applyProtection="0">
      <alignment horizontal="right" vertical="center"/>
    </xf>
    <xf numFmtId="4" fontId="16" fillId="26" borderId="61" applyNumberFormat="0" applyProtection="0">
      <alignment horizontal="right" vertical="center"/>
    </xf>
    <xf numFmtId="0" fontId="24" fillId="0" borderId="62" applyNumberFormat="0" applyProtection="0">
      <alignment horizontal="left" vertical="center" indent="2"/>
    </xf>
    <xf numFmtId="0" fontId="20" fillId="3" borderId="63" applyNumberFormat="0" applyProtection="0">
      <alignment horizontal="left" vertical="top" indent="1"/>
    </xf>
    <xf numFmtId="4" fontId="16" fillId="40" borderId="63" applyNumberFormat="0" applyProtection="0">
      <alignment vertical="center"/>
    </xf>
    <xf numFmtId="4" fontId="36" fillId="40" borderId="63" applyNumberFormat="0" applyProtection="0">
      <alignment vertical="center"/>
    </xf>
    <xf numFmtId="0" fontId="16" fillId="40" borderId="63" applyNumberFormat="0" applyProtection="0">
      <alignment horizontal="left" vertical="top" indent="1"/>
    </xf>
    <xf numFmtId="4" fontId="23" fillId="0" borderId="62" applyNumberFormat="0" applyProtection="0">
      <alignment horizontal="right" vertical="center" wrapText="1"/>
    </xf>
    <xf numFmtId="4" fontId="36" fillId="41" borderId="63" applyNumberFormat="0" applyProtection="0">
      <alignment horizontal="right" vertical="center"/>
    </xf>
    <xf numFmtId="0" fontId="25" fillId="43" borderId="62" applyNumberFormat="0" applyProtection="0">
      <alignment horizontal="center" vertical="center" wrapText="1"/>
    </xf>
    <xf numFmtId="0" fontId="25" fillId="44" borderId="62" applyNumberFormat="0" applyProtection="0">
      <alignment horizontal="center" vertical="top" wrapText="1"/>
    </xf>
    <xf numFmtId="4" fontId="45" fillId="41" borderId="63" applyNumberFormat="0" applyProtection="0">
      <alignment horizontal="right" vertical="center"/>
    </xf>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0" fontId="20" fillId="84" borderId="62" applyNumberFormat="0">
      <protection locked="0"/>
    </xf>
    <xf numFmtId="4" fontId="23" fillId="0" borderId="64"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0" fontId="11" fillId="0" borderId="0"/>
    <xf numFmtId="4" fontId="23" fillId="0" borderId="57" applyNumberFormat="0" applyProtection="0">
      <alignment horizontal="left" vertical="center" indent="1"/>
    </xf>
    <xf numFmtId="0" fontId="102" fillId="0" borderId="0"/>
    <xf numFmtId="0" fontId="66" fillId="0" borderId="0" applyNumberFormat="0" applyFill="0" applyBorder="0" applyAlignment="0" applyProtection="0"/>
    <xf numFmtId="0" fontId="104" fillId="0" borderId="33" applyNumberFormat="0" applyFill="0" applyAlignment="0" applyProtection="0"/>
    <xf numFmtId="0" fontId="105" fillId="0" borderId="34" applyNumberFormat="0" applyFill="0" applyAlignment="0" applyProtection="0"/>
    <xf numFmtId="0" fontId="106" fillId="0" borderId="35" applyNumberFormat="0" applyFill="0" applyAlignment="0" applyProtection="0"/>
    <xf numFmtId="0" fontId="106" fillId="0" borderId="0" applyNumberFormat="0" applyFill="0" applyBorder="0" applyAlignment="0" applyProtection="0"/>
    <xf numFmtId="0" fontId="107" fillId="52" borderId="0" applyNumberFormat="0" applyBorder="0" applyAlignment="0" applyProtection="0"/>
    <xf numFmtId="0" fontId="108" fillId="53" borderId="0" applyNumberFormat="0" applyBorder="0" applyAlignment="0" applyProtection="0"/>
    <xf numFmtId="0" fontId="109" fillId="54" borderId="0" applyNumberFormat="0" applyBorder="0" applyAlignment="0" applyProtection="0"/>
    <xf numFmtId="0" fontId="110" fillId="55" borderId="36" applyNumberFormat="0" applyAlignment="0" applyProtection="0"/>
    <xf numFmtId="0" fontId="111" fillId="56" borderId="37" applyNumberFormat="0" applyAlignment="0" applyProtection="0"/>
    <xf numFmtId="0" fontId="112" fillId="56" borderId="36" applyNumberFormat="0" applyAlignment="0" applyProtection="0"/>
    <xf numFmtId="0" fontId="113" fillId="0" borderId="38" applyNumberFormat="0" applyFill="0" applyAlignment="0" applyProtection="0"/>
    <xf numFmtId="0" fontId="114" fillId="57" borderId="39"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40" applyNumberFormat="0" applyFill="0" applyAlignment="0" applyProtection="0"/>
    <xf numFmtId="0" fontId="118"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8" fillId="59" borderId="0" applyNumberFormat="0" applyBorder="0" applyAlignment="0" applyProtection="0"/>
    <xf numFmtId="0" fontId="118"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8" fillId="61" borderId="0" applyNumberFormat="0" applyBorder="0" applyAlignment="0" applyProtection="0"/>
    <xf numFmtId="0" fontId="118"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8" fillId="63" borderId="0" applyNumberFormat="0" applyBorder="0" applyAlignment="0" applyProtection="0"/>
    <xf numFmtId="0" fontId="118"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8" fillId="65" borderId="0" applyNumberFormat="0" applyBorder="0" applyAlignment="0" applyProtection="0"/>
    <xf numFmtId="0" fontId="118"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8" fillId="67" borderId="0" applyNumberFormat="0" applyBorder="0" applyAlignment="0" applyProtection="0"/>
    <xf numFmtId="0" fontId="118"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8"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101" fillId="0" borderId="0"/>
    <xf numFmtId="43" fontId="101" fillId="0" borderId="0" applyFont="0" applyFill="0" applyBorder="0" applyAlignment="0" applyProtection="0"/>
    <xf numFmtId="0" fontId="10" fillId="0" borderId="0"/>
    <xf numFmtId="43" fontId="10" fillId="0" borderId="0" applyFont="0" applyFill="0" applyBorder="0" applyAlignment="0" applyProtection="0"/>
    <xf numFmtId="43" fontId="101" fillId="0" borderId="0" applyFont="0" applyFill="0" applyBorder="0" applyAlignment="0" applyProtection="0"/>
    <xf numFmtId="0" fontId="10" fillId="5" borderId="19" applyNumberFormat="0" applyFont="0" applyAlignment="0" applyProtection="0"/>
    <xf numFmtId="0" fontId="101" fillId="0" borderId="0"/>
    <xf numFmtId="9" fontId="10" fillId="0" borderId="0" applyFont="0" applyFill="0" applyBorder="0" applyAlignment="0" applyProtection="0"/>
    <xf numFmtId="43" fontId="102" fillId="0" borderId="0" applyFont="0" applyFill="0" applyBorder="0" applyAlignment="0" applyProtection="0"/>
    <xf numFmtId="9" fontId="102" fillId="0" borderId="0" applyFont="0" applyFill="0" applyBorder="0" applyAlignment="0" applyProtection="0"/>
    <xf numFmtId="0" fontId="101" fillId="0" borderId="0"/>
    <xf numFmtId="44" fontId="29" fillId="0" borderId="0" applyFont="0" applyFill="0" applyBorder="0" applyAlignment="0" applyProtection="0"/>
    <xf numFmtId="4" fontId="30" fillId="18" borderId="57" applyNumberFormat="0" applyProtection="0">
      <alignment horizontal="right" vertical="center" wrapText="1"/>
    </xf>
    <xf numFmtId="4" fontId="31" fillId="19" borderId="71" applyNumberFormat="0" applyProtection="0">
      <alignment vertical="center"/>
    </xf>
    <xf numFmtId="4" fontId="30" fillId="18" borderId="57" applyNumberFormat="0" applyProtection="0">
      <alignment horizontal="left" vertical="center" indent="1"/>
    </xf>
    <xf numFmtId="0" fontId="17" fillId="19" borderId="71" applyNumberFormat="0" applyProtection="0">
      <alignment horizontal="left" vertical="top" indent="1"/>
    </xf>
    <xf numFmtId="4" fontId="25" fillId="22" borderId="57" applyNumberFormat="0" applyProtection="0">
      <alignment horizontal="left" vertical="center"/>
    </xf>
    <xf numFmtId="4" fontId="16" fillId="24" borderId="71" applyNumberFormat="0" applyProtection="0">
      <alignment horizontal="right" vertical="center"/>
    </xf>
    <xf numFmtId="4" fontId="16" fillId="25" borderId="71" applyNumberFormat="0" applyProtection="0">
      <alignment horizontal="right" vertical="center"/>
    </xf>
    <xf numFmtId="4" fontId="16" fillId="26" borderId="71" applyNumberFormat="0" applyProtection="0">
      <alignment horizontal="right" vertical="center"/>
    </xf>
    <xf numFmtId="4" fontId="16" fillId="27" borderId="71" applyNumberFormat="0" applyProtection="0">
      <alignment horizontal="right" vertical="center"/>
    </xf>
    <xf numFmtId="4" fontId="16" fillId="28" borderId="71" applyNumberFormat="0" applyProtection="0">
      <alignment horizontal="right" vertical="center"/>
    </xf>
    <xf numFmtId="4" fontId="16" fillId="29" borderId="71" applyNumberFormat="0" applyProtection="0">
      <alignment horizontal="right" vertical="center"/>
    </xf>
    <xf numFmtId="4" fontId="16" fillId="30" borderId="71" applyNumberFormat="0" applyProtection="0">
      <alignment horizontal="right" vertical="center"/>
    </xf>
    <xf numFmtId="4" fontId="16" fillId="31" borderId="71" applyNumberFormat="0" applyProtection="0">
      <alignment horizontal="right" vertical="center"/>
    </xf>
    <xf numFmtId="4" fontId="16" fillId="32" borderId="71"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1" applyNumberFormat="0" applyProtection="0">
      <alignment horizontal="right" vertical="center"/>
    </xf>
    <xf numFmtId="0" fontId="24" fillId="0" borderId="57" applyNumberFormat="0" applyProtection="0">
      <alignment horizontal="left" vertical="center" indent="2"/>
    </xf>
    <xf numFmtId="0" fontId="20" fillId="35" borderId="71" applyNumberFormat="0" applyProtection="0">
      <alignment horizontal="left" vertical="top" indent="1"/>
    </xf>
    <xf numFmtId="0" fontId="24" fillId="0" borderId="57" applyNumberFormat="0" applyProtection="0">
      <alignment horizontal="left" vertical="center" indent="2"/>
    </xf>
    <xf numFmtId="0" fontId="20" fillId="38" borderId="71" applyNumberFormat="0" applyProtection="0">
      <alignment horizontal="left" vertical="top" indent="1"/>
    </xf>
    <xf numFmtId="0" fontId="24" fillId="0" borderId="57" applyNumberFormat="0" applyProtection="0">
      <alignment horizontal="left" vertical="center" indent="2"/>
    </xf>
    <xf numFmtId="0" fontId="20" fillId="39" borderId="71" applyNumberFormat="0" applyProtection="0">
      <alignment horizontal="left" vertical="top" indent="1"/>
    </xf>
    <xf numFmtId="0" fontId="24" fillId="0" borderId="57" applyNumberFormat="0" applyProtection="0">
      <alignment horizontal="left" vertical="center" indent="2"/>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23" fillId="0" borderId="57" applyNumberFormat="0" applyProtection="0">
      <alignment horizontal="right" vertical="center" wrapText="1"/>
    </xf>
    <xf numFmtId="4" fontId="36" fillId="41" borderId="71"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1" applyNumberFormat="0" applyProtection="0">
      <alignment horizontal="right" vertical="center"/>
    </xf>
    <xf numFmtId="0" fontId="9" fillId="0" borderId="0"/>
    <xf numFmtId="44" fontId="9" fillId="0" borderId="0" applyFont="0" applyFill="0" applyBorder="0" applyAlignment="0" applyProtection="0"/>
    <xf numFmtId="0" fontId="20" fillId="84" borderId="57" applyNumberFormat="0">
      <protection locked="0"/>
    </xf>
    <xf numFmtId="0" fontId="9" fillId="0" borderId="0"/>
    <xf numFmtId="0" fontId="9" fillId="0" borderId="0"/>
    <xf numFmtId="4" fontId="30" fillId="18" borderId="57" applyNumberFormat="0" applyProtection="0">
      <alignment horizontal="right" vertical="center" wrapText="1"/>
    </xf>
    <xf numFmtId="4" fontId="31" fillId="19" borderId="72" applyNumberFormat="0" applyProtection="0">
      <alignment vertical="center"/>
    </xf>
    <xf numFmtId="4" fontId="30" fillId="18" borderId="57" applyNumberFormat="0" applyProtection="0">
      <alignment horizontal="left" vertical="center" indent="1"/>
    </xf>
    <xf numFmtId="0" fontId="17" fillId="19" borderId="72" applyNumberFormat="0" applyProtection="0">
      <alignment horizontal="left" vertical="top" indent="1"/>
    </xf>
    <xf numFmtId="4" fontId="25" fillId="22" borderId="57" applyNumberFormat="0" applyProtection="0">
      <alignment horizontal="left" vertical="center"/>
    </xf>
    <xf numFmtId="4" fontId="16" fillId="24" borderId="72" applyNumberFormat="0" applyProtection="0">
      <alignment horizontal="right" vertical="center"/>
    </xf>
    <xf numFmtId="4" fontId="16" fillId="25" borderId="72" applyNumberFormat="0" applyProtection="0">
      <alignment horizontal="right" vertical="center"/>
    </xf>
    <xf numFmtId="4" fontId="16" fillId="26" borderId="72" applyNumberFormat="0" applyProtection="0">
      <alignment horizontal="right" vertical="center"/>
    </xf>
    <xf numFmtId="4" fontId="16" fillId="27" borderId="72" applyNumberFormat="0" applyProtection="0">
      <alignment horizontal="right" vertical="center"/>
    </xf>
    <xf numFmtId="4" fontId="16" fillId="28" borderId="72" applyNumberFormat="0" applyProtection="0">
      <alignment horizontal="right" vertical="center"/>
    </xf>
    <xf numFmtId="4" fontId="16" fillId="29" borderId="72" applyNumberFormat="0" applyProtection="0">
      <alignment horizontal="right" vertical="center"/>
    </xf>
    <xf numFmtId="4" fontId="16" fillId="30" borderId="72" applyNumberFormat="0" applyProtection="0">
      <alignment horizontal="right" vertical="center"/>
    </xf>
    <xf numFmtId="4" fontId="16" fillId="31" borderId="72" applyNumberFormat="0" applyProtection="0">
      <alignment horizontal="right" vertical="center"/>
    </xf>
    <xf numFmtId="4" fontId="16" fillId="32" borderId="72"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2" applyNumberFormat="0" applyProtection="0">
      <alignment horizontal="right" vertical="center"/>
    </xf>
    <xf numFmtId="0" fontId="24" fillId="0" borderId="57" applyNumberFormat="0" applyProtection="0">
      <alignment horizontal="left" vertical="center" indent="2"/>
    </xf>
    <xf numFmtId="0" fontId="20" fillId="35" borderId="72" applyNumberFormat="0" applyProtection="0">
      <alignment horizontal="left" vertical="top" indent="1"/>
    </xf>
    <xf numFmtId="0" fontId="24" fillId="0" borderId="57" applyNumberFormat="0" applyProtection="0">
      <alignment horizontal="left" vertical="center" indent="2"/>
    </xf>
    <xf numFmtId="0" fontId="20" fillId="38" borderId="72" applyNumberFormat="0" applyProtection="0">
      <alignment horizontal="left" vertical="top" indent="1"/>
    </xf>
    <xf numFmtId="0" fontId="24" fillId="0" borderId="57" applyNumberFormat="0" applyProtection="0">
      <alignment horizontal="left" vertical="center" indent="2"/>
    </xf>
    <xf numFmtId="0" fontId="20" fillId="39" borderId="72" applyNumberFormat="0" applyProtection="0">
      <alignment horizontal="left" vertical="top" indent="1"/>
    </xf>
    <xf numFmtId="0" fontId="24" fillId="0" borderId="57" applyNumberFormat="0" applyProtection="0">
      <alignment horizontal="left" vertical="center" indent="2"/>
    </xf>
    <xf numFmtId="0" fontId="20" fillId="3" borderId="72" applyNumberFormat="0" applyProtection="0">
      <alignment horizontal="left" vertical="top" indent="1"/>
    </xf>
    <xf numFmtId="4" fontId="16" fillId="40" borderId="72" applyNumberFormat="0" applyProtection="0">
      <alignment vertical="center"/>
    </xf>
    <xf numFmtId="4" fontId="36" fillId="40" borderId="72" applyNumberFormat="0" applyProtection="0">
      <alignment vertical="center"/>
    </xf>
    <xf numFmtId="0" fontId="16" fillId="40" borderId="72" applyNumberFormat="0" applyProtection="0">
      <alignment horizontal="left" vertical="top" indent="1"/>
    </xf>
    <xf numFmtId="4" fontId="23" fillId="0" borderId="57" applyNumberFormat="0" applyProtection="0">
      <alignment horizontal="right" vertical="center" wrapText="1"/>
    </xf>
    <xf numFmtId="4" fontId="36" fillId="41" borderId="72"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2" applyNumberFormat="0" applyProtection="0">
      <alignment horizontal="right" vertical="center"/>
    </xf>
    <xf numFmtId="0" fontId="9" fillId="0" borderId="0"/>
    <xf numFmtId="44" fontId="9" fillId="0" borderId="0" applyFont="0" applyFill="0" applyBorder="0" applyAlignment="0" applyProtection="0"/>
    <xf numFmtId="4" fontId="45" fillId="41" borderId="72" applyNumberFormat="0" applyProtection="0">
      <alignment horizontal="right" vertical="center"/>
    </xf>
    <xf numFmtId="4" fontId="36" fillId="41" borderId="72" applyNumberFormat="0" applyProtection="0">
      <alignment horizontal="right" vertical="center"/>
    </xf>
    <xf numFmtId="0" fontId="16" fillId="40" borderId="72" applyNumberFormat="0" applyProtection="0">
      <alignment horizontal="left" vertical="top" indent="1"/>
    </xf>
    <xf numFmtId="4" fontId="36" fillId="40" borderId="72" applyNumberFormat="0" applyProtection="0">
      <alignment vertical="center"/>
    </xf>
    <xf numFmtId="4" fontId="16" fillId="40" borderId="72" applyNumberFormat="0" applyProtection="0">
      <alignment vertical="center"/>
    </xf>
    <xf numFmtId="0" fontId="20" fillId="3" borderId="72" applyNumberFormat="0" applyProtection="0">
      <alignment horizontal="left" vertical="top" indent="1"/>
    </xf>
    <xf numFmtId="0" fontId="20" fillId="39" borderId="72" applyNumberFormat="0" applyProtection="0">
      <alignment horizontal="left" vertical="top" indent="1"/>
    </xf>
    <xf numFmtId="0" fontId="20" fillId="38" borderId="72" applyNumberFormat="0" applyProtection="0">
      <alignment horizontal="left" vertical="top" indent="1"/>
    </xf>
    <xf numFmtId="0" fontId="20" fillId="35" borderId="72" applyNumberFormat="0" applyProtection="0">
      <alignment horizontal="left" vertical="top" indent="1"/>
    </xf>
    <xf numFmtId="4" fontId="16" fillId="36" borderId="72" applyNumberFormat="0" applyProtection="0">
      <alignment horizontal="right" vertical="center"/>
    </xf>
    <xf numFmtId="4" fontId="16" fillId="32" borderId="72" applyNumberFormat="0" applyProtection="0">
      <alignment horizontal="right" vertical="center"/>
    </xf>
    <xf numFmtId="4" fontId="16" fillId="31" borderId="72" applyNumberFormat="0" applyProtection="0">
      <alignment horizontal="right" vertical="center"/>
    </xf>
    <xf numFmtId="4" fontId="16" fillId="30" borderId="72" applyNumberFormat="0" applyProtection="0">
      <alignment horizontal="right" vertical="center"/>
    </xf>
    <xf numFmtId="4" fontId="16" fillId="29" borderId="72" applyNumberFormat="0" applyProtection="0">
      <alignment horizontal="right" vertical="center"/>
    </xf>
    <xf numFmtId="4" fontId="16" fillId="28" borderId="72" applyNumberFormat="0" applyProtection="0">
      <alignment horizontal="right" vertical="center"/>
    </xf>
    <xf numFmtId="4" fontId="16" fillId="27" borderId="72" applyNumberFormat="0" applyProtection="0">
      <alignment horizontal="right" vertical="center"/>
    </xf>
    <xf numFmtId="4" fontId="16" fillId="26" borderId="72" applyNumberFormat="0" applyProtection="0">
      <alignment horizontal="right" vertical="center"/>
    </xf>
    <xf numFmtId="4" fontId="16" fillId="25" borderId="72" applyNumberFormat="0" applyProtection="0">
      <alignment horizontal="right" vertical="center"/>
    </xf>
    <xf numFmtId="4" fontId="16" fillId="24" borderId="72" applyNumberFormat="0" applyProtection="0">
      <alignment horizontal="right" vertical="center"/>
    </xf>
    <xf numFmtId="0" fontId="17" fillId="19" borderId="72" applyNumberFormat="0" applyProtection="0">
      <alignment horizontal="left" vertical="top" indent="1"/>
    </xf>
    <xf numFmtId="4" fontId="31" fillId="19" borderId="72" applyNumberFormat="0" applyProtection="0">
      <alignment vertical="center"/>
    </xf>
    <xf numFmtId="0" fontId="20" fillId="84" borderId="57" applyNumberFormat="0">
      <protection locked="0"/>
    </xf>
    <xf numFmtId="0" fontId="9" fillId="0" borderId="0"/>
    <xf numFmtId="0" fontId="9" fillId="0" borderId="0"/>
    <xf numFmtId="4" fontId="25" fillId="22" borderId="74" applyNumberFormat="0" applyProtection="0">
      <alignment horizontal="left" vertical="center"/>
    </xf>
    <xf numFmtId="0" fontId="24" fillId="0" borderId="66" applyNumberFormat="0" applyProtection="0">
      <alignment horizontal="left" vertical="center" indent="2"/>
    </xf>
    <xf numFmtId="4" fontId="30" fillId="18" borderId="66" applyNumberFormat="0" applyProtection="0">
      <alignment horizontal="right" vertical="center" wrapText="1"/>
    </xf>
    <xf numFmtId="4" fontId="16" fillId="31" borderId="73" applyNumberFormat="0" applyProtection="0">
      <alignment horizontal="right" vertical="center"/>
    </xf>
    <xf numFmtId="0" fontId="20" fillId="39" borderId="73" applyNumberFormat="0" applyProtection="0">
      <alignment horizontal="left" vertical="top" indent="1"/>
    </xf>
    <xf numFmtId="0" fontId="20" fillId="84" borderId="66" applyNumberFormat="0">
      <protection locked="0"/>
    </xf>
    <xf numFmtId="4" fontId="25" fillId="22" borderId="66" applyNumberFormat="0" applyProtection="0">
      <alignment horizontal="left" vertical="center"/>
    </xf>
    <xf numFmtId="4" fontId="30" fillId="18" borderId="66" applyNumberFormat="0" applyProtection="0">
      <alignment horizontal="right" vertical="center" wrapText="1"/>
    </xf>
    <xf numFmtId="0" fontId="17" fillId="19" borderId="73" applyNumberFormat="0" applyProtection="0">
      <alignment horizontal="left" vertical="top" indent="1"/>
    </xf>
    <xf numFmtId="4" fontId="31" fillId="19" borderId="73" applyNumberFormat="0" applyProtection="0">
      <alignment vertical="center"/>
    </xf>
    <xf numFmtId="0" fontId="9" fillId="0" borderId="0"/>
    <xf numFmtId="44" fontId="9" fillId="0" borderId="0" applyFont="0" applyFill="0" applyBorder="0" applyAlignment="0" applyProtection="0"/>
    <xf numFmtId="4" fontId="16" fillId="34" borderId="66" applyNumberFormat="0" applyProtection="0">
      <alignment horizontal="left" vertical="center" indent="1"/>
    </xf>
    <xf numFmtId="4" fontId="30" fillId="18" borderId="74" applyNumberFormat="0" applyProtection="0">
      <alignment horizontal="left" vertical="center" indent="1"/>
    </xf>
    <xf numFmtId="0" fontId="24" fillId="0" borderId="74" applyNumberFormat="0" applyProtection="0">
      <alignment horizontal="left" vertical="center" indent="2"/>
    </xf>
    <xf numFmtId="0" fontId="20" fillId="38" borderId="73" applyNumberFormat="0" applyProtection="0">
      <alignment horizontal="left" vertical="top" indent="1"/>
    </xf>
    <xf numFmtId="0" fontId="24" fillId="0" borderId="74" applyNumberFormat="0" applyProtection="0">
      <alignment horizontal="left" vertical="center" indent="2"/>
    </xf>
    <xf numFmtId="0" fontId="20" fillId="35" borderId="73" applyNumberFormat="0" applyProtection="0">
      <alignment horizontal="left" vertical="top" indent="1"/>
    </xf>
    <xf numFmtId="0" fontId="24" fillId="0" borderId="74" applyNumberFormat="0" applyProtection="0">
      <alignment horizontal="left" vertical="center" indent="2"/>
    </xf>
    <xf numFmtId="4" fontId="16" fillId="36" borderId="73" applyNumberFormat="0" applyProtection="0">
      <alignment horizontal="right" vertical="center"/>
    </xf>
    <xf numFmtId="4" fontId="16" fillId="34" borderId="74" applyNumberFormat="0" applyProtection="0">
      <alignment horizontal="left" vertical="center" indent="1"/>
    </xf>
    <xf numFmtId="4" fontId="17" fillId="33" borderId="74" applyNumberFormat="0" applyProtection="0">
      <alignment horizontal="left" vertical="center" indent="1"/>
    </xf>
    <xf numFmtId="4" fontId="16" fillId="32" borderId="73" applyNumberFormat="0" applyProtection="0">
      <alignment horizontal="right" vertical="center"/>
    </xf>
    <xf numFmtId="0" fontId="25" fillId="44" borderId="66" applyNumberFormat="0" applyProtection="0">
      <alignment horizontal="center" vertical="top" wrapText="1"/>
    </xf>
    <xf numFmtId="0" fontId="25" fillId="43" borderId="66" applyNumberFormat="0" applyProtection="0">
      <alignment horizontal="center" vertical="center" wrapText="1"/>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23" fillId="0" borderId="66" applyNumberFormat="0" applyProtection="0">
      <alignment horizontal="right" vertical="center" wrapText="1"/>
    </xf>
    <xf numFmtId="4" fontId="16" fillId="24" borderId="73" applyNumberFormat="0" applyProtection="0">
      <alignment horizontal="right" vertical="center"/>
    </xf>
    <xf numFmtId="4" fontId="30" fillId="18" borderId="74" applyNumberFormat="0" applyProtection="0">
      <alignment horizontal="right" vertical="center" wrapTex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4" fontId="30" fillId="18" borderId="66" applyNumberFormat="0" applyProtection="0">
      <alignment horizontal="left" vertical="center" indent="1"/>
    </xf>
    <xf numFmtId="4" fontId="17" fillId="33" borderId="66" applyNumberFormat="0" applyProtection="0">
      <alignment horizontal="left" vertical="center" indent="1"/>
    </xf>
    <xf numFmtId="0" fontId="9" fillId="0" borderId="0"/>
    <xf numFmtId="0" fontId="9" fillId="0" borderId="0"/>
    <xf numFmtId="4" fontId="31" fillId="19" borderId="67" applyNumberFormat="0" applyProtection="0">
      <alignment vertical="center"/>
    </xf>
    <xf numFmtId="0" fontId="17" fillId="19" borderId="67" applyNumberFormat="0" applyProtection="0">
      <alignment horizontal="left" vertical="top" indent="1"/>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0" fontId="9" fillId="0" borderId="0"/>
    <xf numFmtId="44" fontId="9" fillId="0" borderId="0" applyFont="0" applyFill="0" applyBorder="0" applyAlignment="0" applyProtection="0"/>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4" fontId="23" fillId="0" borderId="66" applyNumberFormat="0" applyProtection="0">
      <alignment horizontal="left" vertical="center" indent="1"/>
    </xf>
    <xf numFmtId="0" fontId="9" fillId="0" borderId="0"/>
    <xf numFmtId="0" fontId="9" fillId="0" borderId="0"/>
    <xf numFmtId="4" fontId="23" fillId="0" borderId="66"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7" applyNumberFormat="0" applyProtection="0">
      <alignment vertical="center"/>
    </xf>
    <xf numFmtId="4" fontId="30" fillId="18" borderId="66" applyNumberFormat="0" applyProtection="0">
      <alignment horizontal="left" vertical="center" indent="1"/>
    </xf>
    <xf numFmtId="0" fontId="17" fillId="19" borderId="67" applyNumberFormat="0" applyProtection="0">
      <alignment horizontal="left" vertical="top" indent="1"/>
    </xf>
    <xf numFmtId="4" fontId="25" fillId="22" borderId="66" applyNumberFormat="0" applyProtection="0">
      <alignment horizontal="left" vertical="center"/>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7" fillId="33" borderId="66" applyNumberFormat="0" applyProtection="0">
      <alignment horizontal="left" vertical="center" indent="1"/>
    </xf>
    <xf numFmtId="4" fontId="16" fillId="34" borderId="66" applyNumberFormat="0" applyProtection="0">
      <alignment horizontal="left" vertical="center" indent="1"/>
    </xf>
    <xf numFmtId="4" fontId="16" fillId="36" borderId="67" applyNumberFormat="0" applyProtection="0">
      <alignment horizontal="right" vertical="center"/>
    </xf>
    <xf numFmtId="0" fontId="24" fillId="0" borderId="66" applyNumberFormat="0" applyProtection="0">
      <alignment horizontal="left" vertical="center" indent="2"/>
    </xf>
    <xf numFmtId="0" fontId="20" fillId="35" borderId="67" applyNumberFormat="0" applyProtection="0">
      <alignment horizontal="left" vertical="top" indent="1"/>
    </xf>
    <xf numFmtId="0" fontId="24" fillId="0" borderId="66" applyNumberFormat="0" applyProtection="0">
      <alignment horizontal="left" vertical="center" indent="2"/>
    </xf>
    <xf numFmtId="0" fontId="20" fillId="38" borderId="67" applyNumberFormat="0" applyProtection="0">
      <alignment horizontal="left" vertical="top" indent="1"/>
    </xf>
    <xf numFmtId="0" fontId="24" fillId="0" borderId="66" applyNumberFormat="0" applyProtection="0">
      <alignment horizontal="left" vertical="center" indent="2"/>
    </xf>
    <xf numFmtId="0" fontId="20" fillId="39" borderId="67" applyNumberFormat="0" applyProtection="0">
      <alignment horizontal="left" vertical="top" indent="1"/>
    </xf>
    <xf numFmtId="0" fontId="24" fillId="0" borderId="66" applyNumberFormat="0" applyProtection="0">
      <alignment horizontal="left" vertical="center" indent="2"/>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23" fillId="0" borderId="66" applyNumberFormat="0" applyProtection="0">
      <alignment horizontal="right" vertical="center" wrapText="1"/>
    </xf>
    <xf numFmtId="4" fontId="36" fillId="41" borderId="67" applyNumberFormat="0" applyProtection="0">
      <alignment horizontal="right" vertical="center"/>
    </xf>
    <xf numFmtId="0" fontId="25" fillId="43" borderId="66" applyNumberFormat="0" applyProtection="0">
      <alignment horizontal="center" vertical="center" wrapText="1"/>
    </xf>
    <xf numFmtId="0" fontId="25" fillId="44" borderId="66" applyNumberFormat="0" applyProtection="0">
      <alignment horizontal="center" vertical="top" wrapText="1"/>
    </xf>
    <xf numFmtId="4" fontId="45" fillId="41" borderId="67" applyNumberFormat="0" applyProtection="0">
      <alignment horizontal="right" vertical="center"/>
    </xf>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0" fontId="20" fillId="84" borderId="66" applyNumberFormat="0">
      <protection locked="0"/>
    </xf>
    <xf numFmtId="4" fontId="23" fillId="0" borderId="66"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4" fontId="31" fillId="19" borderId="73" applyNumberFormat="0" applyProtection="0">
      <alignment vertical="center"/>
    </xf>
    <xf numFmtId="0" fontId="17" fillId="19" borderId="73" applyNumberFormat="0" applyProtection="0">
      <alignment horizontal="left" vertical="top" indent="1"/>
    </xf>
    <xf numFmtId="4" fontId="16" fillId="24" borderId="73" applyNumberFormat="0" applyProtection="0">
      <alignment horizontal="right" vertical="center"/>
    </xf>
    <xf numFmtId="4" fontId="16" fillId="25" borderId="73" applyNumberFormat="0" applyProtection="0">
      <alignment horizontal="right" vertical="center"/>
    </xf>
    <xf numFmtId="4" fontId="16" fillId="26" borderId="73" applyNumberFormat="0" applyProtection="0">
      <alignment horizontal="right" vertical="center"/>
    </xf>
    <xf numFmtId="4" fontId="16" fillId="27" borderId="73" applyNumberFormat="0" applyProtection="0">
      <alignment horizontal="right" vertical="center"/>
    </xf>
    <xf numFmtId="4" fontId="16" fillId="28" borderId="73" applyNumberFormat="0" applyProtection="0">
      <alignment horizontal="right" vertical="center"/>
    </xf>
    <xf numFmtId="4" fontId="16" fillId="29" borderId="73" applyNumberFormat="0" applyProtection="0">
      <alignment horizontal="right" vertical="center"/>
    </xf>
    <xf numFmtId="4" fontId="16" fillId="30" borderId="73" applyNumberFormat="0" applyProtection="0">
      <alignment horizontal="right" vertical="center"/>
    </xf>
    <xf numFmtId="4" fontId="16" fillId="31" borderId="73" applyNumberFormat="0" applyProtection="0">
      <alignment horizontal="right" vertical="center"/>
    </xf>
    <xf numFmtId="4" fontId="16" fillId="32" borderId="73" applyNumberFormat="0" applyProtection="0">
      <alignment horizontal="righ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24" fillId="0" borderId="74" applyNumberFormat="0" applyProtection="0">
      <alignment horizontal="left" vertical="center" indent="2"/>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23" fillId="0" borderId="74" applyNumberFormat="0" applyProtection="0">
      <alignment horizontal="right" vertical="center" wrapText="1"/>
    </xf>
    <xf numFmtId="4" fontId="36" fillId="41" borderId="73" applyNumberFormat="0" applyProtection="0">
      <alignment horizontal="right" vertical="center"/>
    </xf>
    <xf numFmtId="0" fontId="25" fillId="43" borderId="74" applyNumberFormat="0" applyProtection="0">
      <alignment horizontal="center" vertical="center" wrapText="1"/>
    </xf>
    <xf numFmtId="0" fontId="25" fillId="44" borderId="74" applyNumberFormat="0" applyProtection="0">
      <alignment horizontal="center" vertical="top" wrapText="1"/>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0" fontId="20" fillId="84" borderId="74" applyNumberFormat="0">
      <protection locked="0"/>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9" fillId="0" borderId="0"/>
    <xf numFmtId="4" fontId="23" fillId="0" borderId="66"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9"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2" fillId="0" borderId="0" applyNumberFormat="0" applyFill="0" applyBorder="0" applyAlignment="0" applyProtection="0">
      <alignment vertical="top"/>
    </xf>
    <xf numFmtId="0" fontId="123" fillId="0" borderId="0" applyNumberFormat="0" applyFill="0" applyBorder="0" applyAlignment="0" applyProtection="0">
      <alignment vertical="top"/>
    </xf>
    <xf numFmtId="0" fontId="20" fillId="0" borderId="0" applyNumberFormat="0" applyFill="0" applyBorder="0" applyAlignment="0" applyProtection="0"/>
    <xf numFmtId="0" fontId="124"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7" fillId="0" borderId="0"/>
    <xf numFmtId="0" fontId="127" fillId="0" borderId="0"/>
    <xf numFmtId="0" fontId="127" fillId="0" borderId="0"/>
    <xf numFmtId="0" fontId="20" fillId="0" borderId="0"/>
    <xf numFmtId="0" fontId="20" fillId="0" borderId="0"/>
    <xf numFmtId="0" fontId="20" fillId="0" borderId="0"/>
    <xf numFmtId="0" fontId="20" fillId="0" borderId="0"/>
    <xf numFmtId="0" fontId="20" fillId="0" borderId="0"/>
    <xf numFmtId="0" fontId="127"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39" fontId="128"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6" borderId="0" applyNumberFormat="0" applyBorder="0" applyAlignment="0" applyProtection="0"/>
    <xf numFmtId="0" fontId="90" fillId="59"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9" fillId="93" borderId="0" applyNumberFormat="0" applyBorder="0" applyAlignment="0" applyProtection="0"/>
    <xf numFmtId="0" fontId="69" fillId="28"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2" fontId="129" fillId="39" borderId="76">
      <alignment horizontal="center" vertical="center"/>
    </xf>
    <xf numFmtId="181" fontId="20" fillId="39" borderId="76">
      <alignment horizontal="center" vertical="center"/>
    </xf>
    <xf numFmtId="0" fontId="129" fillId="34" borderId="6" applyNumberFormat="0" applyFont="0" applyBorder="0" applyAlignment="0" applyProtection="0">
      <protection hidden="1"/>
    </xf>
    <xf numFmtId="0" fontId="70" fillId="53" borderId="0" applyNumberFormat="0" applyBorder="0" applyAlignment="0" applyProtection="0"/>
    <xf numFmtId="0" fontId="130"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1" fillId="24" borderId="0" applyNumberFormat="0" applyBorder="0" applyAlignment="0" applyProtection="0"/>
    <xf numFmtId="0" fontId="131" fillId="90" borderId="0" applyNumberFormat="0" applyBorder="0" applyAlignment="0" applyProtection="0"/>
    <xf numFmtId="0" fontId="131" fillId="90" borderId="0" applyNumberFormat="0" applyBorder="0" applyAlignment="0" applyProtection="0"/>
    <xf numFmtId="0" fontId="108" fillId="53" borderId="0" applyNumberFormat="0" applyBorder="0" applyAlignment="0" applyProtection="0"/>
    <xf numFmtId="0" fontId="132" fillId="53" borderId="0" applyNumberFormat="0" applyBorder="0" applyAlignment="0" applyProtection="0"/>
    <xf numFmtId="3" fontId="133"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6" applyNumberFormat="0" applyAlignment="0" applyProtection="0"/>
    <xf numFmtId="0" fontId="134" fillId="34" borderId="77" applyNumberFormat="0" applyAlignment="0" applyProtection="0"/>
    <xf numFmtId="0" fontId="135" fillId="56" borderId="36" applyNumberFormat="0" applyAlignment="0" applyProtection="0"/>
    <xf numFmtId="0" fontId="136" fillId="91" borderId="77" applyNumberFormat="0" applyAlignment="0" applyProtection="0"/>
    <xf numFmtId="0" fontId="137" fillId="56" borderId="36" applyNumberFormat="0" applyAlignment="0" applyProtection="0"/>
    <xf numFmtId="0" fontId="136" fillId="91" borderId="77" applyNumberFormat="0" applyAlignment="0" applyProtection="0"/>
    <xf numFmtId="0" fontId="134" fillId="34" borderId="77" applyNumberFormat="0" applyAlignment="0" applyProtection="0"/>
    <xf numFmtId="0" fontId="136" fillId="91" borderId="77" applyNumberFormat="0" applyAlignment="0" applyProtection="0"/>
    <xf numFmtId="0" fontId="136" fillId="91" borderId="77" applyNumberFormat="0" applyAlignment="0" applyProtection="0"/>
    <xf numFmtId="0" fontId="136" fillId="91" borderId="77" applyNumberFormat="0" applyAlignment="0" applyProtection="0"/>
    <xf numFmtId="0" fontId="136" fillId="91" borderId="77" applyNumberFormat="0" applyAlignment="0" applyProtection="0"/>
    <xf numFmtId="0" fontId="136" fillId="91" borderId="77" applyNumberFormat="0" applyAlignment="0" applyProtection="0"/>
    <xf numFmtId="0" fontId="137" fillId="56" borderId="36" applyNumberFormat="0" applyAlignment="0" applyProtection="0"/>
    <xf numFmtId="0" fontId="138" fillId="100" borderId="0" applyNumberFormat="0" applyFont="0" applyBorder="0" applyAlignment="0" applyProtection="0">
      <alignment vertical="center"/>
    </xf>
    <xf numFmtId="0" fontId="72" fillId="57" borderId="39" applyNumberFormat="0" applyAlignment="0" applyProtection="0"/>
    <xf numFmtId="0" fontId="89" fillId="57" borderId="39" applyNumberFormat="0" applyAlignment="0" applyProtection="0"/>
    <xf numFmtId="0" fontId="139" fillId="101" borderId="78" applyNumberFormat="0" applyAlignment="0" applyProtection="0"/>
    <xf numFmtId="0" fontId="95" fillId="57" borderId="39" applyNumberFormat="0" applyAlignment="0" applyProtection="0"/>
    <xf numFmtId="0" fontId="139" fillId="101" borderId="78" applyNumberFormat="0" applyAlignment="0" applyProtection="0"/>
    <xf numFmtId="0" fontId="139" fillId="95" borderId="78" applyNumberFormat="0" applyAlignment="0" applyProtection="0"/>
    <xf numFmtId="0" fontId="139" fillId="101" borderId="78" applyNumberFormat="0" applyAlignment="0" applyProtection="0"/>
    <xf numFmtId="0" fontId="139" fillId="101" borderId="78" applyNumberFormat="0" applyAlignment="0" applyProtection="0"/>
    <xf numFmtId="0" fontId="139" fillId="101" borderId="78" applyNumberFormat="0" applyAlignment="0" applyProtection="0"/>
    <xf numFmtId="0" fontId="95" fillId="57" borderId="39"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1" fillId="0" borderId="0" applyFont="0" applyFill="0" applyBorder="0" applyAlignment="0" applyProtection="0"/>
    <xf numFmtId="43" fontId="138"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2" fillId="0" borderId="0" applyNumberFormat="0" applyAlignment="0">
      <alignment horizontal="left"/>
    </xf>
    <xf numFmtId="186" fontId="20" fillId="0" borderId="0" applyFont="0" applyFill="0" applyBorder="0" applyAlignment="0" applyProtection="0"/>
    <xf numFmtId="187" fontId="143" fillId="0" borderId="0" applyFont="0" applyFill="0" applyBorder="0" applyAlignment="0" applyProtection="0"/>
    <xf numFmtId="44" fontId="68" fillId="0" borderId="0" applyFont="0" applyFill="0" applyBorder="0" applyAlignment="0" applyProtection="0"/>
    <xf numFmtId="44" fontId="128"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41" fillId="0" borderId="0" applyFont="0" applyFill="0" applyBorder="0" applyAlignment="0" applyProtection="0"/>
    <xf numFmtId="44" fontId="68" fillId="0" borderId="0" applyFont="0" applyFill="0" applyBorder="0" applyAlignment="0" applyProtection="0"/>
    <xf numFmtId="44" fontId="14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5" fillId="0" borderId="0" applyFont="0" applyFill="0" applyBorder="0" applyAlignment="0" applyProtection="0"/>
    <xf numFmtId="190" fontId="128" fillId="0" borderId="0" applyFont="0" applyFill="0" applyBorder="0" applyAlignment="0" applyProtection="0"/>
    <xf numFmtId="6" fontId="146" fillId="0" borderId="0">
      <protection locked="0"/>
    </xf>
    <xf numFmtId="191" fontId="20" fillId="0" borderId="0" applyFont="0" applyFill="0" applyBorder="0" applyAlignment="0" applyProtection="0"/>
    <xf numFmtId="192" fontId="147" fillId="0" borderId="0">
      <alignment horizontal="right"/>
      <protection locked="0"/>
    </xf>
    <xf numFmtId="0" fontId="148"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9">
      <alignment horizontal="right"/>
    </xf>
    <xf numFmtId="167" fontId="143"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2"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2"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3" fillId="52"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0" fontId="154" fillId="31" borderId="0" applyNumberFormat="0" applyBorder="0" applyAlignment="0" applyProtection="0"/>
    <xf numFmtId="0" fontId="154" fillId="88"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0" fontId="156" fillId="0" borderId="0" applyNumberFormat="0" applyFill="0" applyBorder="0" applyAlignment="0" applyProtection="0"/>
    <xf numFmtId="0" fontId="157" fillId="0" borderId="15" applyNumberFormat="0" applyAlignment="0" applyProtection="0">
      <alignment horizontal="left" vertical="center"/>
    </xf>
    <xf numFmtId="0" fontId="157" fillId="0" borderId="75">
      <alignment horizontal="left" vertical="center"/>
    </xf>
    <xf numFmtId="0" fontId="157" fillId="0" borderId="75">
      <alignment horizontal="left" vertical="center"/>
    </xf>
    <xf numFmtId="0" fontId="157" fillId="0" borderId="75">
      <alignment horizontal="left" vertical="center"/>
    </xf>
    <xf numFmtId="0" fontId="157" fillId="0" borderId="75">
      <alignment horizontal="left" vertical="center"/>
    </xf>
    <xf numFmtId="0" fontId="157" fillId="0" borderId="75">
      <alignment horizontal="left" vertical="center"/>
    </xf>
    <xf numFmtId="0" fontId="157" fillId="0" borderId="75">
      <alignment horizontal="left" vertical="center"/>
    </xf>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76" fillId="0" borderId="33" applyNumberFormat="0" applyFill="0" applyAlignment="0" applyProtection="0"/>
    <xf numFmtId="0" fontId="158" fillId="0" borderId="0" applyNumberFormat="0" applyFont="0" applyFill="0" applyAlignment="0" applyProtection="0"/>
    <xf numFmtId="0" fontId="159" fillId="0" borderId="33" applyNumberFormat="0" applyFill="0" applyAlignment="0" applyProtection="0"/>
    <xf numFmtId="0" fontId="158" fillId="0" borderId="0" applyNumberFormat="0" applyFont="0" applyFill="0" applyAlignment="0" applyProtection="0"/>
    <xf numFmtId="0" fontId="160" fillId="0" borderId="80" applyNumberFormat="0" applyFill="0" applyAlignment="0" applyProtection="0"/>
    <xf numFmtId="0" fontId="161" fillId="0" borderId="81" applyNumberFormat="0" applyFill="0" applyAlignment="0" applyProtection="0"/>
    <xf numFmtId="0" fontId="158" fillId="0" borderId="0" applyNumberFormat="0" applyFont="0" applyFill="0" applyAlignment="0" applyProtection="0"/>
    <xf numFmtId="0" fontId="160" fillId="0" borderId="80" applyNumberFormat="0" applyFill="0" applyAlignment="0" applyProtection="0"/>
    <xf numFmtId="0" fontId="160" fillId="0" borderId="80" applyNumberFormat="0" applyFill="0" applyAlignment="0" applyProtection="0"/>
    <xf numFmtId="0" fontId="158" fillId="0" borderId="0" applyNumberFormat="0" applyFont="0" applyFill="0" applyAlignment="0" applyProtection="0"/>
    <xf numFmtId="0" fontId="160" fillId="0" borderId="80" applyNumberFormat="0" applyFill="0" applyAlignment="0" applyProtection="0"/>
    <xf numFmtId="0" fontId="158" fillId="0" borderId="0" applyNumberFormat="0" applyFont="0" applyFill="0" applyAlignment="0" applyProtection="0"/>
    <xf numFmtId="0" fontId="160" fillId="0" borderId="80" applyNumberForma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9" fillId="0" borderId="33" applyNumberFormat="0" applyFill="0" applyAlignment="0" applyProtection="0"/>
    <xf numFmtId="0" fontId="158"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77" fillId="0" borderId="34" applyNumberFormat="0" applyFill="0" applyAlignment="0" applyProtection="0"/>
    <xf numFmtId="0" fontId="157" fillId="0" borderId="0" applyNumberFormat="0" applyFont="0" applyFill="0" applyAlignment="0" applyProtection="0"/>
    <xf numFmtId="0" fontId="162" fillId="0" borderId="34" applyNumberFormat="0" applyFill="0" applyAlignment="0" applyProtection="0"/>
    <xf numFmtId="0" fontId="157" fillId="0" borderId="0" applyNumberFormat="0" applyFont="0" applyFill="0" applyAlignment="0" applyProtection="0"/>
    <xf numFmtId="0" fontId="163" fillId="0" borderId="82" applyNumberFormat="0" applyFill="0" applyAlignment="0" applyProtection="0"/>
    <xf numFmtId="0" fontId="164" fillId="0" borderId="21" applyNumberFormat="0" applyFill="0" applyAlignment="0" applyProtection="0"/>
    <xf numFmtId="0" fontId="157" fillId="0" borderId="0" applyNumberFormat="0" applyFont="0" applyFill="0" applyAlignment="0" applyProtection="0"/>
    <xf numFmtId="0" fontId="163" fillId="0" borderId="82" applyNumberFormat="0" applyFill="0" applyAlignment="0" applyProtection="0"/>
    <xf numFmtId="0" fontId="163" fillId="0" borderId="82" applyNumberFormat="0" applyFill="0" applyAlignment="0" applyProtection="0"/>
    <xf numFmtId="0" fontId="157" fillId="0" borderId="0" applyNumberFormat="0" applyFont="0" applyFill="0" applyAlignment="0" applyProtection="0"/>
    <xf numFmtId="0" fontId="163" fillId="0" borderId="82" applyNumberFormat="0" applyFill="0" applyAlignment="0" applyProtection="0"/>
    <xf numFmtId="0" fontId="157" fillId="0" borderId="0" applyNumberFormat="0" applyFont="0" applyFill="0" applyAlignment="0" applyProtection="0"/>
    <xf numFmtId="0" fontId="163" fillId="0" borderId="82" applyNumberForma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62" fillId="0" borderId="34" applyNumberFormat="0" applyFill="0" applyAlignment="0" applyProtection="0"/>
    <xf numFmtId="0" fontId="157" fillId="0" borderId="0" applyNumberFormat="0" applyFont="0" applyFill="0" applyAlignment="0" applyProtection="0"/>
    <xf numFmtId="0" fontId="78" fillId="0" borderId="35" applyNumberFormat="0" applyFill="0" applyAlignment="0" applyProtection="0"/>
    <xf numFmtId="0" fontId="165" fillId="0" borderId="35" applyNumberFormat="0" applyFill="0" applyAlignment="0" applyProtection="0"/>
    <xf numFmtId="0" fontId="166" fillId="0" borderId="83" applyNumberFormat="0" applyFill="0" applyAlignment="0" applyProtection="0"/>
    <xf numFmtId="0" fontId="167" fillId="0" borderId="84" applyNumberFormat="0" applyFill="0" applyAlignment="0" applyProtection="0"/>
    <xf numFmtId="0" fontId="166" fillId="0" borderId="83" applyNumberFormat="0" applyFill="0" applyAlignment="0" applyProtection="0"/>
    <xf numFmtId="0" fontId="166" fillId="0" borderId="83" applyNumberFormat="0" applyFill="0" applyAlignment="0" applyProtection="0"/>
    <xf numFmtId="0" fontId="166" fillId="0" borderId="83" applyNumberFormat="0" applyFill="0" applyAlignment="0" applyProtection="0"/>
    <xf numFmtId="0" fontId="166" fillId="0" borderId="83" applyNumberFormat="0" applyFill="0" applyAlignment="0" applyProtection="0"/>
    <xf numFmtId="0" fontId="165" fillId="0" borderId="35" applyNumberFormat="0" applyFill="0" applyAlignment="0" applyProtection="0"/>
    <xf numFmtId="0" fontId="78"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68" fillId="0" borderId="85" applyNumberFormat="0" applyFill="0" applyAlignment="0" applyProtection="0"/>
    <xf numFmtId="39" fontId="169" fillId="0" borderId="0">
      <protection locked="0"/>
    </xf>
    <xf numFmtId="206" fontId="169" fillId="0" borderId="0"/>
    <xf numFmtId="0" fontId="170"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6" applyNumberFormat="0" applyAlignment="0" applyProtection="0"/>
    <xf numFmtId="0" fontId="171" fillId="93" borderId="77" applyNumberFormat="0" applyAlignment="0" applyProtection="0"/>
    <xf numFmtId="0" fontId="172" fillId="55" borderId="36" applyNumberFormat="0" applyAlignment="0" applyProtection="0"/>
    <xf numFmtId="0" fontId="171" fillId="93" borderId="77" applyNumberFormat="0" applyAlignment="0" applyProtection="0"/>
    <xf numFmtId="0" fontId="173" fillId="55" borderId="36" applyNumberFormat="0" applyAlignment="0" applyProtection="0"/>
    <xf numFmtId="0" fontId="171" fillId="93" borderId="77" applyNumberFormat="0" applyAlignment="0" applyProtection="0"/>
    <xf numFmtId="0" fontId="173" fillId="55" borderId="36" applyNumberFormat="0" applyAlignment="0" applyProtection="0"/>
    <xf numFmtId="0" fontId="171" fillId="93" borderId="77" applyNumberFormat="0" applyAlignment="0" applyProtection="0"/>
    <xf numFmtId="0" fontId="173" fillId="55" borderId="36" applyNumberFormat="0" applyAlignment="0" applyProtection="0"/>
    <xf numFmtId="0" fontId="171" fillId="93" borderId="77" applyNumberFormat="0" applyAlignment="0" applyProtection="0"/>
    <xf numFmtId="0" fontId="171" fillId="93" borderId="77" applyNumberFormat="0" applyAlignment="0" applyProtection="0"/>
    <xf numFmtId="0" fontId="171" fillId="93" borderId="77" applyNumberFormat="0" applyAlignment="0" applyProtection="0"/>
    <xf numFmtId="0" fontId="173" fillId="55" borderId="36" applyNumberFormat="0" applyAlignment="0" applyProtection="0"/>
    <xf numFmtId="207" fontId="128" fillId="0" borderId="0" applyFont="0" applyFill="0" applyBorder="0" applyAlignment="0" applyProtection="0">
      <alignment horizontal="left" indent="1"/>
    </xf>
    <xf numFmtId="0" fontId="80" fillId="0" borderId="38" applyNumberFormat="0" applyFill="0" applyAlignment="0" applyProtection="0"/>
    <xf numFmtId="0" fontId="174" fillId="0" borderId="86" applyNumberFormat="0" applyFill="0" applyAlignment="0" applyProtection="0"/>
    <xf numFmtId="0" fontId="175" fillId="0" borderId="38" applyNumberFormat="0" applyFill="0" applyAlignment="0" applyProtection="0"/>
    <xf numFmtId="0" fontId="176" fillId="0" borderId="87" applyNumberFormat="0" applyFill="0" applyAlignment="0" applyProtection="0"/>
    <xf numFmtId="0" fontId="177" fillId="0" borderId="38" applyNumberFormat="0" applyFill="0" applyAlignment="0" applyProtection="0"/>
    <xf numFmtId="0" fontId="176" fillId="0" borderId="87" applyNumberFormat="0" applyFill="0" applyAlignment="0" applyProtection="0"/>
    <xf numFmtId="0" fontId="174" fillId="0" borderId="86" applyNumberFormat="0" applyFill="0" applyAlignment="0" applyProtection="0"/>
    <xf numFmtId="0" fontId="176" fillId="0" borderId="87" applyNumberFormat="0" applyFill="0" applyAlignment="0" applyProtection="0"/>
    <xf numFmtId="0" fontId="176" fillId="0" borderId="87" applyNumberFormat="0" applyFill="0" applyAlignment="0" applyProtection="0"/>
    <xf numFmtId="0" fontId="176" fillId="0" borderId="87" applyNumberFormat="0" applyFill="0" applyAlignment="0" applyProtection="0"/>
    <xf numFmtId="0" fontId="177" fillId="0" borderId="38"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7" fillId="0" borderId="0"/>
    <xf numFmtId="0" fontId="157" fillId="0" borderId="0"/>
    <xf numFmtId="0" fontId="81" fillId="54" borderId="0" applyNumberFormat="0" applyBorder="0" applyAlignment="0" applyProtection="0"/>
    <xf numFmtId="0" fontId="178" fillId="54"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37" fontId="181" fillId="0" borderId="0"/>
    <xf numFmtId="211" fontId="182" fillId="0" borderId="0"/>
    <xf numFmtId="212" fontId="20" fillId="0" borderId="0"/>
    <xf numFmtId="212" fontId="20" fillId="0" borderId="0"/>
    <xf numFmtId="212" fontId="20" fillId="0" borderId="0"/>
    <xf numFmtId="212" fontId="20" fillId="0" borderId="0"/>
    <xf numFmtId="0" fontId="182" fillId="0" borderId="0"/>
    <xf numFmtId="212" fontId="20"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28"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101"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28" fillId="0" borderId="0"/>
    <xf numFmtId="0" fontId="128"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41"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1"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8"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3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4" fillId="0" borderId="0"/>
    <xf numFmtId="0" fontId="24" fillId="0" borderId="0" applyNumberFormat="0" applyProtection="0">
      <alignment horizontal="center" vertical="top"/>
    </xf>
    <xf numFmtId="0" fontId="24" fillId="0" borderId="0"/>
    <xf numFmtId="0" fontId="144" fillId="0" borderId="0"/>
    <xf numFmtId="0" fontId="24" fillId="0" borderId="0"/>
    <xf numFmtId="0" fontId="144" fillId="0" borderId="0"/>
    <xf numFmtId="0" fontId="24" fillId="0" borderId="0"/>
    <xf numFmtId="0" fontId="144" fillId="0" borderId="0"/>
    <xf numFmtId="0" fontId="24" fillId="0" borderId="0" applyNumberFormat="0" applyProtection="0">
      <alignment horizontal="center" vertical="top"/>
    </xf>
    <xf numFmtId="0" fontId="138" fillId="0" borderId="0">
      <alignment vertical="center"/>
    </xf>
    <xf numFmtId="0" fontId="14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40" fillId="0" borderId="0"/>
    <xf numFmtId="0" fontId="140" fillId="0" borderId="0"/>
    <xf numFmtId="0" fontId="140" fillId="0" borderId="0"/>
    <xf numFmtId="0" fontId="140"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28" fillId="0" borderId="0"/>
    <xf numFmtId="0" fontId="128"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101" fillId="4" borderId="0"/>
    <xf numFmtId="0" fontId="24" fillId="0" borderId="0" applyNumberFormat="0" applyProtection="0">
      <alignment horizontal="center" vertical="top"/>
    </xf>
    <xf numFmtId="0" fontId="24" fillId="0" borderId="0" applyNumberFormat="0" applyProtection="0">
      <alignment horizontal="center" vertical="top"/>
    </xf>
    <xf numFmtId="167" fontId="101" fillId="4" borderId="0"/>
    <xf numFmtId="0" fontId="1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88"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8"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8"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68" fillId="89" borderId="88" applyNumberFormat="0" applyFont="0" applyAlignment="0" applyProtection="0"/>
    <xf numFmtId="0" fontId="29" fillId="5" borderId="19"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7" applyNumberFormat="0" applyAlignment="0" applyProtection="0"/>
    <xf numFmtId="0" fontId="184" fillId="34" borderId="89" applyNumberFormat="0" applyAlignment="0" applyProtection="0"/>
    <xf numFmtId="0" fontId="185" fillId="56" borderId="37" applyNumberFormat="0" applyAlignment="0" applyProtection="0"/>
    <xf numFmtId="0" fontId="184" fillId="91" borderId="89" applyNumberFormat="0" applyAlignment="0" applyProtection="0"/>
    <xf numFmtId="0" fontId="186" fillId="56" borderId="37" applyNumberFormat="0" applyAlignment="0" applyProtection="0"/>
    <xf numFmtId="0" fontId="184" fillId="91" borderId="89" applyNumberFormat="0" applyAlignment="0" applyProtection="0"/>
    <xf numFmtId="0" fontId="184" fillId="34" borderId="89" applyNumberFormat="0" applyAlignment="0" applyProtection="0"/>
    <xf numFmtId="0" fontId="184" fillId="91" borderId="89" applyNumberFormat="0" applyAlignment="0" applyProtection="0"/>
    <xf numFmtId="0" fontId="184" fillId="91" borderId="89" applyNumberFormat="0" applyAlignment="0" applyProtection="0"/>
    <xf numFmtId="0" fontId="184" fillId="91" borderId="89" applyNumberFormat="0" applyAlignment="0" applyProtection="0"/>
    <xf numFmtId="0" fontId="184" fillId="91" borderId="89" applyNumberFormat="0" applyAlignment="0" applyProtection="0"/>
    <xf numFmtId="0" fontId="184" fillId="91" borderId="89" applyNumberFormat="0" applyAlignment="0" applyProtection="0"/>
    <xf numFmtId="0" fontId="186" fillId="56" borderId="37" applyNumberFormat="0" applyAlignment="0" applyProtection="0"/>
    <xf numFmtId="0" fontId="20" fillId="0" borderId="0">
      <alignment horizontal="left" wrapText="1"/>
    </xf>
    <xf numFmtId="206" fontId="187"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4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88" fillId="0" borderId="6" applyNumberFormat="0" applyFill="0" applyBorder="0" applyAlignment="0" applyProtection="0">
      <protection hidden="1"/>
    </xf>
    <xf numFmtId="0" fontId="189" fillId="0" borderId="0" applyNumberFormat="0" applyFill="0" applyBorder="0" applyAlignment="0"/>
    <xf numFmtId="171" fontId="133" fillId="0" borderId="0" applyFill="0" applyBorder="0" applyProtection="0">
      <alignment horizontal="right"/>
    </xf>
    <xf numFmtId="14" fontId="190" fillId="0" borderId="0" applyNumberFormat="0" applyFill="0" applyBorder="0" applyAlignment="0" applyProtection="0">
      <alignment horizontal="left"/>
    </xf>
    <xf numFmtId="0" fontId="20" fillId="0" borderId="0"/>
    <xf numFmtId="0" fontId="20" fillId="0" borderId="0"/>
    <xf numFmtId="4" fontId="55" fillId="104" borderId="3" applyNumberFormat="0" applyProtection="0">
      <alignment horizontal="right" vertical="center" wrapText="1"/>
    </xf>
    <xf numFmtId="4" fontId="55" fillId="104" borderId="3" applyNumberFormat="0" applyProtection="0">
      <alignment horizontal="right" vertical="center" wrapText="1"/>
    </xf>
    <xf numFmtId="4" fontId="16" fillId="0" borderId="89" applyNumberFormat="0" applyProtection="0">
      <alignment vertical="center"/>
    </xf>
    <xf numFmtId="4" fontId="16" fillId="0" borderId="89" applyNumberFormat="0" applyProtection="0">
      <alignment vertical="center"/>
    </xf>
    <xf numFmtId="4" fontId="55" fillId="105" borderId="3" applyNumberFormat="0" applyProtection="0">
      <alignment horizontal="right" vertical="center" wrapText="1"/>
    </xf>
    <xf numFmtId="4" fontId="16" fillId="0" borderId="89" applyNumberFormat="0" applyProtection="0">
      <alignment horizontal="left" vertical="center" indent="1"/>
    </xf>
    <xf numFmtId="4" fontId="16" fillId="19" borderId="89" applyNumberFormat="0" applyProtection="0">
      <alignment horizontal="left" vertical="center" indent="1"/>
    </xf>
    <xf numFmtId="4" fontId="25" fillId="22" borderId="66" applyNumberFormat="0" applyProtection="0">
      <alignment horizontal="left" vertical="center"/>
    </xf>
    <xf numFmtId="0" fontId="20" fillId="0" borderId="89" applyNumberFormat="0" applyProtection="0">
      <alignment horizontal="left" vertical="center" indent="1"/>
    </xf>
    <xf numFmtId="4" fontId="25" fillId="22" borderId="66" applyNumberFormat="0" applyProtection="0">
      <alignment horizontal="left" vertical="center"/>
    </xf>
    <xf numFmtId="4" fontId="16" fillId="2" borderId="89" applyNumberFormat="0" applyProtection="0">
      <alignment horizontal="right" vertical="center"/>
    </xf>
    <xf numFmtId="4" fontId="16" fillId="106" borderId="89" applyNumberFormat="0" applyProtection="0">
      <alignment horizontal="right" vertical="center"/>
    </xf>
    <xf numFmtId="4" fontId="16" fillId="42" borderId="89" applyNumberFormat="0" applyProtection="0">
      <alignment horizontal="right" vertical="center"/>
    </xf>
    <xf numFmtId="4" fontId="16" fillId="107" borderId="89" applyNumberFormat="0" applyProtection="0">
      <alignment horizontal="right" vertical="center"/>
    </xf>
    <xf numFmtId="4" fontId="16" fillId="108" borderId="89" applyNumberFormat="0" applyProtection="0">
      <alignment horizontal="right" vertical="center"/>
    </xf>
    <xf numFmtId="4" fontId="16" fillId="109" borderId="89" applyNumberFormat="0" applyProtection="0">
      <alignment horizontal="right" vertical="center"/>
    </xf>
    <xf numFmtId="4" fontId="16" fillId="110" borderId="89" applyNumberFormat="0" applyProtection="0">
      <alignment horizontal="right" vertical="center"/>
    </xf>
    <xf numFmtId="4" fontId="16" fillId="111" borderId="89" applyNumberFormat="0" applyProtection="0">
      <alignment horizontal="right" vertical="center"/>
    </xf>
    <xf numFmtId="4" fontId="16" fillId="112" borderId="89"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3" borderId="89"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4" borderId="66" applyNumberFormat="0" applyProtection="0">
      <alignment horizontal="left" vertical="center" indent="2"/>
    </xf>
    <xf numFmtId="0" fontId="24" fillId="114"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4" fillId="114" borderId="66" applyNumberFormat="0" applyProtection="0">
      <alignment horizontal="left" vertical="center" indent="2"/>
    </xf>
    <xf numFmtId="0" fontId="25" fillId="115" borderId="66" applyNumberFormat="0" applyProtection="0">
      <alignment horizontal="left" vertical="center" indent="2"/>
    </xf>
    <xf numFmtId="0" fontId="24" fillId="0" borderId="66" applyNumberFormat="0" applyProtection="0">
      <alignment horizontal="left" vertical="center" indent="2"/>
    </xf>
    <xf numFmtId="0" fontId="20" fillId="49"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4" borderId="66" applyNumberFormat="0" applyProtection="0">
      <alignment horizontal="left" vertical="center" indent="2"/>
    </xf>
    <xf numFmtId="0" fontId="25" fillId="115" borderId="66" applyNumberFormat="0" applyProtection="0">
      <alignment horizontal="left" vertical="center" indent="2"/>
    </xf>
    <xf numFmtId="0" fontId="24" fillId="114" borderId="66" applyNumberFormat="0" applyProtection="0">
      <alignment horizontal="left" vertical="center" indent="2"/>
    </xf>
    <xf numFmtId="0" fontId="24" fillId="114"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6"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2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6" borderId="66" applyNumberFormat="0" applyProtection="0">
      <alignment horizontal="left" vertical="center" indent="2"/>
    </xf>
    <xf numFmtId="0" fontId="24" fillId="116"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6" borderId="66" applyNumberFormat="0" applyProtection="0">
      <alignment horizontal="left" vertical="center" indent="2"/>
    </xf>
    <xf numFmtId="0" fontId="24" fillId="116" borderId="66" applyNumberFormat="0" applyProtection="0">
      <alignment horizontal="left" vertical="center" indent="2"/>
    </xf>
    <xf numFmtId="0" fontId="24" fillId="116" borderId="66" applyNumberFormat="0" applyProtection="0">
      <alignment horizontal="left" vertical="center" indent="2"/>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102"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2"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2"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1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3"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3"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4" fontId="16" fillId="40" borderId="89" applyNumberFormat="0" applyProtection="0">
      <alignment vertical="center"/>
    </xf>
    <xf numFmtId="4" fontId="39" fillId="0" borderId="66" applyNumberFormat="0" applyProtection="0">
      <alignment horizontal="left" vertical="center" indent="1"/>
    </xf>
    <xf numFmtId="4" fontId="16" fillId="40" borderId="89" applyNumberFormat="0" applyProtection="0">
      <alignment horizontal="left" vertical="center" indent="1"/>
    </xf>
    <xf numFmtId="4" fontId="39" fillId="0" borderId="66" applyNumberFormat="0" applyProtection="0">
      <alignment horizontal="left" vertical="center" indent="1"/>
    </xf>
    <xf numFmtId="4" fontId="39" fillId="0" borderId="0" applyNumberFormat="0" applyProtection="0">
      <alignment horizontal="left" vertical="center" indent="1"/>
    </xf>
    <xf numFmtId="4" fontId="16" fillId="40" borderId="89" applyNumberFormat="0" applyProtection="0">
      <alignment horizontal="left" vertical="center" indent="1"/>
    </xf>
    <xf numFmtId="4" fontId="16" fillId="40" borderId="89" applyNumberFormat="0" applyProtection="0">
      <alignment horizontal="left" vertical="center" indent="1"/>
    </xf>
    <xf numFmtId="4" fontId="39" fillId="0" borderId="0" applyNumberFormat="0" applyProtection="0">
      <alignment horizontal="right" vertical="center" wrapText="1"/>
    </xf>
    <xf numFmtId="4" fontId="23" fillId="0" borderId="66" applyNumberFormat="0" applyProtection="0">
      <alignment horizontal="right" vertical="center" wrapText="1"/>
    </xf>
    <xf numFmtId="4" fontId="23" fillId="0" borderId="90" applyNumberFormat="0" applyProtection="0">
      <alignment horizontal="right" vertical="center" wrapText="1"/>
    </xf>
    <xf numFmtId="4" fontId="23" fillId="0" borderId="66" applyNumberFormat="0" applyProtection="0">
      <alignment horizontal="right" vertical="center" wrapText="1"/>
    </xf>
    <xf numFmtId="4" fontId="24" fillId="0" borderId="66" applyNumberFormat="0" applyProtection="0">
      <alignment horizontal="right" vertical="center" wrapText="1"/>
    </xf>
    <xf numFmtId="4" fontId="16" fillId="0" borderId="89" applyNumberFormat="0" applyProtection="0">
      <alignment horizontal="right" vertical="center"/>
    </xf>
    <xf numFmtId="4" fontId="16" fillId="0" borderId="89" applyNumberFormat="0" applyProtection="0">
      <alignment horizontal="right" vertical="center"/>
    </xf>
    <xf numFmtId="4" fontId="39" fillId="0" borderId="0" applyNumberFormat="0" applyProtection="0">
      <alignment horizontal="right" vertical="center" wrapTex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0" fontId="20" fillId="0" borderId="89" applyNumberFormat="0" applyProtection="0">
      <alignment horizontal="left" vertical="center" indent="1"/>
    </xf>
    <xf numFmtId="0" fontId="20" fillId="0" borderId="89" applyNumberFormat="0" applyProtection="0">
      <alignment horizontal="left" vertical="center" indent="1"/>
    </xf>
    <xf numFmtId="4" fontId="39" fillId="0" borderId="0" applyNumberFormat="0" applyProtection="0">
      <alignment horizontal="left" vertical="center" indent="1"/>
    </xf>
    <xf numFmtId="0" fontId="25" fillId="43" borderId="66" applyNumberFormat="0" applyProtection="0">
      <alignment horizontal="center" vertical="center" wrapText="1"/>
    </xf>
    <xf numFmtId="0" fontId="20" fillId="0" borderId="89" applyNumberFormat="0" applyProtection="0">
      <alignment horizontal="left" vertical="center" indent="1"/>
    </xf>
    <xf numFmtId="0" fontId="20" fillId="0" borderId="89" applyNumberFormat="0" applyProtection="0">
      <alignment horizontal="left" vertical="center" inden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44" fillId="40" borderId="23">
      <alignment horizontal="left" vertical="center" indent="1"/>
    </xf>
    <xf numFmtId="0" fontId="191" fillId="0" borderId="0"/>
    <xf numFmtId="4" fontId="18" fillId="0" borderId="0" applyNumberFormat="0" applyProtection="0">
      <alignment vertical="center"/>
    </xf>
    <xf numFmtId="4" fontId="45" fillId="117" borderId="89"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2" fillId="118" borderId="0"/>
    <xf numFmtId="49" fontId="193" fillId="118" borderId="0"/>
    <xf numFmtId="49" fontId="194" fillId="118" borderId="91"/>
    <xf numFmtId="49" fontId="194" fillId="118" borderId="0"/>
    <xf numFmtId="0" fontId="192" fillId="37" borderId="91">
      <protection locked="0"/>
    </xf>
    <xf numFmtId="0" fontId="192" fillId="118" borderId="0"/>
    <xf numFmtId="0" fontId="195" fillId="119" borderId="0"/>
    <xf numFmtId="0" fontId="195" fillId="112" borderId="0"/>
    <xf numFmtId="0" fontId="195" fillId="107" borderId="0"/>
    <xf numFmtId="206" fontId="196" fillId="0" borderId="68">
      <alignment horizontal="center"/>
    </xf>
    <xf numFmtId="206" fontId="196" fillId="0" borderId="68">
      <alignment horizontal="center"/>
    </xf>
    <xf numFmtId="206" fontId="196" fillId="0" borderId="68">
      <alignment horizontal="center"/>
    </xf>
    <xf numFmtId="206" fontId="196" fillId="0" borderId="68">
      <alignment horizontal="center"/>
    </xf>
    <xf numFmtId="206" fontId="196" fillId="0" borderId="68">
      <alignment horizontal="center"/>
    </xf>
    <xf numFmtId="206" fontId="196" fillId="0" borderId="68">
      <alignment horizontal="center"/>
    </xf>
    <xf numFmtId="0" fontId="20" fillId="0" borderId="0"/>
    <xf numFmtId="0" fontId="20" fillId="0" borderId="0"/>
    <xf numFmtId="0" fontId="197"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28"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198" fillId="120" borderId="0" applyNumberFormat="0">
      <alignment vertical="center"/>
    </xf>
    <xf numFmtId="40" fontId="199" fillId="0" borderId="0" applyBorder="0">
      <alignment horizontal="right"/>
    </xf>
    <xf numFmtId="0" fontId="200" fillId="121" borderId="0" applyNumberFormat="0" applyFill="0" applyBorder="0" applyProtection="0">
      <alignment wrapText="1"/>
    </xf>
    <xf numFmtId="49" fontId="201" fillId="0" borderId="1">
      <alignment vertical="center"/>
    </xf>
    <xf numFmtId="49" fontId="157" fillId="0" borderId="0" applyFont="0" applyFill="0" applyBorder="0" applyAlignment="0" applyProtection="0"/>
    <xf numFmtId="49" fontId="157" fillId="0" borderId="0" applyFont="0" applyFill="0" applyBorder="0" applyAlignment="0" applyProtection="0"/>
    <xf numFmtId="217" fontId="157" fillId="0" borderId="0" applyFont="0" applyFill="0" applyBorder="0" applyAlignment="0" applyProtection="0"/>
    <xf numFmtId="217" fontId="157" fillId="0" borderId="0" applyFont="0" applyFill="0" applyBorder="0" applyAlignment="0" applyProtection="0"/>
    <xf numFmtId="218" fontId="128" fillId="0" borderId="0" applyFont="0" applyFill="0" applyBorder="0" applyAlignment="0" applyProtection="0"/>
    <xf numFmtId="0" fontId="202" fillId="12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2" fillId="122" borderId="0" applyNumberFormat="0" applyBorder="0" applyAlignment="0" applyProtection="0"/>
    <xf numFmtId="0" fontId="138" fillId="123" borderId="0" applyNumberFormat="0" applyFont="0" applyBorder="0" applyAlignment="0" applyProtection="0">
      <alignment vertical="center"/>
    </xf>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0" fontId="84" fillId="0" borderId="40" applyNumberFormat="0" applyFill="0" applyAlignment="0" applyProtection="0"/>
    <xf numFmtId="0" fontId="73" fillId="0" borderId="93" applyNumberFormat="0" applyFill="0" applyAlignment="0" applyProtection="0"/>
    <xf numFmtId="0" fontId="20" fillId="0" borderId="92" applyNumberFormat="0" applyFont="0" applyBorder="0" applyAlignment="0" applyProtection="0"/>
    <xf numFmtId="0" fontId="73" fillId="0" borderId="93" applyNumberFormat="0" applyFill="0" applyAlignment="0" applyProtection="0"/>
    <xf numFmtId="0" fontId="204"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103"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73" fillId="0" borderId="93" applyNumberFormat="0" applyFill="0" applyAlignment="0" applyProtection="0"/>
    <xf numFmtId="204" fontId="20" fillId="0" borderId="94">
      <protection locked="0"/>
    </xf>
    <xf numFmtId="204" fontId="20" fillId="0" borderId="94">
      <protection locked="0"/>
    </xf>
    <xf numFmtId="0" fontId="73" fillId="0" borderId="93" applyNumberFormat="0" applyFill="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20" fillId="0" borderId="92" applyNumberFormat="0" applyFont="0" applyBorder="0" applyAlignment="0" applyProtection="0"/>
    <xf numFmtId="0" fontId="103" fillId="0" borderId="40" applyNumberFormat="0" applyFill="0" applyAlignment="0" applyProtection="0"/>
    <xf numFmtId="0" fontId="20" fillId="0" borderId="92" applyNumberFormat="0" applyFont="0" applyBorder="0" applyAlignment="0" applyProtection="0"/>
    <xf numFmtId="7" fontId="205" fillId="123"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6" fillId="0" borderId="85" applyProtection="0"/>
    <xf numFmtId="219" fontId="207" fillId="0" borderId="0" applyFont="0" applyFill="0" applyBorder="0" applyAlignment="0" applyProtection="0"/>
    <xf numFmtId="220" fontId="152" fillId="0" borderId="0" applyFont="0" applyFill="0" applyBorder="0" applyAlignment="0" applyProtection="0"/>
    <xf numFmtId="221" fontId="152" fillId="0" borderId="0" applyFont="0" applyFill="0" applyBorder="0" applyAlignment="0" applyProtection="0"/>
    <xf numFmtId="222" fontId="152"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09" fillId="0" borderId="0" applyFill="0" applyBorder="0" applyAlignment="0" applyProtection="0"/>
    <xf numFmtId="0" fontId="210"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5" fillId="6" borderId="0" applyNumberFormat="0" applyBorder="0" applyAlignment="0" applyProtection="0"/>
    <xf numFmtId="0" fontId="16" fillId="25" borderId="0" applyNumberFormat="0" applyBorder="0" applyAlignment="0" applyProtection="0"/>
    <xf numFmtId="0" fontId="225" fillId="8" borderId="0" applyNumberFormat="0" applyBorder="0" applyAlignment="0" applyProtection="0"/>
    <xf numFmtId="0" fontId="16" fillId="89" borderId="0" applyNumberFormat="0" applyBorder="0" applyAlignment="0" applyProtection="0"/>
    <xf numFmtId="0" fontId="225" fillId="10" borderId="0" applyNumberFormat="0" applyBorder="0" applyAlignment="0" applyProtection="0"/>
    <xf numFmtId="0" fontId="16" fillId="84" borderId="0" applyNumberFormat="0" applyBorder="0" applyAlignment="0" applyProtection="0"/>
    <xf numFmtId="0" fontId="225" fillId="12" borderId="0" applyNumberFormat="0" applyBorder="0" applyAlignment="0" applyProtection="0"/>
    <xf numFmtId="0" fontId="16" fillId="94" borderId="0" applyNumberFormat="0" applyBorder="0" applyAlignment="0" applyProtection="0"/>
    <xf numFmtId="0" fontId="225" fillId="14" borderId="0" applyNumberFormat="0" applyBorder="0" applyAlignment="0" applyProtection="0"/>
    <xf numFmtId="0" fontId="16" fillId="24" borderId="0" applyNumberFormat="0" applyBorder="0" applyAlignment="0" applyProtection="0"/>
    <xf numFmtId="0" fontId="225" fillId="16" borderId="0" applyNumberFormat="0" applyBorder="0" applyAlignment="0" applyProtection="0"/>
    <xf numFmtId="0" fontId="16" fillId="99" borderId="0" applyNumberFormat="0" applyBorder="0" applyAlignment="0" applyProtection="0"/>
    <xf numFmtId="0" fontId="225" fillId="7" borderId="0" applyNumberFormat="0" applyBorder="0" applyAlignment="0" applyProtection="0"/>
    <xf numFmtId="0" fontId="16" fillId="25" borderId="0" applyNumberFormat="0" applyBorder="0" applyAlignment="0" applyProtection="0"/>
    <xf numFmtId="0" fontId="225" fillId="9" borderId="0" applyNumberFormat="0" applyBorder="0" applyAlignment="0" applyProtection="0"/>
    <xf numFmtId="0" fontId="16" fillId="30" borderId="0" applyNumberFormat="0" applyBorder="0" applyAlignment="0" applyProtection="0"/>
    <xf numFmtId="0" fontId="225" fillId="11" borderId="0" applyNumberFormat="0" applyBorder="0" applyAlignment="0" applyProtection="0"/>
    <xf numFmtId="0" fontId="16" fillId="34" borderId="0" applyNumberFormat="0" applyBorder="0" applyAlignment="0" applyProtection="0"/>
    <xf numFmtId="0" fontId="225" fillId="13" borderId="0" applyNumberFormat="0" applyBorder="0" applyAlignment="0" applyProtection="0"/>
    <xf numFmtId="0" fontId="16" fillId="99" borderId="0" applyNumberFormat="0" applyBorder="0" applyAlignment="0" applyProtection="0"/>
    <xf numFmtId="0" fontId="225" fillId="15" borderId="0" applyNumberFormat="0" applyBorder="0" applyAlignment="0" applyProtection="0"/>
    <xf numFmtId="0" fontId="16" fillId="93" borderId="0" applyNumberFormat="0" applyBorder="0" applyAlignment="0" applyProtection="0"/>
    <xf numFmtId="0" fontId="225" fillId="17" borderId="0" applyNumberFormat="0" applyBorder="0" applyAlignment="0" applyProtection="0"/>
    <xf numFmtId="0" fontId="219" fillId="99" borderId="0" applyNumberFormat="0" applyBorder="0" applyAlignment="0" applyProtection="0"/>
    <xf numFmtId="0" fontId="219" fillId="25" borderId="0" applyNumberFormat="0" applyBorder="0" applyAlignment="0" applyProtection="0"/>
    <xf numFmtId="0" fontId="219" fillId="30" borderId="0" applyNumberFormat="0" applyBorder="0" applyAlignment="0" applyProtection="0"/>
    <xf numFmtId="0" fontId="219" fillId="34" borderId="0" applyNumberFormat="0" applyBorder="0" applyAlignment="0" applyProtection="0"/>
    <xf numFmtId="0" fontId="219" fillId="99" borderId="0" applyNumberFormat="0" applyBorder="0" applyAlignment="0" applyProtection="0"/>
    <xf numFmtId="0" fontId="219" fillId="93" borderId="0" applyNumberFormat="0" applyBorder="0" applyAlignment="0" applyProtection="0"/>
    <xf numFmtId="0" fontId="69" fillId="124" borderId="0" applyNumberFormat="0" applyBorder="0" applyAlignment="0" applyProtection="0"/>
    <xf numFmtId="0" fontId="69" fillId="125" borderId="0" applyNumberFormat="0" applyBorder="0" applyAlignment="0" applyProtection="0"/>
    <xf numFmtId="0" fontId="69" fillId="75" borderId="0" applyNumberFormat="0" applyBorder="0" applyAlignment="0" applyProtection="0"/>
    <xf numFmtId="0" fontId="69" fillId="126"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220" fillId="74" borderId="0" applyNumberFormat="0" applyBorder="0" applyAlignment="0" applyProtection="0"/>
    <xf numFmtId="0" fontId="136" fillId="129" borderId="105" applyNumberFormat="0" applyAlignment="0" applyProtection="0"/>
    <xf numFmtId="0" fontId="139" fillId="75" borderId="78" applyNumberFormat="0" applyAlignment="0" applyProtection="0"/>
    <xf numFmtId="0" fontId="221" fillId="0" borderId="0" applyNumberFormat="0" applyFill="0" applyBorder="0" applyAlignment="0" applyProtection="0"/>
    <xf numFmtId="0" fontId="154" fillId="130" borderId="0" applyNumberFormat="0" applyBorder="0" applyAlignment="0" applyProtection="0"/>
    <xf numFmtId="0" fontId="160" fillId="0" borderId="106" applyNumberFormat="0" applyFill="0" applyAlignment="0" applyProtection="0"/>
    <xf numFmtId="0" fontId="163" fillId="0" borderId="21" applyNumberFormat="0" applyFill="0" applyAlignment="0" applyProtection="0"/>
    <xf numFmtId="0" fontId="166" fillId="0" borderId="107" applyNumberFormat="0" applyFill="0" applyAlignment="0" applyProtection="0"/>
    <xf numFmtId="0" fontId="222" fillId="80" borderId="105" applyNumberFormat="0" applyAlignment="0" applyProtection="0"/>
    <xf numFmtId="0" fontId="179" fillId="80" borderId="0" applyNumberFormat="0" applyBorder="0" applyAlignment="0" applyProtection="0"/>
    <xf numFmtId="0" fontId="225" fillId="0" borderId="0"/>
    <xf numFmtId="0" fontId="20" fillId="79" borderId="108" applyNumberFormat="0" applyFont="0" applyAlignment="0" applyProtection="0"/>
    <xf numFmtId="0" fontId="224" fillId="5" borderId="19" applyNumberFormat="0" applyFont="0" applyAlignment="0" applyProtection="0"/>
    <xf numFmtId="0" fontId="184" fillId="129" borderId="109" applyNumberFormat="0" applyAlignment="0" applyProtection="0"/>
    <xf numFmtId="4" fontId="17" fillId="103" borderId="110" applyNumberFormat="0" applyProtection="0">
      <alignment vertical="center"/>
    </xf>
    <xf numFmtId="4" fontId="31" fillId="103" borderId="110" applyNumberFormat="0" applyProtection="0">
      <alignment vertical="center"/>
    </xf>
    <xf numFmtId="4" fontId="17" fillId="103" borderId="110" applyNumberFormat="0" applyProtection="0">
      <alignment horizontal="left" vertical="center" indent="1"/>
    </xf>
    <xf numFmtId="0" fontId="17" fillId="103" borderId="110" applyNumberFormat="0" applyProtection="0">
      <alignment horizontal="left" vertical="top" indent="1"/>
    </xf>
    <xf numFmtId="4" fontId="17" fillId="36" borderId="0" applyNumberFormat="0" applyProtection="0">
      <alignment horizontal="left" vertical="center" indent="1"/>
    </xf>
    <xf numFmtId="4" fontId="16" fillId="24"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7" fillId="131" borderId="111" applyNumberFormat="0" applyProtection="0">
      <alignment horizontal="left" vertical="center" indent="1"/>
    </xf>
    <xf numFmtId="4" fontId="16" fillId="41" borderId="0" applyNumberFormat="0" applyProtection="0">
      <alignment horizontal="left" vertical="center" indent="1"/>
    </xf>
    <xf numFmtId="4" fontId="34" fillId="99" borderId="0" applyNumberFormat="0" applyProtection="0">
      <alignment horizontal="left" vertical="center" indent="1"/>
    </xf>
    <xf numFmtId="4" fontId="16" fillId="36" borderId="110"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99" borderId="110" applyNumberFormat="0" applyProtection="0">
      <alignment horizontal="left" vertical="center" indent="1"/>
    </xf>
    <xf numFmtId="0" fontId="20" fillId="99" borderId="110" applyNumberFormat="0" applyProtection="0">
      <alignment horizontal="left" vertical="top" indent="1"/>
    </xf>
    <xf numFmtId="0" fontId="20" fillId="36" borderId="110" applyNumberFormat="0" applyProtection="0">
      <alignment horizontal="left" vertical="center" indent="1"/>
    </xf>
    <xf numFmtId="0" fontId="20" fillId="36" borderId="110" applyNumberFormat="0" applyProtection="0">
      <alignment horizontal="left" vertical="top" indent="1"/>
    </xf>
    <xf numFmtId="0" fontId="20" fillId="94" borderId="110" applyNumberFormat="0" applyProtection="0">
      <alignment horizontal="left" vertical="center" indent="1"/>
    </xf>
    <xf numFmtId="0" fontId="20" fillId="94" borderId="110" applyNumberFormat="0" applyProtection="0">
      <alignment horizontal="left" vertical="top" indent="1"/>
    </xf>
    <xf numFmtId="0" fontId="20" fillId="41" borderId="110" applyNumberFormat="0" applyProtection="0">
      <alignment horizontal="left" vertical="center" indent="1"/>
    </xf>
    <xf numFmtId="0" fontId="20" fillId="41" borderId="110" applyNumberFormat="0" applyProtection="0">
      <alignment horizontal="left" vertical="top" indent="1"/>
    </xf>
    <xf numFmtId="0" fontId="20" fillId="84" borderId="102" applyNumberFormat="0">
      <protection locked="0"/>
    </xf>
    <xf numFmtId="4" fontId="16" fillId="89" borderId="110" applyNumberFormat="0" applyProtection="0">
      <alignment vertical="center"/>
    </xf>
    <xf numFmtId="4" fontId="36" fillId="89" borderId="110" applyNumberFormat="0" applyProtection="0">
      <alignment vertical="center"/>
    </xf>
    <xf numFmtId="4" fontId="16" fillId="89" borderId="110" applyNumberFormat="0" applyProtection="0">
      <alignment horizontal="left" vertical="center" indent="1"/>
    </xf>
    <xf numFmtId="0" fontId="16" fillId="89" borderId="110" applyNumberFormat="0" applyProtection="0">
      <alignment horizontal="left" vertical="top" indent="1"/>
    </xf>
    <xf numFmtId="4" fontId="16" fillId="41" borderId="110" applyNumberFormat="0" applyProtection="0">
      <alignment horizontal="right" vertical="center"/>
    </xf>
    <xf numFmtId="4" fontId="36" fillId="41" borderId="110" applyNumberFormat="0" applyProtection="0">
      <alignment horizontal="right" vertical="center"/>
    </xf>
    <xf numFmtId="4" fontId="16" fillId="36" borderId="110" applyNumberFormat="0" applyProtection="0">
      <alignment horizontal="left" vertical="center" indent="1"/>
    </xf>
    <xf numFmtId="0" fontId="16" fillId="36" borderId="110" applyNumberFormat="0" applyProtection="0">
      <alignment horizontal="left" vertical="top" indent="1"/>
    </xf>
    <xf numFmtId="4" fontId="223" fillId="132" borderId="0" applyNumberFormat="0" applyProtection="0">
      <alignment horizontal="left" vertical="center" indent="1"/>
    </xf>
    <xf numFmtId="4" fontId="45" fillId="41" borderId="110" applyNumberFormat="0" applyProtection="0">
      <alignment horizontal="right" vertical="center"/>
    </xf>
    <xf numFmtId="0" fontId="73" fillId="0" borderId="112" applyNumberFormat="0" applyFill="0" applyAlignment="0" applyProtection="0"/>
    <xf numFmtId="0" fontId="7" fillId="0" borderId="0"/>
    <xf numFmtId="9" fontId="7" fillId="0" borderId="0" applyFont="0" applyFill="0" applyBorder="0" applyAlignment="0" applyProtection="0"/>
    <xf numFmtId="0" fontId="101" fillId="0" borderId="0"/>
    <xf numFmtId="0" fontId="128" fillId="0" borderId="0"/>
    <xf numFmtId="43" fontId="128" fillId="0" borderId="0" applyFont="0" applyFill="0" applyBorder="0" applyAlignment="0" applyProtection="0"/>
    <xf numFmtId="9" fontId="101"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102" applyNumberFormat="0" applyProtection="0">
      <alignment horizontal="left" vertical="center" indent="1"/>
    </xf>
    <xf numFmtId="4" fontId="55" fillId="104" borderId="102"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23" applyNumberFormat="0" applyProtection="0">
      <alignment horizontal="left" vertical="top" indent="1"/>
    </xf>
    <xf numFmtId="4" fontId="36" fillId="40" borderId="123" applyNumberFormat="0" applyProtection="0">
      <alignment vertical="center"/>
    </xf>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23"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0" fontId="6" fillId="5" borderId="19" applyNumberFormat="0" applyFont="0" applyAlignment="0" applyProtection="0"/>
    <xf numFmtId="4" fontId="16" fillId="27"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0" fontId="25" fillId="43" borderId="113" applyNumberFormat="0" applyProtection="0">
      <alignment horizontal="center" vertical="center"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23" fillId="0" borderId="102"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9" applyNumberFormat="0" applyFont="0" applyAlignment="0" applyProtection="0"/>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4" fillId="34" borderId="117" applyNumberFormat="0" applyAlignment="0" applyProtection="0"/>
    <xf numFmtId="0" fontId="136" fillId="91" borderId="117" applyNumberFormat="0" applyAlignment="0" applyProtection="0"/>
    <xf numFmtId="0" fontId="136" fillId="91" borderId="117" applyNumberFormat="0" applyAlignment="0" applyProtection="0"/>
    <xf numFmtId="0" fontId="134" fillId="34" borderId="117" applyNumberFormat="0" applyAlignment="0" applyProtection="0"/>
    <xf numFmtId="0" fontId="136" fillId="91" borderId="117" applyNumberFormat="0" applyAlignment="0" applyProtection="0"/>
    <xf numFmtId="0" fontId="136" fillId="91" borderId="117" applyNumberFormat="0" applyAlignment="0" applyProtection="0"/>
    <xf numFmtId="0" fontId="136" fillId="91" borderId="117" applyNumberFormat="0" applyAlignment="0" applyProtection="0"/>
    <xf numFmtId="0" fontId="136" fillId="91" borderId="117" applyNumberFormat="0" applyAlignment="0" applyProtection="0"/>
    <xf numFmtId="0" fontId="136" fillId="91" borderId="117"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0" fontId="157" fillId="0" borderId="128">
      <alignment horizontal="left" vertical="center"/>
    </xf>
    <xf numFmtId="0" fontId="157" fillId="0" borderId="128">
      <alignment horizontal="left" vertical="center"/>
    </xf>
    <xf numFmtId="0" fontId="157" fillId="0" borderId="128">
      <alignment horizontal="left" vertical="center"/>
    </xf>
    <xf numFmtId="0" fontId="157" fillId="0" borderId="128">
      <alignment horizontal="left" vertical="center"/>
    </xf>
    <xf numFmtId="0" fontId="157" fillId="0" borderId="128">
      <alignment horizontal="left" vertical="center"/>
    </xf>
    <xf numFmtId="0" fontId="157" fillId="0" borderId="128">
      <alignment horizontal="left" vertical="center"/>
    </xf>
    <xf numFmtId="0" fontId="136" fillId="91" borderId="127" applyNumberFormat="0" applyAlignment="0" applyProtection="0"/>
    <xf numFmtId="0" fontId="136" fillId="91" borderId="127" applyNumberFormat="0" applyAlignment="0" applyProtection="0"/>
    <xf numFmtId="0" fontId="136" fillId="91" borderId="127" applyNumberFormat="0" applyAlignment="0" applyProtection="0"/>
    <xf numFmtId="0" fontId="136" fillId="91" borderId="127" applyNumberFormat="0" applyAlignment="0" applyProtection="0"/>
    <xf numFmtId="0" fontId="136" fillId="91" borderId="127" applyNumberFormat="0" applyAlignment="0" applyProtection="0"/>
    <xf numFmtId="0" fontId="134" fillId="34" borderId="127" applyNumberFormat="0" applyAlignment="0" applyProtection="0"/>
    <xf numFmtId="0" fontId="136" fillId="91" borderId="127" applyNumberFormat="0" applyAlignment="0" applyProtection="0"/>
    <xf numFmtId="0" fontId="136" fillId="91" borderId="127" applyNumberFormat="0" applyAlignment="0" applyProtection="0"/>
    <xf numFmtId="0" fontId="134" fillId="34"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0" borderId="0"/>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23" fillId="0" borderId="116" applyNumberFormat="0" applyProtection="0">
      <alignment horizontal="left" vertical="center" indent="1"/>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3" borderId="124" applyNumberFormat="0" applyProtection="0">
      <alignment horizontal="center" vertical="center" wrapTex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0" fontId="6" fillId="0" borderId="0"/>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6" fillId="0" borderId="0"/>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0" fontId="20" fillId="89" borderId="118" applyNumberFormat="0" applyFont="0" applyAlignment="0" applyProtection="0"/>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0" fontId="20" fillId="89" borderId="117" applyNumberFormat="0" applyFont="0" applyAlignment="0" applyProtection="0"/>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20" fillId="89" borderId="117" applyNumberFormat="0" applyFont="0" applyAlignment="0" applyProtection="0"/>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20" fillId="89" borderId="117" applyNumberFormat="0" applyFont="0" applyAlignment="0" applyProtection="0"/>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0" fontId="20" fillId="89" borderId="117" applyNumberFormat="0" applyFont="0" applyAlignment="0" applyProtection="0"/>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20" fillId="89" borderId="117" applyNumberFormat="0" applyFont="0" applyAlignment="0" applyProtection="0"/>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5" borderId="19" applyNumberFormat="0" applyFont="0" applyAlignment="0" applyProtection="0"/>
    <xf numFmtId="0" fontId="6" fillId="5" borderId="19" applyNumberFormat="0" applyFont="0" applyAlignment="0" applyProtection="0"/>
    <xf numFmtId="0" fontId="68" fillId="89" borderId="118" applyNumberFormat="0" applyFont="0" applyAlignment="0" applyProtection="0"/>
    <xf numFmtId="0" fontId="184" fillId="34" borderId="119" applyNumberFormat="0" applyAlignment="0" applyProtection="0"/>
    <xf numFmtId="0" fontId="184" fillId="91" borderId="119" applyNumberFormat="0" applyAlignment="0" applyProtection="0"/>
    <xf numFmtId="0" fontId="184" fillId="91" borderId="119" applyNumberFormat="0" applyAlignment="0" applyProtection="0"/>
    <xf numFmtId="0" fontId="184" fillId="34" borderId="119" applyNumberFormat="0" applyAlignment="0" applyProtection="0"/>
    <xf numFmtId="0" fontId="184" fillId="91" borderId="119" applyNumberFormat="0" applyAlignment="0" applyProtection="0"/>
    <xf numFmtId="0" fontId="184" fillId="91" borderId="119" applyNumberFormat="0" applyAlignment="0" applyProtection="0"/>
    <xf numFmtId="0" fontId="184" fillId="91" borderId="119" applyNumberFormat="0" applyAlignment="0" applyProtection="0"/>
    <xf numFmtId="0" fontId="184" fillId="91" borderId="119" applyNumberFormat="0" applyAlignment="0" applyProtection="0"/>
    <xf numFmtId="0" fontId="184" fillId="91" borderId="1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4" borderId="116" applyNumberFormat="0" applyProtection="0">
      <alignment horizontal="right" vertical="center" wrapText="1"/>
    </xf>
    <xf numFmtId="4" fontId="55" fillId="104" borderId="116" applyNumberFormat="0" applyProtection="0">
      <alignment horizontal="right" vertical="center" wrapText="1"/>
    </xf>
    <xf numFmtId="4" fontId="16" fillId="0" borderId="119" applyNumberFormat="0" applyProtection="0">
      <alignment vertical="center"/>
    </xf>
    <xf numFmtId="4" fontId="16" fillId="0" borderId="119" applyNumberFormat="0" applyProtection="0">
      <alignment vertical="center"/>
    </xf>
    <xf numFmtId="4" fontId="16" fillId="0" borderId="119" applyNumberFormat="0" applyProtection="0">
      <alignment horizontal="left" vertical="center" indent="1"/>
    </xf>
    <xf numFmtId="4" fontId="16" fillId="19" borderId="119" applyNumberFormat="0" applyProtection="0">
      <alignment horizontal="left" vertical="center" indent="1"/>
    </xf>
    <xf numFmtId="4" fontId="25" fillId="22" borderId="116" applyNumberFormat="0" applyProtection="0">
      <alignment horizontal="left" vertical="center"/>
    </xf>
    <xf numFmtId="0" fontId="20" fillId="0" borderId="119" applyNumberFormat="0" applyProtection="0">
      <alignment horizontal="left" vertical="center" indent="1"/>
    </xf>
    <xf numFmtId="4" fontId="16" fillId="2" borderId="119" applyNumberFormat="0" applyProtection="0">
      <alignment horizontal="right" vertical="center"/>
    </xf>
    <xf numFmtId="4" fontId="16" fillId="106" borderId="119" applyNumberFormat="0" applyProtection="0">
      <alignment horizontal="right" vertical="center"/>
    </xf>
    <xf numFmtId="4" fontId="16" fillId="42" borderId="119" applyNumberFormat="0" applyProtection="0">
      <alignment horizontal="right" vertical="center"/>
    </xf>
    <xf numFmtId="4" fontId="16" fillId="107" borderId="119" applyNumberFormat="0" applyProtection="0">
      <alignment horizontal="right" vertical="center"/>
    </xf>
    <xf numFmtId="4" fontId="16" fillId="108" borderId="119" applyNumberFormat="0" applyProtection="0">
      <alignment horizontal="right" vertical="center"/>
    </xf>
    <xf numFmtId="4" fontId="16" fillId="109" borderId="119" applyNumberFormat="0" applyProtection="0">
      <alignment horizontal="right" vertical="center"/>
    </xf>
    <xf numFmtId="4" fontId="16" fillId="110" borderId="119" applyNumberFormat="0" applyProtection="0">
      <alignment horizontal="right" vertical="center"/>
    </xf>
    <xf numFmtId="4" fontId="16" fillId="111" borderId="119" applyNumberFormat="0" applyProtection="0">
      <alignment horizontal="right" vertical="center"/>
    </xf>
    <xf numFmtId="4" fontId="16" fillId="112" borderId="119" applyNumberFormat="0" applyProtection="0">
      <alignment horizontal="right" vertical="center"/>
    </xf>
    <xf numFmtId="0" fontId="20" fillId="113" borderId="119" applyNumberFormat="0" applyProtection="0">
      <alignment horizontal="left" vertical="center" indent="1"/>
    </xf>
    <xf numFmtId="0" fontId="24" fillId="114" borderId="116" applyNumberFormat="0" applyProtection="0">
      <alignment horizontal="left" vertical="center" indent="2"/>
    </xf>
    <xf numFmtId="0" fontId="24" fillId="114" borderId="116" applyNumberFormat="0" applyProtection="0">
      <alignment horizontal="left" vertical="center" indent="2"/>
    </xf>
    <xf numFmtId="0" fontId="25" fillId="115" borderId="116" applyNumberFormat="0" applyProtection="0">
      <alignment horizontal="left" vertical="center" indent="2"/>
    </xf>
    <xf numFmtId="0" fontId="25" fillId="115" borderId="116" applyNumberFormat="0" applyProtection="0">
      <alignment horizontal="left" vertical="center" indent="2"/>
    </xf>
    <xf numFmtId="0" fontId="24" fillId="114" borderId="116" applyNumberFormat="0" applyProtection="0">
      <alignment horizontal="left" vertical="center" indent="2"/>
    </xf>
    <xf numFmtId="0" fontId="25" fillId="115" borderId="116" applyNumberFormat="0" applyProtection="0">
      <alignment horizontal="left" vertical="center" indent="2"/>
    </xf>
    <xf numFmtId="0" fontId="24" fillId="0" borderId="116" applyNumberFormat="0" applyProtection="0">
      <alignment horizontal="left" vertical="center" indent="2"/>
    </xf>
    <xf numFmtId="0" fontId="20" fillId="49"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4" borderId="116" applyNumberFormat="0" applyProtection="0">
      <alignment horizontal="left" vertical="center" indent="2"/>
    </xf>
    <xf numFmtId="0" fontId="25" fillId="115" borderId="116" applyNumberFormat="0" applyProtection="0">
      <alignment horizontal="left" vertical="center" indent="2"/>
    </xf>
    <xf numFmtId="0" fontId="24" fillId="114" borderId="116" applyNumberFormat="0" applyProtection="0">
      <alignment horizontal="left" vertical="center" indent="2"/>
    </xf>
    <xf numFmtId="0" fontId="24" fillId="114" borderId="116" applyNumberFormat="0" applyProtection="0">
      <alignment horizontal="left" vertical="center" indent="2"/>
    </xf>
    <xf numFmtId="0" fontId="25" fillId="115" borderId="116" applyNumberFormat="0" applyProtection="0">
      <alignment horizontal="left" vertical="center" indent="2"/>
    </xf>
    <xf numFmtId="0" fontId="25" fillId="115" borderId="116" applyNumberFormat="0" applyProtection="0">
      <alignment horizontal="left" vertical="center" indent="2"/>
    </xf>
    <xf numFmtId="0" fontId="25" fillId="115" borderId="116"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6"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2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6" borderId="116" applyNumberFormat="0" applyProtection="0">
      <alignment horizontal="left" vertical="center" indent="2"/>
    </xf>
    <xf numFmtId="0" fontId="24" fillId="116"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6" borderId="116" applyNumberFormat="0" applyProtection="0">
      <alignment horizontal="left" vertical="center" indent="2"/>
    </xf>
    <xf numFmtId="0" fontId="24" fillId="116" borderId="116"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102"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2"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2"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1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3"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3"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9" applyNumberFormat="0" applyProtection="0">
      <alignment vertical="center"/>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16" fillId="40" borderId="119" applyNumberFormat="0" applyProtection="0">
      <alignment horizontal="left" vertical="center"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4" fillId="0" borderId="116" applyNumberFormat="0" applyProtection="0">
      <alignment horizontal="right" vertical="center" wrapText="1"/>
    </xf>
    <xf numFmtId="4" fontId="16" fillId="0" borderId="119" applyNumberFormat="0" applyProtection="0">
      <alignment horizontal="right" vertical="center"/>
    </xf>
    <xf numFmtId="4" fontId="16" fillId="0" borderId="119"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0" fillId="0" borderId="119" applyNumberFormat="0" applyProtection="0">
      <alignment horizontal="left" vertical="center" indent="1"/>
    </xf>
    <xf numFmtId="0" fontId="20" fillId="0" borderId="119" applyNumberFormat="0" applyProtection="0">
      <alignment horizontal="left" vertical="center" indent="1"/>
    </xf>
    <xf numFmtId="0" fontId="25" fillId="43" borderId="116" applyNumberFormat="0" applyProtection="0">
      <alignment horizontal="center" vertical="center" wrapText="1"/>
    </xf>
    <xf numFmtId="0" fontId="20" fillId="0" borderId="119" applyNumberFormat="0" applyProtection="0">
      <alignment horizontal="left" vertical="center" indent="1"/>
    </xf>
    <xf numFmtId="0" fontId="20" fillId="0" borderId="119" applyNumberFormat="0" applyProtection="0">
      <alignment horizontal="left" vertical="center" indent="1"/>
    </xf>
    <xf numFmtId="4" fontId="45" fillId="117" borderId="119" applyNumberFormat="0" applyProtection="0">
      <alignment horizontal="right" vertical="center"/>
    </xf>
    <xf numFmtId="206" fontId="196" fillId="0" borderId="101">
      <alignment horizontal="center"/>
    </xf>
    <xf numFmtId="206" fontId="196" fillId="0" borderId="101">
      <alignment horizontal="center"/>
    </xf>
    <xf numFmtId="206" fontId="196" fillId="0" borderId="101">
      <alignment horizontal="center"/>
    </xf>
    <xf numFmtId="206" fontId="196" fillId="0" borderId="101">
      <alignment horizontal="center"/>
    </xf>
    <xf numFmtId="206" fontId="196" fillId="0" borderId="101">
      <alignment horizontal="center"/>
    </xf>
    <xf numFmtId="206" fontId="196" fillId="0" borderId="101">
      <alignment horizontal="center"/>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204" fontId="20" fillId="0" borderId="121">
      <protection locked="0"/>
    </xf>
    <xf numFmtId="204" fontId="20" fillId="0" borderId="121">
      <protection locked="0"/>
    </xf>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20" fillId="89" borderId="129" applyNumberFormat="0" applyFont="0" applyAlignment="0" applyProtection="0"/>
    <xf numFmtId="0" fontId="20" fillId="89" borderId="127" applyNumberFormat="0" applyFont="0" applyAlignment="0" applyProtection="0"/>
    <xf numFmtId="0" fontId="20" fillId="89" borderId="127" applyNumberFormat="0" applyFont="0" applyAlignment="0" applyProtection="0"/>
    <xf numFmtId="0" fontId="20" fillId="89" borderId="127" applyNumberFormat="0" applyFont="0" applyAlignment="0" applyProtection="0"/>
    <xf numFmtId="0" fontId="20" fillId="89" borderId="127" applyNumberFormat="0" applyFont="0" applyAlignment="0" applyProtection="0"/>
    <xf numFmtId="0" fontId="20" fillId="89" borderId="127" applyNumberFormat="0" applyFont="0" applyAlignment="0" applyProtection="0"/>
    <xf numFmtId="0" fontId="68" fillId="89" borderId="129" applyNumberFormat="0" applyFont="0" applyAlignment="0" applyProtection="0"/>
    <xf numFmtId="0" fontId="184" fillId="34" borderId="130" applyNumberFormat="0" applyAlignment="0" applyProtection="0"/>
    <xf numFmtId="0" fontId="184" fillId="91" borderId="130" applyNumberFormat="0" applyAlignment="0" applyProtection="0"/>
    <xf numFmtId="0" fontId="184" fillId="91" borderId="130" applyNumberFormat="0" applyAlignment="0" applyProtection="0"/>
    <xf numFmtId="0" fontId="184" fillId="34" borderId="130" applyNumberFormat="0" applyAlignment="0" applyProtection="0"/>
    <xf numFmtId="0" fontId="184" fillId="91" borderId="130" applyNumberFormat="0" applyAlignment="0" applyProtection="0"/>
    <xf numFmtId="0" fontId="184" fillId="91" borderId="130" applyNumberFormat="0" applyAlignment="0" applyProtection="0"/>
    <xf numFmtId="0" fontId="184" fillId="91" borderId="130" applyNumberFormat="0" applyAlignment="0" applyProtection="0"/>
    <xf numFmtId="0" fontId="184" fillId="91" borderId="130" applyNumberFormat="0" applyAlignment="0" applyProtection="0"/>
    <xf numFmtId="0" fontId="184" fillId="91" borderId="130" applyNumberFormat="0" applyAlignment="0" applyProtection="0"/>
    <xf numFmtId="4" fontId="55" fillId="104" borderId="131" applyNumberFormat="0" applyProtection="0">
      <alignment horizontal="right" vertical="center" wrapText="1"/>
    </xf>
    <xf numFmtId="4" fontId="55" fillId="104" borderId="131" applyNumberFormat="0" applyProtection="0">
      <alignment horizontal="right" vertical="center" wrapText="1"/>
    </xf>
    <xf numFmtId="4" fontId="16" fillId="0" borderId="130" applyNumberFormat="0" applyProtection="0">
      <alignment vertical="center"/>
    </xf>
    <xf numFmtId="4" fontId="16" fillId="0" borderId="130" applyNumberFormat="0" applyProtection="0">
      <alignment vertical="center"/>
    </xf>
    <xf numFmtId="4" fontId="16" fillId="0" borderId="130" applyNumberFormat="0" applyProtection="0">
      <alignment horizontal="left" vertical="center" indent="1"/>
    </xf>
    <xf numFmtId="4" fontId="16" fillId="19" borderId="130" applyNumberFormat="0" applyProtection="0">
      <alignment horizontal="left" vertical="center" indent="1"/>
    </xf>
    <xf numFmtId="4" fontId="25" fillId="22" borderId="131" applyNumberFormat="0" applyProtection="0">
      <alignment horizontal="left" vertical="center"/>
    </xf>
    <xf numFmtId="0" fontId="20" fillId="0" borderId="130" applyNumberFormat="0" applyProtection="0">
      <alignment horizontal="left" vertical="center" indent="1"/>
    </xf>
    <xf numFmtId="4" fontId="16" fillId="2" borderId="130" applyNumberFormat="0" applyProtection="0">
      <alignment horizontal="right" vertical="center"/>
    </xf>
    <xf numFmtId="4" fontId="16" fillId="106" borderId="130" applyNumberFormat="0" applyProtection="0">
      <alignment horizontal="right" vertical="center"/>
    </xf>
    <xf numFmtId="4" fontId="16" fillId="42" borderId="130" applyNumberFormat="0" applyProtection="0">
      <alignment horizontal="right" vertical="center"/>
    </xf>
    <xf numFmtId="4" fontId="16" fillId="107" borderId="130" applyNumberFormat="0" applyProtection="0">
      <alignment horizontal="right" vertical="center"/>
    </xf>
    <xf numFmtId="4" fontId="16" fillId="108" borderId="130" applyNumberFormat="0" applyProtection="0">
      <alignment horizontal="right" vertical="center"/>
    </xf>
    <xf numFmtId="4" fontId="16" fillId="109" borderId="130" applyNumberFormat="0" applyProtection="0">
      <alignment horizontal="right" vertical="center"/>
    </xf>
    <xf numFmtId="4" fontId="16" fillId="110" borderId="130" applyNumberFormat="0" applyProtection="0">
      <alignment horizontal="right" vertical="center"/>
    </xf>
    <xf numFmtId="4" fontId="16" fillId="111" borderId="130" applyNumberFormat="0" applyProtection="0">
      <alignment horizontal="right" vertical="center"/>
    </xf>
    <xf numFmtId="4" fontId="16" fillId="112" borderId="130" applyNumberFormat="0" applyProtection="0">
      <alignment horizontal="right" vertical="center"/>
    </xf>
    <xf numFmtId="0" fontId="20" fillId="113" borderId="130" applyNumberFormat="0" applyProtection="0">
      <alignment horizontal="left" vertical="center" indent="1"/>
    </xf>
    <xf numFmtId="0" fontId="24" fillId="114" borderId="131" applyNumberFormat="0" applyProtection="0">
      <alignment horizontal="left" vertical="center" indent="2"/>
    </xf>
    <xf numFmtId="0" fontId="24" fillId="114" borderId="131" applyNumberFormat="0" applyProtection="0">
      <alignment horizontal="left" vertical="center" indent="2"/>
    </xf>
    <xf numFmtId="0" fontId="25" fillId="115" borderId="131" applyNumberFormat="0" applyProtection="0">
      <alignment horizontal="left" vertical="center" indent="2"/>
    </xf>
    <xf numFmtId="0" fontId="25" fillId="115" borderId="131" applyNumberFormat="0" applyProtection="0">
      <alignment horizontal="left" vertical="center" indent="2"/>
    </xf>
    <xf numFmtId="0" fontId="24" fillId="114" borderId="131" applyNumberFormat="0" applyProtection="0">
      <alignment horizontal="left" vertical="center" indent="2"/>
    </xf>
    <xf numFmtId="0" fontId="25" fillId="115" borderId="131" applyNumberFormat="0" applyProtection="0">
      <alignment horizontal="left" vertical="center" indent="2"/>
    </xf>
    <xf numFmtId="0" fontId="24" fillId="0" borderId="131" applyNumberFormat="0" applyProtection="0">
      <alignment horizontal="left" vertical="center" indent="2"/>
    </xf>
    <xf numFmtId="0" fontId="20" fillId="49"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4" borderId="131" applyNumberFormat="0" applyProtection="0">
      <alignment horizontal="left" vertical="center" indent="2"/>
    </xf>
    <xf numFmtId="0" fontId="25" fillId="115" borderId="131" applyNumberFormat="0" applyProtection="0">
      <alignment horizontal="left" vertical="center" indent="2"/>
    </xf>
    <xf numFmtId="0" fontId="24" fillId="114" borderId="131" applyNumberFormat="0" applyProtection="0">
      <alignment horizontal="left" vertical="center" indent="2"/>
    </xf>
    <xf numFmtId="0" fontId="24" fillId="114" borderId="131" applyNumberFormat="0" applyProtection="0">
      <alignment horizontal="left" vertical="center" indent="2"/>
    </xf>
    <xf numFmtId="0" fontId="25" fillId="115" borderId="131" applyNumberFormat="0" applyProtection="0">
      <alignment horizontal="left" vertical="center" indent="2"/>
    </xf>
    <xf numFmtId="0" fontId="25" fillId="115" borderId="131" applyNumberFormat="0" applyProtection="0">
      <alignment horizontal="left" vertical="center" indent="2"/>
    </xf>
    <xf numFmtId="0" fontId="25" fillId="115" borderId="131" applyNumberFormat="0" applyProtection="0">
      <alignment horizontal="left" vertical="center" indent="2"/>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6"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2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6" borderId="131" applyNumberFormat="0" applyProtection="0">
      <alignment horizontal="left" vertical="center" indent="2"/>
    </xf>
    <xf numFmtId="0" fontId="24" fillId="116"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6" borderId="131" applyNumberFormat="0" applyProtection="0">
      <alignment horizontal="left" vertical="center" indent="2"/>
    </xf>
    <xf numFmtId="0" fontId="24" fillId="116" borderId="131" applyNumberFormat="0" applyProtection="0">
      <alignment horizontal="left" vertical="center" indent="2"/>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102"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2"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2"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1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3"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3"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0" applyNumberFormat="0" applyProtection="0">
      <alignment vertical="center"/>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16" fillId="40" borderId="130" applyNumberFormat="0" applyProtection="0">
      <alignment horizontal="left" vertical="center"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4" fillId="0" borderId="131" applyNumberFormat="0" applyProtection="0">
      <alignment horizontal="right" vertical="center" wrapText="1"/>
    </xf>
    <xf numFmtId="4" fontId="16" fillId="0" borderId="130" applyNumberFormat="0" applyProtection="0">
      <alignment horizontal="right" vertical="center"/>
    </xf>
    <xf numFmtId="4" fontId="16" fillId="0" borderId="130" applyNumberFormat="0" applyProtection="0">
      <alignment horizontal="right" vertical="center"/>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0" fontId="20" fillId="0" borderId="130" applyNumberFormat="0" applyProtection="0">
      <alignment horizontal="left" vertical="center" indent="1"/>
    </xf>
    <xf numFmtId="0" fontId="20" fillId="0" borderId="130" applyNumberFormat="0" applyProtection="0">
      <alignment horizontal="left" vertical="center" indent="1"/>
    </xf>
    <xf numFmtId="0" fontId="25" fillId="43" borderId="131" applyNumberFormat="0" applyProtection="0">
      <alignment horizontal="center" vertical="center" wrapText="1"/>
    </xf>
    <xf numFmtId="0" fontId="20" fillId="0" borderId="130" applyNumberFormat="0" applyProtection="0">
      <alignment horizontal="left" vertical="center" indent="1"/>
    </xf>
    <xf numFmtId="0" fontId="20" fillId="0" borderId="130" applyNumberFormat="0" applyProtection="0">
      <alignment horizontal="left" vertical="center" indent="1"/>
    </xf>
    <xf numFmtId="4" fontId="45" fillId="117" borderId="130" applyNumberFormat="0" applyProtection="0">
      <alignment horizontal="right" vertical="center"/>
    </xf>
    <xf numFmtId="206" fontId="196" fillId="0" borderId="122">
      <alignment horizontal="center"/>
    </xf>
    <xf numFmtId="206" fontId="196" fillId="0" borderId="122">
      <alignment horizontal="center"/>
    </xf>
    <xf numFmtId="206" fontId="196" fillId="0" borderId="122">
      <alignment horizontal="center"/>
    </xf>
    <xf numFmtId="206" fontId="196" fillId="0" borderId="122">
      <alignment horizontal="center"/>
    </xf>
    <xf numFmtId="206" fontId="196" fillId="0" borderId="122">
      <alignment horizontal="center"/>
    </xf>
    <xf numFmtId="206" fontId="196" fillId="0" borderId="122">
      <alignment horizontal="center"/>
    </xf>
    <xf numFmtId="0" fontId="73" fillId="0" borderId="132" applyNumberFormat="0" applyFill="0" applyAlignment="0" applyProtection="0"/>
    <xf numFmtId="0" fontId="73" fillId="0" borderId="132" applyNumberFormat="0" applyFill="0" applyAlignment="0" applyProtection="0"/>
    <xf numFmtId="0" fontId="73" fillId="0" borderId="132" applyNumberFormat="0" applyFill="0" applyAlignment="0" applyProtection="0"/>
    <xf numFmtId="204" fontId="20" fillId="0" borderId="133">
      <protection locked="0"/>
    </xf>
    <xf numFmtId="204" fontId="20" fillId="0" borderId="133">
      <protection locked="0"/>
    </xf>
    <xf numFmtId="0" fontId="73" fillId="0" borderId="132"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0" fontId="24" fillId="0" borderId="131"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0" fontId="25" fillId="43" borderId="136" applyNumberFormat="0" applyProtection="0">
      <alignment horizontal="center" vertical="center"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23" fillId="0" borderId="131"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4" fillId="34" borderId="139" applyNumberFormat="0" applyAlignment="0" applyProtection="0"/>
    <xf numFmtId="0" fontId="136" fillId="91" borderId="139" applyNumberFormat="0" applyAlignment="0" applyProtection="0"/>
    <xf numFmtId="0" fontId="136" fillId="91" borderId="139" applyNumberFormat="0" applyAlignment="0" applyProtection="0"/>
    <xf numFmtId="0" fontId="134" fillId="34" borderId="139" applyNumberFormat="0" applyAlignment="0" applyProtection="0"/>
    <xf numFmtId="0" fontId="136" fillId="91" borderId="139" applyNumberFormat="0" applyAlignment="0" applyProtection="0"/>
    <xf numFmtId="0" fontId="136" fillId="91" borderId="139" applyNumberFormat="0" applyAlignment="0" applyProtection="0"/>
    <xf numFmtId="0" fontId="136" fillId="91" borderId="139" applyNumberFormat="0" applyAlignment="0" applyProtection="0"/>
    <xf numFmtId="0" fontId="136" fillId="91" borderId="139" applyNumberFormat="0" applyAlignment="0" applyProtection="0"/>
    <xf numFmtId="0" fontId="136" fillId="91" borderId="139"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7" fillId="0" borderId="140">
      <alignment horizontal="left" vertical="center"/>
    </xf>
    <xf numFmtId="0" fontId="157" fillId="0" borderId="140">
      <alignment horizontal="left" vertical="center"/>
    </xf>
    <xf numFmtId="0" fontId="157" fillId="0" borderId="140">
      <alignment horizontal="left" vertical="center"/>
    </xf>
    <xf numFmtId="0" fontId="157" fillId="0" borderId="140">
      <alignment horizontal="left" vertical="center"/>
    </xf>
    <xf numFmtId="0" fontId="157" fillId="0" borderId="140">
      <alignment horizontal="left" vertical="center"/>
    </xf>
    <xf numFmtId="0" fontId="157" fillId="0" borderId="140">
      <alignment horizontal="left" vertical="center"/>
    </xf>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89" borderId="141" applyNumberFormat="0" applyFont="0" applyAlignment="0" applyProtection="0"/>
    <xf numFmtId="0" fontId="20" fillId="89" borderId="139" applyNumberFormat="0" applyFont="0" applyAlignment="0" applyProtection="0"/>
    <xf numFmtId="0" fontId="20" fillId="89" borderId="139" applyNumberFormat="0" applyFont="0" applyAlignment="0" applyProtection="0"/>
    <xf numFmtId="0" fontId="20" fillId="89" borderId="139" applyNumberFormat="0" applyFont="0" applyAlignment="0" applyProtection="0"/>
    <xf numFmtId="0" fontId="20" fillId="89" borderId="139" applyNumberFormat="0" applyFont="0" applyAlignment="0" applyProtection="0"/>
    <xf numFmtId="0" fontId="20" fillId="89" borderId="139" applyNumberFormat="0" applyFont="0" applyAlignment="0" applyProtection="0"/>
    <xf numFmtId="0" fontId="5" fillId="5" borderId="19" applyNumberFormat="0" applyFont="0" applyAlignment="0" applyProtection="0"/>
    <xf numFmtId="0" fontId="5" fillId="5" borderId="19" applyNumberFormat="0" applyFont="0" applyAlignment="0" applyProtection="0"/>
    <xf numFmtId="0" fontId="68" fillId="89" borderId="141" applyNumberFormat="0" applyFont="0" applyAlignment="0" applyProtection="0"/>
    <xf numFmtId="0" fontId="184" fillId="34" borderId="142" applyNumberFormat="0" applyAlignment="0" applyProtection="0"/>
    <xf numFmtId="0" fontId="184" fillId="91" borderId="142" applyNumberFormat="0" applyAlignment="0" applyProtection="0"/>
    <xf numFmtId="0" fontId="184" fillId="91" borderId="142" applyNumberFormat="0" applyAlignment="0" applyProtection="0"/>
    <xf numFmtId="0" fontId="184" fillId="34" borderId="142" applyNumberFormat="0" applyAlignment="0" applyProtection="0"/>
    <xf numFmtId="0" fontId="184" fillId="91" borderId="142" applyNumberFormat="0" applyAlignment="0" applyProtection="0"/>
    <xf numFmtId="0" fontId="184" fillId="91" borderId="142" applyNumberFormat="0" applyAlignment="0" applyProtection="0"/>
    <xf numFmtId="0" fontId="184" fillId="91" borderId="142" applyNumberFormat="0" applyAlignment="0" applyProtection="0"/>
    <xf numFmtId="0" fontId="184" fillId="91" borderId="142" applyNumberFormat="0" applyAlignment="0" applyProtection="0"/>
    <xf numFmtId="0" fontId="184" fillId="91" borderId="14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4" borderId="143" applyNumberFormat="0" applyProtection="0">
      <alignment horizontal="right" vertical="center" wrapText="1"/>
    </xf>
    <xf numFmtId="4" fontId="55" fillId="104" borderId="143" applyNumberFormat="0" applyProtection="0">
      <alignment horizontal="right" vertical="center" wrapText="1"/>
    </xf>
    <xf numFmtId="4" fontId="16" fillId="0" borderId="142" applyNumberFormat="0" applyProtection="0">
      <alignment vertical="center"/>
    </xf>
    <xf numFmtId="4" fontId="16" fillId="0" borderId="142" applyNumberFormat="0" applyProtection="0">
      <alignment vertical="center"/>
    </xf>
    <xf numFmtId="4" fontId="16" fillId="0" borderId="142" applyNumberFormat="0" applyProtection="0">
      <alignment horizontal="left" vertical="center" indent="1"/>
    </xf>
    <xf numFmtId="4" fontId="16" fillId="19" borderId="142" applyNumberFormat="0" applyProtection="0">
      <alignment horizontal="left" vertical="center" indent="1"/>
    </xf>
    <xf numFmtId="4" fontId="25" fillId="22" borderId="143" applyNumberFormat="0" applyProtection="0">
      <alignment horizontal="left" vertical="center"/>
    </xf>
    <xf numFmtId="0" fontId="20" fillId="0" borderId="142" applyNumberFormat="0" applyProtection="0">
      <alignment horizontal="left" vertical="center" indent="1"/>
    </xf>
    <xf numFmtId="4" fontId="16" fillId="2" borderId="142" applyNumberFormat="0" applyProtection="0">
      <alignment horizontal="right" vertical="center"/>
    </xf>
    <xf numFmtId="4" fontId="16" fillId="106" borderId="142" applyNumberFormat="0" applyProtection="0">
      <alignment horizontal="right" vertical="center"/>
    </xf>
    <xf numFmtId="4" fontId="16" fillId="42" borderId="142" applyNumberFormat="0" applyProtection="0">
      <alignment horizontal="right" vertical="center"/>
    </xf>
    <xf numFmtId="4" fontId="16" fillId="107" borderId="142" applyNumberFormat="0" applyProtection="0">
      <alignment horizontal="right" vertical="center"/>
    </xf>
    <xf numFmtId="4" fontId="16" fillId="108" borderId="142" applyNumberFormat="0" applyProtection="0">
      <alignment horizontal="right" vertical="center"/>
    </xf>
    <xf numFmtId="4" fontId="16" fillId="109" borderId="142" applyNumberFormat="0" applyProtection="0">
      <alignment horizontal="right" vertical="center"/>
    </xf>
    <xf numFmtId="4" fontId="16" fillId="110" borderId="142" applyNumberFormat="0" applyProtection="0">
      <alignment horizontal="right" vertical="center"/>
    </xf>
    <xf numFmtId="4" fontId="16" fillId="111" borderId="142" applyNumberFormat="0" applyProtection="0">
      <alignment horizontal="right" vertical="center"/>
    </xf>
    <xf numFmtId="4" fontId="16" fillId="112" borderId="142" applyNumberFormat="0" applyProtection="0">
      <alignment horizontal="right" vertical="center"/>
    </xf>
    <xf numFmtId="0" fontId="20" fillId="113" borderId="142" applyNumberFormat="0" applyProtection="0">
      <alignment horizontal="left" vertical="center" indent="1"/>
    </xf>
    <xf numFmtId="0" fontId="24" fillId="114" borderId="143" applyNumberFormat="0" applyProtection="0">
      <alignment horizontal="left" vertical="center" indent="2"/>
    </xf>
    <xf numFmtId="0" fontId="24" fillId="114" borderId="143" applyNumberFormat="0" applyProtection="0">
      <alignment horizontal="left" vertical="center" indent="2"/>
    </xf>
    <xf numFmtId="0" fontId="25" fillId="115" borderId="143" applyNumberFormat="0" applyProtection="0">
      <alignment horizontal="left" vertical="center" indent="2"/>
    </xf>
    <xf numFmtId="0" fontId="25" fillId="115" borderId="143" applyNumberFormat="0" applyProtection="0">
      <alignment horizontal="left" vertical="center" indent="2"/>
    </xf>
    <xf numFmtId="0" fontId="24" fillId="114" borderId="143" applyNumberFormat="0" applyProtection="0">
      <alignment horizontal="left" vertical="center" indent="2"/>
    </xf>
    <xf numFmtId="0" fontId="25" fillId="115" borderId="143" applyNumberFormat="0" applyProtection="0">
      <alignment horizontal="left" vertical="center" indent="2"/>
    </xf>
    <xf numFmtId="0" fontId="24" fillId="0" borderId="143" applyNumberFormat="0" applyProtection="0">
      <alignment horizontal="left" vertical="center" indent="2"/>
    </xf>
    <xf numFmtId="0" fontId="20" fillId="49"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4" borderId="143" applyNumberFormat="0" applyProtection="0">
      <alignment horizontal="left" vertical="center" indent="2"/>
    </xf>
    <xf numFmtId="0" fontId="25" fillId="115" borderId="143" applyNumberFormat="0" applyProtection="0">
      <alignment horizontal="left" vertical="center" indent="2"/>
    </xf>
    <xf numFmtId="0" fontId="24" fillId="114" borderId="143" applyNumberFormat="0" applyProtection="0">
      <alignment horizontal="left" vertical="center" indent="2"/>
    </xf>
    <xf numFmtId="0" fontId="24" fillId="114" borderId="143" applyNumberFormat="0" applyProtection="0">
      <alignment horizontal="left" vertical="center" indent="2"/>
    </xf>
    <xf numFmtId="0" fontId="25" fillId="115" borderId="143" applyNumberFormat="0" applyProtection="0">
      <alignment horizontal="left" vertical="center" indent="2"/>
    </xf>
    <xf numFmtId="0" fontId="25" fillId="115" borderId="143" applyNumberFormat="0" applyProtection="0">
      <alignment horizontal="left" vertical="center" indent="2"/>
    </xf>
    <xf numFmtId="0" fontId="25" fillId="115" borderId="143"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6"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2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6" borderId="143" applyNumberFormat="0" applyProtection="0">
      <alignment horizontal="left" vertical="center" indent="2"/>
    </xf>
    <xf numFmtId="0" fontId="24" fillId="116"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6" borderId="143" applyNumberFormat="0" applyProtection="0">
      <alignment horizontal="left" vertical="center" indent="2"/>
    </xf>
    <xf numFmtId="0" fontId="24" fillId="116" borderId="143"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102"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2"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2"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1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3"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3"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43" applyNumberFormat="0">
      <protection locked="0"/>
    </xf>
    <xf numFmtId="0" fontId="20" fillId="84" borderId="143" applyNumberFormat="0">
      <protection locked="0"/>
    </xf>
    <xf numFmtId="0" fontId="20" fillId="84" borderId="143" applyNumberFormat="0">
      <protection locked="0"/>
    </xf>
    <xf numFmtId="0" fontId="20" fillId="84" borderId="143" applyNumberFormat="0">
      <protection locked="0"/>
    </xf>
    <xf numFmtId="4" fontId="16" fillId="40" borderId="142" applyNumberFormat="0" applyProtection="0">
      <alignment vertical="center"/>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16" fillId="40" borderId="142" applyNumberFormat="0" applyProtection="0">
      <alignment horizontal="left" vertical="center" indent="1"/>
    </xf>
    <xf numFmtId="4" fontId="23" fillId="0" borderId="143" applyNumberFormat="0" applyProtection="0">
      <alignment horizontal="right" vertical="center" wrapText="1"/>
    </xf>
    <xf numFmtId="4" fontId="23" fillId="0" borderId="143" applyNumberFormat="0" applyProtection="0">
      <alignment horizontal="right" vertical="center" wrapText="1"/>
    </xf>
    <xf numFmtId="4" fontId="24" fillId="0" borderId="143" applyNumberFormat="0" applyProtection="0">
      <alignment horizontal="right" vertical="center" wrapText="1"/>
    </xf>
    <xf numFmtId="4" fontId="16" fillId="0" borderId="142" applyNumberFormat="0" applyProtection="0">
      <alignment horizontal="right" vertical="center"/>
    </xf>
    <xf numFmtId="4" fontId="16" fillId="0" borderId="142" applyNumberFormat="0" applyProtection="0">
      <alignment horizontal="right" vertical="center"/>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0" fontId="20" fillId="0" borderId="142" applyNumberFormat="0" applyProtection="0">
      <alignment horizontal="left" vertical="center" indent="1"/>
    </xf>
    <xf numFmtId="0" fontId="20" fillId="0" borderId="142" applyNumberFormat="0" applyProtection="0">
      <alignment horizontal="left" vertical="center" indent="1"/>
    </xf>
    <xf numFmtId="0" fontId="25" fillId="43" borderId="143" applyNumberFormat="0" applyProtection="0">
      <alignment horizontal="center" vertical="center" wrapText="1"/>
    </xf>
    <xf numFmtId="0" fontId="20" fillId="0" borderId="142" applyNumberFormat="0" applyProtection="0">
      <alignment horizontal="left" vertical="center" indent="1"/>
    </xf>
    <xf numFmtId="0" fontId="20" fillId="0" borderId="142" applyNumberFormat="0" applyProtection="0">
      <alignment horizontal="left" vertical="center" indent="1"/>
    </xf>
    <xf numFmtId="4" fontId="45" fillId="117" borderId="142" applyNumberFormat="0" applyProtection="0">
      <alignment horizontal="right" vertical="center"/>
    </xf>
    <xf numFmtId="206" fontId="196" fillId="0" borderId="134">
      <alignment horizontal="center"/>
    </xf>
    <xf numFmtId="206" fontId="196" fillId="0" borderId="134">
      <alignment horizontal="center"/>
    </xf>
    <xf numFmtId="206" fontId="196" fillId="0" borderId="134">
      <alignment horizontal="center"/>
    </xf>
    <xf numFmtId="206" fontId="196" fillId="0" borderId="134">
      <alignment horizontal="center"/>
    </xf>
    <xf numFmtId="206" fontId="196" fillId="0" borderId="134">
      <alignment horizontal="center"/>
    </xf>
    <xf numFmtId="206" fontId="196" fillId="0" borderId="134">
      <alignment horizontal="center"/>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204" fontId="20" fillId="0" borderId="145">
      <protection locked="0"/>
    </xf>
    <xf numFmtId="204" fontId="20" fillId="0" borderId="145">
      <protection locked="0"/>
    </xf>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71" applyNumberFormat="0" applyProtection="0">
      <alignment horizontal="left" vertical="top" indent="1"/>
    </xf>
    <xf numFmtId="0" fontId="24" fillId="0" borderId="172" applyNumberFormat="0" applyProtection="0">
      <alignment horizontal="left" vertical="center" indent="2"/>
    </xf>
    <xf numFmtId="4" fontId="30" fillId="18" borderId="174" applyNumberFormat="0" applyProtection="0">
      <alignment horizontal="left" vertical="center" indent="1"/>
    </xf>
    <xf numFmtId="0" fontId="25" fillId="43" borderId="170" applyNumberFormat="0" applyProtection="0">
      <alignment horizontal="center" vertical="center" wrapText="1"/>
    </xf>
    <xf numFmtId="4" fontId="30" fillId="18" borderId="143" applyNumberFormat="0" applyProtection="0">
      <alignment horizontal="right" vertical="center" wrapText="1"/>
    </xf>
    <xf numFmtId="4" fontId="30" fillId="18" borderId="143" applyNumberFormat="0" applyProtection="0">
      <alignment horizontal="left" vertical="center" indent="1"/>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23" fillId="0" borderId="143" applyNumberFormat="0" applyProtection="0">
      <alignment horizontal="right" vertical="center" wrapText="1"/>
    </xf>
    <xf numFmtId="4" fontId="23" fillId="0" borderId="170" applyNumberFormat="0" applyProtection="0">
      <alignment horizontal="left" vertical="center" indent="1"/>
    </xf>
    <xf numFmtId="0" fontId="25" fillId="44" borderId="143" applyNumberFormat="0" applyProtection="0">
      <alignment horizontal="center" vertical="top" wrapText="1"/>
    </xf>
    <xf numFmtId="0" fontId="24" fillId="0" borderId="170" applyNumberFormat="0" applyProtection="0">
      <alignment horizontal="left" vertical="center" indent="2"/>
    </xf>
    <xf numFmtId="0" fontId="20" fillId="3" borderId="171" applyNumberFormat="0" applyProtection="0">
      <alignment horizontal="left" vertical="top" indent="1"/>
    </xf>
    <xf numFmtId="0" fontId="4" fillId="0" borderId="0"/>
    <xf numFmtId="44" fontId="4" fillId="0" borderId="0" applyFont="0" applyFill="0" applyBorder="0" applyAlignment="0" applyProtection="0"/>
    <xf numFmtId="0" fontId="25" fillId="44" borderId="174" applyNumberFormat="0" applyProtection="0">
      <alignment horizontal="center" vertical="top" wrapText="1"/>
    </xf>
    <xf numFmtId="4" fontId="23" fillId="0" borderId="143" applyNumberFormat="0" applyProtection="0">
      <alignment horizontal="left" vertical="center" indent="1"/>
    </xf>
    <xf numFmtId="4" fontId="16" fillId="27" borderId="171" applyNumberFormat="0" applyProtection="0">
      <alignment horizontal="right" vertical="center"/>
    </xf>
    <xf numFmtId="4" fontId="16" fillId="24" borderId="173" applyNumberFormat="0" applyProtection="0">
      <alignment horizontal="right" vertical="center"/>
    </xf>
    <xf numFmtId="0" fontId="4" fillId="0" borderId="0"/>
    <xf numFmtId="0" fontId="4" fillId="0" borderId="0"/>
    <xf numFmtId="4" fontId="30" fillId="18" borderId="143" applyNumberFormat="0" applyProtection="0">
      <alignment horizontal="right" vertical="center" wrapText="1"/>
    </xf>
    <xf numFmtId="4" fontId="31" fillId="19" borderId="158" applyNumberFormat="0" applyProtection="0">
      <alignment vertical="center"/>
    </xf>
    <xf numFmtId="4" fontId="30" fillId="18" borderId="143" applyNumberFormat="0" applyProtection="0">
      <alignment horizontal="left" vertical="center" indent="1"/>
    </xf>
    <xf numFmtId="0" fontId="17" fillId="19" borderId="158" applyNumberFormat="0" applyProtection="0">
      <alignment horizontal="left" vertical="top" indent="1"/>
    </xf>
    <xf numFmtId="4" fontId="25" fillId="22" borderId="143"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16" fillId="36" borderId="158" applyNumberFormat="0" applyProtection="0">
      <alignment horizontal="right" vertical="center"/>
    </xf>
    <xf numFmtId="0" fontId="20" fillId="35" borderId="158" applyNumberFormat="0" applyProtection="0">
      <alignment horizontal="left" vertical="top" indent="1"/>
    </xf>
    <xf numFmtId="0" fontId="24" fillId="0" borderId="143" applyNumberFormat="0" applyProtection="0">
      <alignment horizontal="left" vertical="center" indent="2"/>
    </xf>
    <xf numFmtId="0" fontId="20" fillId="38" borderId="158" applyNumberFormat="0" applyProtection="0">
      <alignment horizontal="left" vertical="top" indent="1"/>
    </xf>
    <xf numFmtId="0" fontId="24" fillId="0" borderId="143" applyNumberFormat="0" applyProtection="0">
      <alignment horizontal="left" vertical="center" indent="2"/>
    </xf>
    <xf numFmtId="0" fontId="20" fillId="39" borderId="158" applyNumberFormat="0" applyProtection="0">
      <alignment horizontal="left" vertical="top" indent="1"/>
    </xf>
    <xf numFmtId="0" fontId="24" fillId="0" borderId="143"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43" applyNumberFormat="0" applyProtection="0">
      <alignment horizontal="right" vertical="center" wrapText="1"/>
    </xf>
    <xf numFmtId="4" fontId="36" fillId="41" borderId="158" applyNumberFormat="0" applyProtection="0">
      <alignment horizontal="right" vertical="center"/>
    </xf>
    <xf numFmtId="0" fontId="25" fillId="43" borderId="143" applyNumberFormat="0" applyProtection="0">
      <alignment horizontal="center" vertical="center" wrapText="1"/>
    </xf>
    <xf numFmtId="0" fontId="25" fillId="44" borderId="143" applyNumberFormat="0" applyProtection="0">
      <alignment horizontal="center" vertical="top" wrapText="1"/>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43" applyNumberFormat="0">
      <protection locked="0"/>
    </xf>
    <xf numFmtId="4" fontId="23" fillId="0" borderId="143" applyNumberFormat="0" applyProtection="0">
      <alignment horizontal="left" vertical="center" indent="1"/>
    </xf>
    <xf numFmtId="0" fontId="4" fillId="0" borderId="0"/>
    <xf numFmtId="0" fontId="4" fillId="0" borderId="0"/>
    <xf numFmtId="4" fontId="23" fillId="0" borderId="143" applyNumberFormat="0" applyProtection="0">
      <alignment horizontal="left" vertical="center" indent="1"/>
    </xf>
    <xf numFmtId="4" fontId="25" fillId="22" borderId="162" applyNumberFormat="0" applyProtection="0">
      <alignment horizontal="left" vertical="center"/>
    </xf>
    <xf numFmtId="0" fontId="24" fillId="0" borderId="160" applyNumberFormat="0" applyProtection="0">
      <alignment horizontal="left" vertical="center" indent="2"/>
    </xf>
    <xf numFmtId="4" fontId="30" fillId="18" borderId="160"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0" applyNumberFormat="0">
      <protection locked="0"/>
    </xf>
    <xf numFmtId="4" fontId="25" fillId="22" borderId="160" applyNumberFormat="0" applyProtection="0">
      <alignment horizontal="left" vertical="center"/>
    </xf>
    <xf numFmtId="4" fontId="30" fillId="18" borderId="160"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0"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0" applyNumberFormat="0" applyProtection="0">
      <alignment horizontal="center" vertical="top" wrapText="1"/>
    </xf>
    <xf numFmtId="0" fontId="25" fillId="43" borderId="160"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0"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4" fontId="30" fillId="18" borderId="160" applyNumberFormat="0" applyProtection="0">
      <alignment horizontal="left" vertical="center" indent="1"/>
    </xf>
    <xf numFmtId="4" fontId="17" fillId="33" borderId="160" applyNumberFormat="0" applyProtection="0">
      <alignment horizontal="left" vertical="center" indent="1"/>
    </xf>
    <xf numFmtId="0" fontId="4" fillId="0" borderId="0"/>
    <xf numFmtId="0" fontId="4" fillId="0" borderId="0"/>
    <xf numFmtId="4" fontId="31" fillId="19" borderId="159" applyNumberFormat="0" applyProtection="0">
      <alignment vertical="center"/>
    </xf>
    <xf numFmtId="0" fontId="17" fillId="19" borderId="159" applyNumberFormat="0" applyProtection="0">
      <alignment horizontal="left" vertical="top" indent="1"/>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0" fontId="4" fillId="0" borderId="0"/>
    <xf numFmtId="44" fontId="4" fillId="0" borderId="0" applyFont="0" applyFill="0" applyBorder="0" applyAlignment="0" applyProtection="0"/>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4" fontId="23" fillId="0" borderId="160" applyNumberFormat="0" applyProtection="0">
      <alignment horizontal="left" vertical="center" indent="1"/>
    </xf>
    <xf numFmtId="0" fontId="4" fillId="0" borderId="0"/>
    <xf numFmtId="0" fontId="4" fillId="0" borderId="0"/>
    <xf numFmtId="4" fontId="23" fillId="0" borderId="160" applyNumberFormat="0" applyProtection="0">
      <alignment horizontal="left" vertical="center" indent="1"/>
    </xf>
    <xf numFmtId="0" fontId="4" fillId="0" borderId="0"/>
    <xf numFmtId="44" fontId="4" fillId="0" borderId="0" applyFont="0" applyFill="0" applyBorder="0" applyAlignment="0" applyProtection="0"/>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0" fontId="4" fillId="0" borderId="0"/>
    <xf numFmtId="44" fontId="4" fillId="0" borderId="0" applyFont="0" applyFill="0" applyBorder="0" applyAlignment="0" applyProtection="0"/>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0" fontId="4" fillId="0" borderId="0"/>
    <xf numFmtId="0" fontId="4" fillId="0" borderId="0"/>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59" applyNumberFormat="0" applyProtection="0">
      <alignment vertical="center"/>
    </xf>
    <xf numFmtId="4" fontId="30" fillId="18" borderId="160" applyNumberFormat="0" applyProtection="0">
      <alignment horizontal="left" vertical="center" indent="1"/>
    </xf>
    <xf numFmtId="0" fontId="17" fillId="19" borderId="159" applyNumberFormat="0" applyProtection="0">
      <alignment horizontal="left" vertical="top" indent="1"/>
    </xf>
    <xf numFmtId="4" fontId="25" fillId="22" borderId="160" applyNumberFormat="0" applyProtection="0">
      <alignment horizontal="left" vertical="center"/>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59" applyNumberFormat="0" applyProtection="0">
      <alignment horizontal="right" vertical="center"/>
    </xf>
    <xf numFmtId="0" fontId="24" fillId="0" borderId="160" applyNumberFormat="0" applyProtection="0">
      <alignment horizontal="left" vertical="center" indent="2"/>
    </xf>
    <xf numFmtId="0" fontId="20" fillId="35" borderId="159" applyNumberFormat="0" applyProtection="0">
      <alignment horizontal="left" vertical="top" indent="1"/>
    </xf>
    <xf numFmtId="0" fontId="24" fillId="0" borderId="160" applyNumberFormat="0" applyProtection="0">
      <alignment horizontal="left" vertical="center" indent="2"/>
    </xf>
    <xf numFmtId="0" fontId="20" fillId="38" borderId="159" applyNumberFormat="0" applyProtection="0">
      <alignment horizontal="left" vertical="top" indent="1"/>
    </xf>
    <xf numFmtId="0" fontId="24" fillId="0" borderId="160" applyNumberFormat="0" applyProtection="0">
      <alignment horizontal="left" vertical="center" indent="2"/>
    </xf>
    <xf numFmtId="0" fontId="20" fillId="39" borderId="159" applyNumberFormat="0" applyProtection="0">
      <alignment horizontal="left" vertical="top" indent="1"/>
    </xf>
    <xf numFmtId="0" fontId="24" fillId="0" borderId="160" applyNumberFormat="0" applyProtection="0">
      <alignment horizontal="left" vertical="center" indent="2"/>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23" fillId="0" borderId="160" applyNumberFormat="0" applyProtection="0">
      <alignment horizontal="right" vertical="center" wrapText="1"/>
    </xf>
    <xf numFmtId="4" fontId="36" fillId="41" borderId="159"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59" applyNumberFormat="0" applyProtection="0">
      <alignment horizontal="right" vertical="center"/>
    </xf>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0" fontId="20" fillId="84" borderId="160" applyNumberFormat="0">
      <protection locked="0"/>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0"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71" applyNumberFormat="0" applyProtection="0">
      <alignment horizontal="left" vertical="top" indent="1"/>
    </xf>
    <xf numFmtId="0" fontId="20" fillId="84" borderId="174" applyNumberFormat="0">
      <protection locked="0"/>
    </xf>
    <xf numFmtId="0" fontId="4" fillId="0" borderId="0"/>
    <xf numFmtId="0" fontId="4" fillId="0" borderId="0"/>
    <xf numFmtId="0" fontId="16" fillId="40" borderId="171" applyNumberFormat="0" applyProtection="0">
      <alignment horizontal="left" vertical="top" indent="1"/>
    </xf>
    <xf numFmtId="4" fontId="36" fillId="40" borderId="171" applyNumberFormat="0" applyProtection="0">
      <alignment vertical="center"/>
    </xf>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0" fontId="20" fillId="84" borderId="160" applyNumberFormat="0">
      <protection locked="0"/>
    </xf>
    <xf numFmtId="0" fontId="4" fillId="0" borderId="0"/>
    <xf numFmtId="0" fontId="4" fillId="0" borderId="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0" applyNumberFormat="0">
      <protection locked="0"/>
    </xf>
    <xf numFmtId="0" fontId="4" fillId="0" borderId="0"/>
    <xf numFmtId="0" fontId="4" fillId="0" borderId="0"/>
    <xf numFmtId="4" fontId="25" fillId="22" borderId="162" applyNumberFormat="0" applyProtection="0">
      <alignment horizontal="left" vertical="center"/>
    </xf>
    <xf numFmtId="0" fontId="24" fillId="0" borderId="162" applyNumberFormat="0" applyProtection="0">
      <alignment horizontal="left" vertical="center" indent="2"/>
    </xf>
    <xf numFmtId="4" fontId="30" fillId="18" borderId="162"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2" applyNumberFormat="0">
      <protection locked="0"/>
    </xf>
    <xf numFmtId="4" fontId="25" fillId="22" borderId="162" applyNumberFormat="0" applyProtection="0">
      <alignment horizontal="left" vertical="center"/>
    </xf>
    <xf numFmtId="4" fontId="30" fillId="18" borderId="162"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2"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2" applyNumberFormat="0" applyProtection="0">
      <alignment horizontal="center" vertical="top" wrapText="1"/>
    </xf>
    <xf numFmtId="0" fontId="25" fillId="43" borderId="162"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2"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4" fontId="30" fillId="18" borderId="162" applyNumberFormat="0" applyProtection="0">
      <alignment horizontal="left" vertical="center" indent="1"/>
    </xf>
    <xf numFmtId="4" fontId="17" fillId="33" borderId="162" applyNumberFormat="0" applyProtection="0">
      <alignment horizontal="left" vertical="center" indent="1"/>
    </xf>
    <xf numFmtId="0" fontId="4" fillId="0" borderId="0"/>
    <xf numFmtId="0" fontId="4" fillId="0" borderId="0"/>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0" fontId="4" fillId="0" borderId="0"/>
    <xf numFmtId="0" fontId="4" fillId="0" borderId="0"/>
    <xf numFmtId="4" fontId="23" fillId="0" borderId="162"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61" applyNumberFormat="0" applyProtection="0">
      <alignment vertical="center"/>
    </xf>
    <xf numFmtId="4" fontId="30" fillId="18" borderId="162" applyNumberFormat="0" applyProtection="0">
      <alignment horizontal="left" vertical="center" indent="1"/>
    </xf>
    <xf numFmtId="0" fontId="17" fillId="19" borderId="161" applyNumberFormat="0" applyProtection="0">
      <alignment horizontal="left" vertical="top" indent="1"/>
    </xf>
    <xf numFmtId="4" fontId="25" fillId="22" borderId="162"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161" applyNumberFormat="0" applyProtection="0">
      <alignment horizontal="right" vertical="center"/>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2"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23" fillId="0" borderId="143" applyNumberFormat="0" applyProtection="0">
      <alignment horizontal="left" vertical="center" indent="1"/>
    </xf>
    <xf numFmtId="4" fontId="23" fillId="0" borderId="143"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29" fillId="34" borderId="97" applyNumberFormat="0" applyFont="0" applyBorder="0" applyAlignment="0" applyProtection="0">
      <protection hidden="1"/>
    </xf>
    <xf numFmtId="0" fontId="134" fillId="34" borderId="165" applyNumberFormat="0" applyAlignment="0" applyProtection="0"/>
    <xf numFmtId="0" fontId="136" fillId="91" borderId="165" applyNumberFormat="0" applyAlignment="0" applyProtection="0"/>
    <xf numFmtId="0" fontId="136" fillId="91" borderId="165" applyNumberFormat="0" applyAlignment="0" applyProtection="0"/>
    <xf numFmtId="0" fontId="134" fillId="34" borderId="165" applyNumberFormat="0" applyAlignment="0" applyProtection="0"/>
    <xf numFmtId="0" fontId="136" fillId="91" borderId="165" applyNumberFormat="0" applyAlignment="0" applyProtection="0"/>
    <xf numFmtId="0" fontId="136" fillId="91" borderId="165" applyNumberFormat="0" applyAlignment="0" applyProtection="0"/>
    <xf numFmtId="0" fontId="136" fillId="91" borderId="165" applyNumberFormat="0" applyAlignment="0" applyProtection="0"/>
    <xf numFmtId="0" fontId="136" fillId="91" borderId="165" applyNumberFormat="0" applyAlignment="0" applyProtection="0"/>
    <xf numFmtId="0" fontId="136" fillId="91" borderId="16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7" fillId="0" borderId="164">
      <alignment horizontal="left" vertical="center"/>
    </xf>
    <xf numFmtId="0" fontId="157" fillId="0" borderId="164">
      <alignment horizontal="left" vertical="center"/>
    </xf>
    <xf numFmtId="0" fontId="157" fillId="0" borderId="164">
      <alignment horizontal="left" vertical="center"/>
    </xf>
    <xf numFmtId="0" fontId="157" fillId="0" borderId="164">
      <alignment horizontal="left" vertical="center"/>
    </xf>
    <xf numFmtId="0" fontId="157" fillId="0" borderId="164">
      <alignment horizontal="left" vertical="center"/>
    </xf>
    <xf numFmtId="0" fontId="157" fillId="0" borderId="164">
      <alignment horizontal="left" vertical="center"/>
    </xf>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0" fontId="157" fillId="0" borderId="176">
      <alignment horizontal="left" vertical="center"/>
    </xf>
    <xf numFmtId="0" fontId="157" fillId="0" borderId="176">
      <alignment horizontal="left" vertical="center"/>
    </xf>
    <xf numFmtId="0" fontId="157" fillId="0" borderId="176">
      <alignment horizontal="left" vertical="center"/>
    </xf>
    <xf numFmtId="0" fontId="157" fillId="0" borderId="176">
      <alignment horizontal="left" vertical="center"/>
    </xf>
    <xf numFmtId="0" fontId="157" fillId="0" borderId="176">
      <alignment horizontal="left" vertical="center"/>
    </xf>
    <xf numFmtId="0" fontId="157" fillId="0" borderId="176">
      <alignment horizontal="left" vertical="center"/>
    </xf>
    <xf numFmtId="0" fontId="136" fillId="91" borderId="177" applyNumberFormat="0" applyAlignment="0" applyProtection="0"/>
    <xf numFmtId="0" fontId="136" fillId="91" borderId="177" applyNumberFormat="0" applyAlignment="0" applyProtection="0"/>
    <xf numFmtId="0" fontId="136" fillId="91" borderId="177" applyNumberFormat="0" applyAlignment="0" applyProtection="0"/>
    <xf numFmtId="0" fontId="136" fillId="91" borderId="177" applyNumberFormat="0" applyAlignment="0" applyProtection="0"/>
    <xf numFmtId="0" fontId="136" fillId="91" borderId="177" applyNumberFormat="0" applyAlignment="0" applyProtection="0"/>
    <xf numFmtId="0" fontId="134" fillId="34" borderId="177" applyNumberFormat="0" applyAlignment="0" applyProtection="0"/>
    <xf numFmtId="0" fontId="136" fillId="91" borderId="177" applyNumberFormat="0" applyAlignment="0" applyProtection="0"/>
    <xf numFmtId="0" fontId="136" fillId="91" borderId="177" applyNumberFormat="0" applyAlignment="0" applyProtection="0"/>
    <xf numFmtId="0" fontId="134" fillId="34"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70" applyNumberFormat="0" applyProtection="0">
      <alignment horizontal="left" vertical="center" indent="1"/>
    </xf>
    <xf numFmtId="4" fontId="23" fillId="0" borderId="170" applyNumberFormat="0" applyProtection="0">
      <alignment horizontal="left" vertical="center" indent="1"/>
    </xf>
    <xf numFmtId="4" fontId="23" fillId="0" borderId="174"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4" fontId="16" fillId="36" borderId="173" applyNumberFormat="0" applyProtection="0">
      <alignment horizontal="right" vertical="center"/>
    </xf>
    <xf numFmtId="4" fontId="16" fillId="34" borderId="174" applyNumberFormat="0" applyProtection="0">
      <alignment horizontal="left" vertical="center" indent="1"/>
    </xf>
    <xf numFmtId="4" fontId="17" fillId="33" borderId="174"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4" applyNumberFormat="0" applyProtection="0">
      <alignment horizontal="left" vertical="center"/>
    </xf>
    <xf numFmtId="0" fontId="17" fillId="19" borderId="173" applyNumberFormat="0" applyProtection="0">
      <alignment horizontal="left" vertical="top" indent="1"/>
    </xf>
    <xf numFmtId="4" fontId="30" fillId="18" borderId="174" applyNumberFormat="0" applyProtection="0">
      <alignment horizontal="left" vertical="center" indent="1"/>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7" fillId="33" borderId="174" applyNumberFormat="0" applyProtection="0">
      <alignment horizontal="left" vertical="center" indent="1"/>
    </xf>
    <xf numFmtId="4" fontId="30" fillId="18" borderId="174"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4"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4" applyNumberFormat="0" applyProtection="0">
      <alignment horizontal="center" vertical="center" wrapText="1"/>
    </xf>
    <xf numFmtId="0" fontId="25" fillId="44" borderId="174"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30" fillId="18" borderId="174" applyNumberFormat="0" applyProtection="0">
      <alignment horizontal="left" vertical="center" indent="1"/>
    </xf>
    <xf numFmtId="4" fontId="16" fillId="34"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4" applyNumberFormat="0" applyProtection="0">
      <alignment horizontal="right" vertical="center" wrapText="1"/>
    </xf>
    <xf numFmtId="4" fontId="25" fillId="22" borderId="174" applyNumberFormat="0" applyProtection="0">
      <alignment horizontal="left" vertical="center"/>
    </xf>
    <xf numFmtId="0" fontId="20" fillId="84" borderId="174"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4" applyNumberFormat="0" applyProtection="0">
      <alignment horizontal="right" vertical="center" wrapText="1"/>
    </xf>
    <xf numFmtId="0" fontId="24" fillId="0" borderId="174" applyNumberFormat="0" applyProtection="0">
      <alignment horizontal="left" vertical="center" indent="2"/>
    </xf>
    <xf numFmtId="4" fontId="25" fillId="22" borderId="174" applyNumberFormat="0" applyProtection="0">
      <alignment horizontal="left" vertical="center"/>
    </xf>
    <xf numFmtId="0" fontId="20" fillId="84" borderId="172"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20" fillId="84" borderId="172" applyNumberFormat="0">
      <protection locked="0"/>
    </xf>
    <xf numFmtId="0" fontId="4" fillId="0" borderId="0"/>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4" fillId="0" borderId="0"/>
    <xf numFmtId="4" fontId="23" fillId="0" borderId="172"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4" fillId="0" borderId="0"/>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0" fontId="4" fillId="0" borderId="0"/>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4" fillId="0" borderId="0"/>
    <xf numFmtId="4" fontId="16" fillId="31" borderId="173" applyNumberFormat="0" applyProtection="0">
      <alignment horizontal="right" vertical="center"/>
    </xf>
    <xf numFmtId="0" fontId="4" fillId="0" borderId="0"/>
    <xf numFmtId="4" fontId="16" fillId="32" borderId="173" applyNumberFormat="0" applyProtection="0">
      <alignment horizontal="right" vertical="center"/>
    </xf>
    <xf numFmtId="4" fontId="16" fillId="36" borderId="173" applyNumberFormat="0" applyProtection="0">
      <alignment horizontal="right" vertical="center"/>
    </xf>
    <xf numFmtId="0" fontId="4" fillId="0" borderId="0"/>
    <xf numFmtId="0" fontId="20" fillId="35" borderId="173" applyNumberFormat="0" applyProtection="0">
      <alignment horizontal="left" vertical="top" indent="1"/>
    </xf>
    <xf numFmtId="0" fontId="20" fillId="38"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0" fontId="4" fillId="0" borderId="0"/>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0" fontId="4" fillId="0" borderId="0"/>
    <xf numFmtId="4" fontId="16" fillId="28" borderId="171" applyNumberFormat="0" applyProtection="0">
      <alignment horizontal="right" vertical="center"/>
    </xf>
    <xf numFmtId="0" fontId="4" fillId="0" borderId="0"/>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0" fontId="20" fillId="84" borderId="172" applyNumberFormat="0">
      <protection locked="0"/>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71" applyNumberFormat="0" applyProtection="0">
      <alignment horizontal="right" vertical="center"/>
    </xf>
    <xf numFmtId="4" fontId="16" fillId="29" borderId="171" applyNumberFormat="0" applyProtection="0">
      <alignment horizontal="right" vertical="center"/>
    </xf>
    <xf numFmtId="0" fontId="4" fillId="0" borderId="0"/>
    <xf numFmtId="0" fontId="4" fillId="0" borderId="0"/>
    <xf numFmtId="0" fontId="4" fillId="0" borderId="0"/>
    <xf numFmtId="4" fontId="16" fillId="30"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71" applyNumberFormat="0" applyProtection="0">
      <alignment horizontal="right" vertical="center"/>
    </xf>
    <xf numFmtId="0" fontId="4" fillId="0" borderId="0"/>
    <xf numFmtId="0" fontId="4" fillId="0" borderId="0"/>
    <xf numFmtId="4" fontId="16" fillId="36" borderId="171" applyNumberFormat="0" applyProtection="0">
      <alignment horizontal="right" vertical="center"/>
    </xf>
    <xf numFmtId="0" fontId="4" fillId="0" borderId="0"/>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1" applyNumberFormat="0" applyProtection="0">
      <alignment horizontal="right" vertical="center"/>
    </xf>
    <xf numFmtId="4" fontId="23" fillId="0" borderId="172" applyNumberFormat="0" applyProtection="0">
      <alignment horizontal="right" vertical="center" wrapText="1"/>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4" fillId="0" borderId="172" applyNumberFormat="0" applyProtection="0">
      <alignment horizontal="left" vertical="center" indent="2"/>
    </xf>
    <xf numFmtId="0" fontId="20" fillId="39" borderId="171" applyNumberFormat="0" applyProtection="0">
      <alignment horizontal="left" vertical="top" indent="1"/>
    </xf>
    <xf numFmtId="0" fontId="24" fillId="0" borderId="172" applyNumberFormat="0" applyProtection="0">
      <alignment horizontal="left" vertical="center" indent="2"/>
    </xf>
    <xf numFmtId="0" fontId="20" fillId="38" borderId="171" applyNumberFormat="0" applyProtection="0">
      <alignment horizontal="left" vertical="top" indent="1"/>
    </xf>
    <xf numFmtId="0" fontId="24" fillId="0" borderId="172" applyNumberFormat="0" applyProtection="0">
      <alignment horizontal="left" vertical="center" indent="2"/>
    </xf>
    <xf numFmtId="0" fontId="20" fillId="35" borderId="171" applyNumberFormat="0" applyProtection="0">
      <alignment horizontal="left" vertical="top" indent="1"/>
    </xf>
    <xf numFmtId="0" fontId="24" fillId="0" borderId="172" applyNumberFormat="0" applyProtection="0">
      <alignment horizontal="left" vertical="center" indent="2"/>
    </xf>
    <xf numFmtId="4" fontId="16" fillId="36" borderId="171"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4" fontId="25" fillId="22" borderId="172" applyNumberFormat="0" applyProtection="0">
      <alignment horizontal="left" vertical="center"/>
    </xf>
    <xf numFmtId="0" fontId="17" fillId="19" borderId="171" applyNumberFormat="0" applyProtection="0">
      <alignment horizontal="left" vertical="top" indent="1"/>
    </xf>
    <xf numFmtId="4" fontId="30" fillId="18" borderId="172" applyNumberFormat="0" applyProtection="0">
      <alignment horizontal="left" vertical="center" indent="1"/>
    </xf>
    <xf numFmtId="4" fontId="31" fillId="19" borderId="171"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4" fontId="16" fillId="28" borderId="171" applyNumberFormat="0" applyProtection="0">
      <alignment horizontal="right" vertical="center"/>
    </xf>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4" fontId="16" fillId="40" borderId="171" applyNumberFormat="0" applyProtection="0">
      <alignment vertical="center"/>
    </xf>
    <xf numFmtId="0" fontId="4" fillId="0" borderId="0"/>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0" fontId="17" fillId="19" borderId="171" applyNumberFormat="0" applyProtection="0">
      <alignment horizontal="left" vertical="top" indent="1"/>
    </xf>
    <xf numFmtId="0" fontId="20" fillId="89" borderId="166" applyNumberFormat="0" applyFont="0" applyAlignment="0" applyProtection="0"/>
    <xf numFmtId="4" fontId="31" fillId="19" borderId="171" applyNumberFormat="0" applyProtection="0">
      <alignment vertical="center"/>
    </xf>
    <xf numFmtId="4" fontId="17" fillId="33" borderId="172" applyNumberFormat="0" applyProtection="0">
      <alignment horizontal="left" vertical="center" indent="1"/>
    </xf>
    <xf numFmtId="4" fontId="30" fillId="18" borderId="172" applyNumberFormat="0" applyProtection="0">
      <alignment horizontal="left" vertical="center"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2"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2" applyNumberFormat="0" applyProtection="0">
      <alignment horizontal="center" vertical="center" wrapText="1"/>
    </xf>
    <xf numFmtId="0" fontId="25" fillId="44" borderId="172"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0" fontId="20" fillId="89" borderId="165" applyNumberFormat="0" applyFont="0" applyAlignment="0" applyProtection="0"/>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16" fillId="34" borderId="172"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2" applyNumberFormat="0" applyProtection="0">
      <alignment horizontal="right" vertical="center" wrapText="1"/>
    </xf>
    <xf numFmtId="4" fontId="25" fillId="22" borderId="172" applyNumberFormat="0" applyProtection="0">
      <alignment horizontal="left" vertical="center"/>
    </xf>
    <xf numFmtId="0" fontId="20" fillId="84" borderId="172"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2" applyNumberFormat="0" applyProtection="0">
      <alignment horizontal="right" vertical="center" wrapText="1"/>
    </xf>
    <xf numFmtId="0" fontId="24" fillId="0" borderId="172" applyNumberFormat="0" applyProtection="0">
      <alignment horizontal="left" vertical="center" indent="2"/>
    </xf>
    <xf numFmtId="4" fontId="25" fillId="22" borderId="174" applyNumberFormat="0" applyProtection="0">
      <alignment horizontal="left" vertical="center"/>
    </xf>
    <xf numFmtId="4" fontId="23" fillId="0" borderId="170" applyNumberFormat="0" applyProtection="0">
      <alignment horizontal="left" vertical="center" indent="1"/>
    </xf>
    <xf numFmtId="0" fontId="20" fillId="89" borderId="165" applyNumberFormat="0" applyFont="0" applyAlignment="0" applyProtection="0"/>
    <xf numFmtId="4" fontId="23" fillId="0" borderId="170" applyNumberFormat="0" applyProtection="0">
      <alignment horizontal="left" vertical="center" indent="1"/>
    </xf>
    <xf numFmtId="0" fontId="20" fillId="84" borderId="170" applyNumberFormat="0">
      <protection locked="0"/>
    </xf>
    <xf numFmtId="0" fontId="20" fillId="89" borderId="165" applyNumberFormat="0" applyFont="0" applyAlignment="0" applyProtection="0"/>
    <xf numFmtId="0" fontId="25" fillId="44" borderId="170" applyNumberFormat="0" applyProtection="0">
      <alignment horizontal="center" vertical="top" wrapText="1"/>
    </xf>
    <xf numFmtId="4" fontId="23" fillId="0" borderId="170" applyNumberFormat="0" applyProtection="0">
      <alignment horizontal="right" vertical="center" wrapText="1"/>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16" fillId="34" borderId="170" applyNumberFormat="0" applyProtection="0">
      <alignment horizontal="left" vertical="center" indent="1"/>
    </xf>
    <xf numFmtId="0" fontId="20" fillId="89" borderId="165" applyNumberFormat="0" applyFont="0" applyAlignment="0" applyProtection="0"/>
    <xf numFmtId="4" fontId="17" fillId="33" borderId="170" applyNumberFormat="0" applyProtection="0">
      <alignment horizontal="left" vertical="center" indent="1"/>
    </xf>
    <xf numFmtId="4" fontId="25" fillId="22" borderId="170" applyNumberFormat="0" applyProtection="0">
      <alignment horizontal="left" vertical="center"/>
    </xf>
    <xf numFmtId="0" fontId="20" fillId="89" borderId="165" applyNumberFormat="0" applyFont="0" applyAlignment="0" applyProtection="0"/>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4" fillId="5" borderId="19" applyNumberFormat="0" applyFont="0" applyAlignment="0" applyProtection="0"/>
    <xf numFmtId="0" fontId="4" fillId="5" borderId="19" applyNumberFormat="0" applyFont="0" applyAlignment="0" applyProtection="0"/>
    <xf numFmtId="4" fontId="23" fillId="0" borderId="170" applyNumberFormat="0" applyProtection="0">
      <alignment horizontal="left" vertical="center" indent="1"/>
    </xf>
    <xf numFmtId="0" fontId="68" fillId="89" borderId="166" applyNumberFormat="0" applyFont="0" applyAlignment="0" applyProtection="0"/>
    <xf numFmtId="0" fontId="20" fillId="84" borderId="170" applyNumberFormat="0">
      <protection locked="0"/>
    </xf>
    <xf numFmtId="0" fontId="184" fillId="34" borderId="167" applyNumberFormat="0" applyAlignment="0" applyProtection="0"/>
    <xf numFmtId="0" fontId="184" fillId="91" borderId="167" applyNumberFormat="0" applyAlignment="0" applyProtection="0"/>
    <xf numFmtId="0" fontId="184" fillId="91" borderId="167" applyNumberFormat="0" applyAlignment="0" applyProtection="0"/>
    <xf numFmtId="0" fontId="184" fillId="34" borderId="167" applyNumberFormat="0" applyAlignment="0" applyProtection="0"/>
    <xf numFmtId="0" fontId="184" fillId="91" borderId="167" applyNumberFormat="0" applyAlignment="0" applyProtection="0"/>
    <xf numFmtId="0" fontId="184" fillId="91" borderId="167" applyNumberFormat="0" applyAlignment="0" applyProtection="0"/>
    <xf numFmtId="0" fontId="184" fillId="91" borderId="167" applyNumberFormat="0" applyAlignment="0" applyProtection="0"/>
    <xf numFmtId="0" fontId="184" fillId="91" borderId="167" applyNumberFormat="0" applyAlignment="0" applyProtection="0"/>
    <xf numFmtId="0" fontId="184" fillId="91" borderId="16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8" fillId="0" borderId="97" applyNumberFormat="0" applyFill="0" applyBorder="0" applyAlignment="0" applyProtection="0">
      <protection hidden="1"/>
    </xf>
    <xf numFmtId="4" fontId="16" fillId="0" borderId="167" applyNumberFormat="0" applyProtection="0">
      <alignment vertical="center"/>
    </xf>
    <xf numFmtId="4" fontId="16" fillId="0" borderId="167" applyNumberFormat="0" applyProtection="0">
      <alignment vertical="center"/>
    </xf>
    <xf numFmtId="4" fontId="16" fillId="0" borderId="167" applyNumberFormat="0" applyProtection="0">
      <alignment horizontal="left" vertical="center" indent="1"/>
    </xf>
    <xf numFmtId="4" fontId="16" fillId="19" borderId="167" applyNumberFormat="0" applyProtection="0">
      <alignment horizontal="left" vertical="center" indent="1"/>
    </xf>
    <xf numFmtId="4" fontId="25" fillId="22" borderId="162" applyNumberFormat="0" applyProtection="0">
      <alignment horizontal="left" vertical="center"/>
    </xf>
    <xf numFmtId="0" fontId="20" fillId="0" borderId="167" applyNumberFormat="0" applyProtection="0">
      <alignment horizontal="left" vertical="center" indent="1"/>
    </xf>
    <xf numFmtId="4" fontId="16" fillId="2" borderId="167" applyNumberFormat="0" applyProtection="0">
      <alignment horizontal="right" vertical="center"/>
    </xf>
    <xf numFmtId="4" fontId="16" fillId="106" borderId="167" applyNumberFormat="0" applyProtection="0">
      <alignment horizontal="right" vertical="center"/>
    </xf>
    <xf numFmtId="4" fontId="16" fillId="42" borderId="167" applyNumberFormat="0" applyProtection="0">
      <alignment horizontal="right" vertical="center"/>
    </xf>
    <xf numFmtId="4" fontId="16" fillId="107" borderId="167" applyNumberFormat="0" applyProtection="0">
      <alignment horizontal="right" vertical="center"/>
    </xf>
    <xf numFmtId="4" fontId="16" fillId="108" borderId="167" applyNumberFormat="0" applyProtection="0">
      <alignment horizontal="right" vertical="center"/>
    </xf>
    <xf numFmtId="4" fontId="16" fillId="109" borderId="167" applyNumberFormat="0" applyProtection="0">
      <alignment horizontal="right" vertical="center"/>
    </xf>
    <xf numFmtId="4" fontId="16" fillId="110" borderId="167" applyNumberFormat="0" applyProtection="0">
      <alignment horizontal="right" vertical="center"/>
    </xf>
    <xf numFmtId="4" fontId="16" fillId="111" borderId="167" applyNumberFormat="0" applyProtection="0">
      <alignment horizontal="right" vertical="center"/>
    </xf>
    <xf numFmtId="4" fontId="16" fillId="112" borderId="167" applyNumberFormat="0" applyProtection="0">
      <alignment horizontal="right" vertical="center"/>
    </xf>
    <xf numFmtId="0" fontId="20" fillId="113" borderId="167" applyNumberFormat="0" applyProtection="0">
      <alignment horizontal="left" vertical="center" indent="1"/>
    </xf>
    <xf numFmtId="0" fontId="24" fillId="114" borderId="162" applyNumberFormat="0" applyProtection="0">
      <alignment horizontal="left" vertical="center" indent="2"/>
    </xf>
    <xf numFmtId="0" fontId="24" fillId="114" borderId="162" applyNumberFormat="0" applyProtection="0">
      <alignment horizontal="left" vertical="center" indent="2"/>
    </xf>
    <xf numFmtId="0" fontId="25" fillId="115" borderId="162" applyNumberFormat="0" applyProtection="0">
      <alignment horizontal="left" vertical="center" indent="2"/>
    </xf>
    <xf numFmtId="0" fontId="25" fillId="115" borderId="162" applyNumberFormat="0" applyProtection="0">
      <alignment horizontal="left" vertical="center" indent="2"/>
    </xf>
    <xf numFmtId="0" fontId="24" fillId="114" borderId="162" applyNumberFormat="0" applyProtection="0">
      <alignment horizontal="left" vertical="center" indent="2"/>
    </xf>
    <xf numFmtId="0" fontId="25" fillId="115" borderId="162" applyNumberFormat="0" applyProtection="0">
      <alignment horizontal="left" vertical="center" indent="2"/>
    </xf>
    <xf numFmtId="0" fontId="24" fillId="0" borderId="162" applyNumberFormat="0" applyProtection="0">
      <alignment horizontal="left" vertical="center" indent="2"/>
    </xf>
    <xf numFmtId="0" fontId="20" fillId="49"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4" borderId="162" applyNumberFormat="0" applyProtection="0">
      <alignment horizontal="left" vertical="center" indent="2"/>
    </xf>
    <xf numFmtId="0" fontId="25" fillId="115" borderId="162" applyNumberFormat="0" applyProtection="0">
      <alignment horizontal="left" vertical="center" indent="2"/>
    </xf>
    <xf numFmtId="0" fontId="24" fillId="114" borderId="162" applyNumberFormat="0" applyProtection="0">
      <alignment horizontal="left" vertical="center" indent="2"/>
    </xf>
    <xf numFmtId="0" fontId="24" fillId="114" borderId="162" applyNumberFormat="0" applyProtection="0">
      <alignment horizontal="left" vertical="center" indent="2"/>
    </xf>
    <xf numFmtId="0" fontId="25" fillId="115" borderId="162" applyNumberFormat="0" applyProtection="0">
      <alignment horizontal="left" vertical="center" indent="2"/>
    </xf>
    <xf numFmtId="0" fontId="25" fillId="115" borderId="162" applyNumberFormat="0" applyProtection="0">
      <alignment horizontal="left" vertical="center" indent="2"/>
    </xf>
    <xf numFmtId="0" fontId="25" fillId="115" borderId="162" applyNumberFormat="0" applyProtection="0">
      <alignment horizontal="left" vertical="center" indent="2"/>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6"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2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6" borderId="162" applyNumberFormat="0" applyProtection="0">
      <alignment horizontal="left" vertical="center" indent="2"/>
    </xf>
    <xf numFmtId="0" fontId="24" fillId="116"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6" borderId="162" applyNumberFormat="0" applyProtection="0">
      <alignment horizontal="left" vertical="center" indent="2"/>
    </xf>
    <xf numFmtId="0" fontId="24" fillId="116" borderId="162" applyNumberFormat="0" applyProtection="0">
      <alignment horizontal="left" vertical="center" indent="2"/>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102"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2"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2"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1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3"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3"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84" borderId="162" applyNumberFormat="0">
      <protection locked="0"/>
    </xf>
    <xf numFmtId="0" fontId="20" fillId="84" borderId="162" applyNumberFormat="0">
      <protection locked="0"/>
    </xf>
    <xf numFmtId="0" fontId="20" fillId="84" borderId="162" applyNumberFormat="0">
      <protection locked="0"/>
    </xf>
    <xf numFmtId="0" fontId="20" fillId="84" borderId="162" applyNumberFormat="0">
      <protection locked="0"/>
    </xf>
    <xf numFmtId="4" fontId="16" fillId="40" borderId="167" applyNumberFormat="0" applyProtection="0">
      <alignment vertical="center"/>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16" fillId="40" borderId="167" applyNumberFormat="0" applyProtection="0">
      <alignment horizontal="left" vertical="center" indent="1"/>
    </xf>
    <xf numFmtId="4" fontId="23" fillId="0" borderId="162" applyNumberFormat="0" applyProtection="0">
      <alignment horizontal="right" vertical="center" wrapText="1"/>
    </xf>
    <xf numFmtId="0" fontId="25" fillId="44" borderId="170" applyNumberFormat="0" applyProtection="0">
      <alignment horizontal="center" vertical="top" wrapText="1"/>
    </xf>
    <xf numFmtId="4" fontId="23" fillId="0" borderId="162" applyNumberFormat="0" applyProtection="0">
      <alignment horizontal="right" vertical="center" wrapText="1"/>
    </xf>
    <xf numFmtId="4" fontId="24" fillId="0" borderId="162" applyNumberFormat="0" applyProtection="0">
      <alignment horizontal="right" vertical="center" wrapText="1"/>
    </xf>
    <xf numFmtId="4" fontId="16" fillId="0" borderId="167" applyNumberFormat="0" applyProtection="0">
      <alignment horizontal="right" vertical="center"/>
    </xf>
    <xf numFmtId="4" fontId="16" fillId="0" borderId="167" applyNumberFormat="0" applyProtection="0">
      <alignment horizontal="right" vertical="center"/>
    </xf>
    <xf numFmtId="0" fontId="25" fillId="43" borderId="170" applyNumberFormat="0" applyProtection="0">
      <alignment horizontal="center" vertical="center" wrapTex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0" fontId="20" fillId="0" borderId="167" applyNumberFormat="0" applyProtection="0">
      <alignment horizontal="left" vertical="center" indent="1"/>
    </xf>
    <xf numFmtId="0" fontId="20" fillId="0" borderId="167" applyNumberFormat="0" applyProtection="0">
      <alignment horizontal="left" vertical="center" indent="1"/>
    </xf>
    <xf numFmtId="4" fontId="23" fillId="0" borderId="170" applyNumberFormat="0" applyProtection="0">
      <alignment horizontal="right" vertical="center" wrapText="1"/>
    </xf>
    <xf numFmtId="0" fontId="25" fillId="43" borderId="162" applyNumberFormat="0" applyProtection="0">
      <alignment horizontal="center" vertical="center" wrapText="1"/>
    </xf>
    <xf numFmtId="0" fontId="20" fillId="0" borderId="167" applyNumberFormat="0" applyProtection="0">
      <alignment horizontal="left" vertical="center" indent="1"/>
    </xf>
    <xf numFmtId="0" fontId="20" fillId="0" borderId="167" applyNumberFormat="0" applyProtection="0">
      <alignment horizontal="left" vertical="center" indent="1"/>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45" fillId="117" borderId="167" applyNumberFormat="0" applyProtection="0">
      <alignment horizontal="right" vertical="center"/>
    </xf>
    <xf numFmtId="0" fontId="24" fillId="0" borderId="170" applyNumberFormat="0" applyProtection="0">
      <alignment horizontal="left" vertical="center" indent="2"/>
    </xf>
    <xf numFmtId="4" fontId="16" fillId="34" borderId="170" applyNumberFormat="0" applyProtection="0">
      <alignment horizontal="left" vertical="center" indent="1"/>
    </xf>
    <xf numFmtId="4" fontId="17" fillId="33" borderId="170" applyNumberFormat="0" applyProtection="0">
      <alignment horizontal="left" vertical="center" indent="1"/>
    </xf>
    <xf numFmtId="206" fontId="196" fillId="0" borderId="163">
      <alignment horizontal="center"/>
    </xf>
    <xf numFmtId="206" fontId="196" fillId="0" borderId="163">
      <alignment horizontal="center"/>
    </xf>
    <xf numFmtId="206" fontId="196" fillId="0" borderId="163">
      <alignment horizontal="center"/>
    </xf>
    <xf numFmtId="206" fontId="196" fillId="0" borderId="163">
      <alignment horizontal="center"/>
    </xf>
    <xf numFmtId="206" fontId="196" fillId="0" borderId="163">
      <alignment horizontal="center"/>
    </xf>
    <xf numFmtId="206" fontId="196" fillId="0" borderId="163">
      <alignment horizontal="center"/>
    </xf>
    <xf numFmtId="4" fontId="25" fillId="22" borderId="170" applyNumberFormat="0" applyProtection="0">
      <alignment horizontal="left" vertical="center"/>
    </xf>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73" fillId="0" borderId="168" applyNumberFormat="0" applyFill="0" applyAlignment="0" applyProtection="0"/>
    <xf numFmtId="0" fontId="73" fillId="0" borderId="168" applyNumberFormat="0" applyFill="0" applyAlignment="0" applyProtection="0"/>
    <xf numFmtId="0" fontId="73" fillId="0" borderId="168" applyNumberFormat="0" applyFill="0" applyAlignment="0" applyProtection="0"/>
    <xf numFmtId="204" fontId="20" fillId="0" borderId="169">
      <protection locked="0"/>
    </xf>
    <xf numFmtId="204" fontId="20" fillId="0" borderId="169">
      <protection locked="0"/>
    </xf>
    <xf numFmtId="0" fontId="73" fillId="0" borderId="168" applyNumberFormat="0" applyFill="0" applyAlignment="0" applyProtection="0"/>
    <xf numFmtId="0" fontId="20" fillId="89" borderId="178" applyNumberFormat="0" applyFont="0" applyAlignment="0" applyProtection="0"/>
    <xf numFmtId="0" fontId="20" fillId="89" borderId="177" applyNumberFormat="0" applyFont="0" applyAlignment="0" applyProtection="0"/>
    <xf numFmtId="0" fontId="20" fillId="89" borderId="177" applyNumberFormat="0" applyFont="0" applyAlignment="0" applyProtection="0"/>
    <xf numFmtId="0" fontId="20" fillId="89" borderId="177" applyNumberFormat="0" applyFont="0" applyAlignment="0" applyProtection="0"/>
    <xf numFmtId="0" fontId="20" fillId="89" borderId="177" applyNumberFormat="0" applyFont="0" applyAlignment="0" applyProtection="0"/>
    <xf numFmtId="0" fontId="20" fillId="89" borderId="177" applyNumberFormat="0" applyFont="0" applyAlignment="0" applyProtection="0"/>
    <xf numFmtId="0" fontId="68" fillId="89" borderId="178" applyNumberFormat="0" applyFont="0" applyAlignment="0" applyProtection="0"/>
    <xf numFmtId="0" fontId="184" fillId="34" borderId="179" applyNumberFormat="0" applyAlignment="0" applyProtection="0"/>
    <xf numFmtId="0" fontId="184" fillId="91" borderId="179" applyNumberFormat="0" applyAlignment="0" applyProtection="0"/>
    <xf numFmtId="0" fontId="184" fillId="91" borderId="179" applyNumberFormat="0" applyAlignment="0" applyProtection="0"/>
    <xf numFmtId="0" fontId="184" fillId="34" borderId="179" applyNumberFormat="0" applyAlignment="0" applyProtection="0"/>
    <xf numFmtId="0" fontId="184" fillId="91" borderId="179" applyNumberFormat="0" applyAlignment="0" applyProtection="0"/>
    <xf numFmtId="0" fontId="184" fillId="91" borderId="179" applyNumberFormat="0" applyAlignment="0" applyProtection="0"/>
    <xf numFmtId="0" fontId="184" fillId="91" borderId="179" applyNumberFormat="0" applyAlignment="0" applyProtection="0"/>
    <xf numFmtId="0" fontId="184" fillId="91" borderId="179" applyNumberFormat="0" applyAlignment="0" applyProtection="0"/>
    <xf numFmtId="0" fontId="184" fillId="91" borderId="179" applyNumberFormat="0" applyAlignment="0" applyProtection="0"/>
    <xf numFmtId="4" fontId="55" fillId="104" borderId="170" applyNumberFormat="0" applyProtection="0">
      <alignment horizontal="right" vertical="center" wrapText="1"/>
    </xf>
    <xf numFmtId="4" fontId="55" fillId="104" borderId="170" applyNumberFormat="0" applyProtection="0">
      <alignment horizontal="right" vertical="center" wrapText="1"/>
    </xf>
    <xf numFmtId="4" fontId="16" fillId="0" borderId="179" applyNumberFormat="0" applyProtection="0">
      <alignment vertical="center"/>
    </xf>
    <xf numFmtId="4" fontId="16" fillId="0" borderId="179" applyNumberFormat="0" applyProtection="0">
      <alignment vertical="center"/>
    </xf>
    <xf numFmtId="4" fontId="16" fillId="0" borderId="179" applyNumberFormat="0" applyProtection="0">
      <alignment horizontal="left" vertical="center" indent="1"/>
    </xf>
    <xf numFmtId="4" fontId="16" fillId="19" borderId="179" applyNumberFormat="0" applyProtection="0">
      <alignment horizontal="left" vertical="center" indent="1"/>
    </xf>
    <xf numFmtId="4" fontId="25" fillId="22" borderId="174" applyNumberFormat="0" applyProtection="0">
      <alignment horizontal="left" vertical="center"/>
    </xf>
    <xf numFmtId="0" fontId="20" fillId="0" borderId="179" applyNumberFormat="0" applyProtection="0">
      <alignment horizontal="left" vertical="center" indent="1"/>
    </xf>
    <xf numFmtId="4" fontId="16" fillId="2" borderId="179" applyNumberFormat="0" applyProtection="0">
      <alignment horizontal="right" vertical="center"/>
    </xf>
    <xf numFmtId="4" fontId="16" fillId="106" borderId="179" applyNumberFormat="0" applyProtection="0">
      <alignment horizontal="right" vertical="center"/>
    </xf>
    <xf numFmtId="4" fontId="16" fillId="42" borderId="179" applyNumberFormat="0" applyProtection="0">
      <alignment horizontal="right" vertical="center"/>
    </xf>
    <xf numFmtId="4" fontId="16" fillId="107" borderId="179" applyNumberFormat="0" applyProtection="0">
      <alignment horizontal="right" vertical="center"/>
    </xf>
    <xf numFmtId="4" fontId="16" fillId="108" borderId="179" applyNumberFormat="0" applyProtection="0">
      <alignment horizontal="right" vertical="center"/>
    </xf>
    <xf numFmtId="4" fontId="16" fillId="109" borderId="179" applyNumberFormat="0" applyProtection="0">
      <alignment horizontal="right" vertical="center"/>
    </xf>
    <xf numFmtId="4" fontId="16" fillId="110" borderId="179" applyNumberFormat="0" applyProtection="0">
      <alignment horizontal="right" vertical="center"/>
    </xf>
    <xf numFmtId="4" fontId="16" fillId="111" borderId="179" applyNumberFormat="0" applyProtection="0">
      <alignment horizontal="right" vertical="center"/>
    </xf>
    <xf numFmtId="4" fontId="16" fillId="112" borderId="179" applyNumberFormat="0" applyProtection="0">
      <alignment horizontal="right" vertical="center"/>
    </xf>
    <xf numFmtId="0" fontId="20" fillId="113" borderId="179" applyNumberFormat="0" applyProtection="0">
      <alignment horizontal="left" vertical="center" indent="1"/>
    </xf>
    <xf numFmtId="0" fontId="24" fillId="114" borderId="174" applyNumberFormat="0" applyProtection="0">
      <alignment horizontal="left" vertical="center" indent="2"/>
    </xf>
    <xf numFmtId="0" fontId="24" fillId="114" borderId="174" applyNumberFormat="0" applyProtection="0">
      <alignment horizontal="left" vertical="center" indent="2"/>
    </xf>
    <xf numFmtId="0" fontId="25" fillId="115" borderId="174" applyNumberFormat="0" applyProtection="0">
      <alignment horizontal="left" vertical="center" indent="2"/>
    </xf>
    <xf numFmtId="0" fontId="25" fillId="115" borderId="174" applyNumberFormat="0" applyProtection="0">
      <alignment horizontal="left" vertical="center" indent="2"/>
    </xf>
    <xf numFmtId="0" fontId="24" fillId="114" borderId="174" applyNumberFormat="0" applyProtection="0">
      <alignment horizontal="left" vertical="center" indent="2"/>
    </xf>
    <xf numFmtId="0" fontId="25" fillId="115" borderId="174" applyNumberFormat="0" applyProtection="0">
      <alignment horizontal="left" vertical="center" indent="2"/>
    </xf>
    <xf numFmtId="0" fontId="24" fillId="0" borderId="174" applyNumberFormat="0" applyProtection="0">
      <alignment horizontal="left" vertical="center" indent="2"/>
    </xf>
    <xf numFmtId="0" fontId="20" fillId="49"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4" borderId="174" applyNumberFormat="0" applyProtection="0">
      <alignment horizontal="left" vertical="center" indent="2"/>
    </xf>
    <xf numFmtId="0" fontId="25" fillId="115" borderId="174" applyNumberFormat="0" applyProtection="0">
      <alignment horizontal="left" vertical="center" indent="2"/>
    </xf>
    <xf numFmtId="0" fontId="24" fillId="114" borderId="174" applyNumberFormat="0" applyProtection="0">
      <alignment horizontal="left" vertical="center" indent="2"/>
    </xf>
    <xf numFmtId="0" fontId="24" fillId="114" borderId="174" applyNumberFormat="0" applyProtection="0">
      <alignment horizontal="left" vertical="center" indent="2"/>
    </xf>
    <xf numFmtId="0" fontId="25" fillId="115" borderId="174" applyNumberFormat="0" applyProtection="0">
      <alignment horizontal="left" vertical="center" indent="2"/>
    </xf>
    <xf numFmtId="0" fontId="25" fillId="115" borderId="174" applyNumberFormat="0" applyProtection="0">
      <alignment horizontal="left" vertical="center" indent="2"/>
    </xf>
    <xf numFmtId="0" fontId="25" fillId="115" borderId="174" applyNumberFormat="0" applyProtection="0">
      <alignment horizontal="left" vertical="center" indent="2"/>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6"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2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6" borderId="174" applyNumberFormat="0" applyProtection="0">
      <alignment horizontal="left" vertical="center" indent="2"/>
    </xf>
    <xf numFmtId="0" fontId="24" fillId="116"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6" borderId="174" applyNumberFormat="0" applyProtection="0">
      <alignment horizontal="left" vertical="center" indent="2"/>
    </xf>
    <xf numFmtId="0" fontId="24" fillId="116" borderId="174" applyNumberFormat="0" applyProtection="0">
      <alignment horizontal="left" vertical="center" indent="2"/>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102"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2"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2"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1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3"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3"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84" borderId="174" applyNumberFormat="0">
      <protection locked="0"/>
    </xf>
    <xf numFmtId="0" fontId="20" fillId="84" borderId="174" applyNumberFormat="0">
      <protection locked="0"/>
    </xf>
    <xf numFmtId="0" fontId="20" fillId="84" borderId="174" applyNumberFormat="0">
      <protection locked="0"/>
    </xf>
    <xf numFmtId="0" fontId="20" fillId="84" borderId="174" applyNumberFormat="0">
      <protection locked="0"/>
    </xf>
    <xf numFmtId="4" fontId="16" fillId="40" borderId="179" applyNumberFormat="0" applyProtection="0">
      <alignment vertical="center"/>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16" fillId="40" borderId="179" applyNumberFormat="0" applyProtection="0">
      <alignment horizontal="left" vertical="center" indent="1"/>
    </xf>
    <xf numFmtId="4" fontId="23" fillId="0" borderId="174" applyNumberFormat="0" applyProtection="0">
      <alignment horizontal="right" vertical="center" wrapText="1"/>
    </xf>
    <xf numFmtId="4" fontId="23" fillId="0" borderId="174" applyNumberFormat="0" applyProtection="0">
      <alignment horizontal="right" vertical="center" wrapText="1"/>
    </xf>
    <xf numFmtId="4" fontId="24" fillId="0" borderId="174" applyNumberFormat="0" applyProtection="0">
      <alignment horizontal="right" vertical="center" wrapText="1"/>
    </xf>
    <xf numFmtId="4" fontId="16" fillId="0" borderId="179" applyNumberFormat="0" applyProtection="0">
      <alignment horizontal="right" vertical="center"/>
    </xf>
    <xf numFmtId="4" fontId="16" fillId="0" borderId="179"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0" borderId="179" applyNumberFormat="0" applyProtection="0">
      <alignment horizontal="left" vertical="center" indent="1"/>
    </xf>
    <xf numFmtId="0" fontId="20" fillId="0" borderId="179" applyNumberFormat="0" applyProtection="0">
      <alignment horizontal="left" vertical="center" indent="1"/>
    </xf>
    <xf numFmtId="0" fontId="25" fillId="43" borderId="174" applyNumberFormat="0" applyProtection="0">
      <alignment horizontal="center" vertical="center" wrapText="1"/>
    </xf>
    <xf numFmtId="0" fontId="20" fillId="0" borderId="179" applyNumberFormat="0" applyProtection="0">
      <alignment horizontal="left" vertical="center" indent="1"/>
    </xf>
    <xf numFmtId="0" fontId="20" fillId="0" borderId="179" applyNumberFormat="0" applyProtection="0">
      <alignment horizontal="left" vertical="center" indent="1"/>
    </xf>
    <xf numFmtId="4" fontId="45" fillId="117" borderId="179" applyNumberFormat="0" applyProtection="0">
      <alignment horizontal="right" vertical="center"/>
    </xf>
    <xf numFmtId="206" fontId="196" fillId="0" borderId="175">
      <alignment horizontal="center"/>
    </xf>
    <xf numFmtId="206" fontId="196" fillId="0" borderId="175">
      <alignment horizontal="center"/>
    </xf>
    <xf numFmtId="206" fontId="196" fillId="0" borderId="175">
      <alignment horizontal="center"/>
    </xf>
    <xf numFmtId="206" fontId="196" fillId="0" borderId="175">
      <alignment horizontal="center"/>
    </xf>
    <xf numFmtId="206" fontId="196" fillId="0" borderId="175">
      <alignment horizontal="center"/>
    </xf>
    <xf numFmtId="206" fontId="196" fillId="0" borderId="175">
      <alignment horizontal="center"/>
    </xf>
    <xf numFmtId="0" fontId="73" fillId="0" borderId="180" applyNumberFormat="0" applyFill="0" applyAlignment="0" applyProtection="0"/>
    <xf numFmtId="0" fontId="73" fillId="0" borderId="180" applyNumberFormat="0" applyFill="0" applyAlignment="0" applyProtection="0"/>
    <xf numFmtId="0" fontId="73" fillId="0" borderId="180" applyNumberFormat="0" applyFill="0" applyAlignment="0" applyProtection="0"/>
    <xf numFmtId="204" fontId="20" fillId="0" borderId="181">
      <protection locked="0"/>
    </xf>
    <xf numFmtId="204" fontId="20" fillId="0" borderId="181">
      <protection locked="0"/>
    </xf>
    <xf numFmtId="0" fontId="73" fillId="0" borderId="180" applyNumberFormat="0" applyFill="0" applyAlignment="0" applyProtection="0"/>
    <xf numFmtId="4" fontId="31" fillId="19" borderId="216" applyNumberFormat="0" applyProtection="0">
      <alignment vertical="center"/>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78" applyNumberFormat="0" applyProtection="0">
      <alignment horizontal="right" vertical="center"/>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45" fillId="41" borderId="216" applyNumberFormat="0" applyProtection="0">
      <alignment horizontal="right" vertical="center"/>
    </xf>
    <xf numFmtId="0" fontId="3" fillId="0" borderId="0"/>
    <xf numFmtId="44" fontId="3" fillId="0" borderId="0" applyFont="0" applyFill="0" applyBorder="0" applyAlignment="0" applyProtection="0"/>
    <xf numFmtId="0" fontId="20" fillId="38" borderId="278" applyNumberFormat="0" applyProtection="0">
      <alignment horizontal="left" vertical="top" indent="1"/>
    </xf>
    <xf numFmtId="4" fontId="16" fillId="30" borderId="278" applyNumberFormat="0" applyProtection="0">
      <alignment horizontal="right" vertical="center"/>
    </xf>
    <xf numFmtId="4" fontId="16" fillId="36" borderId="278" applyNumberFormat="0" applyProtection="0">
      <alignment horizontal="right" vertical="center"/>
    </xf>
    <xf numFmtId="0" fontId="3" fillId="0" borderId="0"/>
    <xf numFmtId="0" fontId="3" fillId="0" borderId="0"/>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0" fontId="3" fillId="0" borderId="0"/>
    <xf numFmtId="44" fontId="3" fillId="0" borderId="0" applyFont="0" applyFill="0" applyBorder="0" applyAlignment="0" applyProtection="0"/>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0" fontId="3" fillId="0" borderId="0"/>
    <xf numFmtId="0" fontId="3" fillId="0" borderId="0"/>
    <xf numFmtId="4" fontId="25" fillId="22" borderId="219" applyNumberFormat="0" applyProtection="0">
      <alignment horizontal="left" vertical="center"/>
    </xf>
    <xf numFmtId="4" fontId="16" fillId="31" borderId="218" applyNumberFormat="0" applyProtection="0">
      <alignment horizontal="right" vertical="center"/>
    </xf>
    <xf numFmtId="0" fontId="20" fillId="39" borderId="218" applyNumberFormat="0" applyProtection="0">
      <alignment horizontal="left" vertical="top" indent="1"/>
    </xf>
    <xf numFmtId="0" fontId="17" fillId="19" borderId="218" applyNumberFormat="0" applyProtection="0">
      <alignment horizontal="left" vertical="top" indent="1"/>
    </xf>
    <xf numFmtId="4" fontId="31" fillId="19" borderId="218" applyNumberFormat="0" applyProtection="0">
      <alignment vertical="center"/>
    </xf>
    <xf numFmtId="0" fontId="3" fillId="0" borderId="0"/>
    <xf numFmtId="44" fontId="3" fillId="0" borderId="0" applyFont="0" applyFill="0" applyBorder="0" applyAlignment="0" applyProtection="0"/>
    <xf numFmtId="4" fontId="30" fillId="18" borderId="219" applyNumberFormat="0" applyProtection="0">
      <alignment horizontal="left" vertical="center"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4" fontId="16" fillId="36" borderId="218" applyNumberFormat="0" applyProtection="0">
      <alignment horizontal="right" vertical="center"/>
    </xf>
    <xf numFmtId="4" fontId="16" fillId="34" borderId="219" applyNumberFormat="0" applyProtection="0">
      <alignment horizontal="left" vertical="center" indent="1"/>
    </xf>
    <xf numFmtId="4" fontId="17" fillId="33" borderId="219" applyNumberFormat="0" applyProtection="0">
      <alignment horizontal="left" vertical="center" indent="1"/>
    </xf>
    <xf numFmtId="4" fontId="16" fillId="32"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4" fontId="30" fillId="18" borderId="219" applyNumberFormat="0" applyProtection="0">
      <alignment horizontal="right" vertical="center" wrapText="1"/>
    </xf>
    <xf numFmtId="0" fontId="3" fillId="0" borderId="0"/>
    <xf numFmtId="0" fontId="3" fillId="0" borderId="0"/>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0" fontId="3" fillId="0" borderId="0"/>
    <xf numFmtId="44" fontId="3" fillId="0" borderId="0" applyFont="0" applyFill="0" applyBorder="0" applyAlignment="0" applyProtection="0"/>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217" applyNumberFormat="0" applyProtection="0">
      <alignment horizontal="right" vertical="center"/>
    </xf>
    <xf numFmtId="4" fontId="31" fillId="19" borderId="217" applyNumberFormat="0" applyProtection="0">
      <alignmen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16" fillId="30" borderId="217" applyNumberFormat="0" applyProtection="0">
      <alignment horizontal="right" vertical="center"/>
    </xf>
    <xf numFmtId="0" fontId="3" fillId="0" borderId="0"/>
    <xf numFmtId="44" fontId="3" fillId="0" borderId="0" applyFont="0" applyFill="0" applyBorder="0" applyAlignment="0" applyProtection="0"/>
    <xf numFmtId="4" fontId="16" fillId="32" borderId="217" applyNumberFormat="0" applyProtection="0">
      <alignment horizontal="right" vertical="center"/>
    </xf>
    <xf numFmtId="4" fontId="16" fillId="29" borderId="217" applyNumberFormat="0" applyProtection="0">
      <alignment horizontal="right" vertical="center"/>
    </xf>
    <xf numFmtId="4" fontId="16" fillId="25" borderId="217" applyNumberFormat="0" applyProtection="0">
      <alignment horizontal="right" vertical="center"/>
    </xf>
    <xf numFmtId="4" fontId="16" fillId="27" borderId="217" applyNumberFormat="0" applyProtection="0">
      <alignment horizontal="right" vertical="center"/>
    </xf>
    <xf numFmtId="0" fontId="17" fillId="19" borderId="217" applyNumberFormat="0" applyProtection="0">
      <alignment horizontal="left" vertical="top" indent="1"/>
    </xf>
    <xf numFmtId="0" fontId="3" fillId="0" borderId="0"/>
    <xf numFmtId="0" fontId="3" fillId="0" borderId="0"/>
    <xf numFmtId="4" fontId="16" fillId="28" borderId="217" applyNumberFormat="0" applyProtection="0">
      <alignment horizontal="right" vertical="center"/>
    </xf>
    <xf numFmtId="4" fontId="16" fillId="31" borderId="217" applyNumberFormat="0" applyProtection="0">
      <alignment horizontal="right" vertical="center"/>
    </xf>
    <xf numFmtId="4" fontId="16" fillId="26" borderId="217" applyNumberFormat="0" applyProtection="0">
      <alignment horizontal="right" vertical="center"/>
    </xf>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4" fontId="16" fillId="24" borderId="217" applyNumberFormat="0" applyProtection="0">
      <alignment horizontal="right" vertical="center"/>
    </xf>
    <xf numFmtId="4" fontId="31" fillId="19" borderId="217" applyNumberFormat="0" applyProtection="0">
      <alignmen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16" fillId="30" borderId="217" applyNumberFormat="0" applyProtection="0">
      <alignment horizontal="right" vertical="center"/>
    </xf>
    <xf numFmtId="4" fontId="16" fillId="32" borderId="217" applyNumberFormat="0" applyProtection="0">
      <alignment horizontal="right" vertical="center"/>
    </xf>
    <xf numFmtId="4" fontId="16" fillId="29" borderId="217" applyNumberFormat="0" applyProtection="0">
      <alignment horizontal="right" vertical="center"/>
    </xf>
    <xf numFmtId="4" fontId="16" fillId="25" borderId="217" applyNumberFormat="0" applyProtection="0">
      <alignment horizontal="right" vertical="center"/>
    </xf>
    <xf numFmtId="4" fontId="16" fillId="27" borderId="217" applyNumberFormat="0" applyProtection="0">
      <alignment horizontal="right" vertical="center"/>
    </xf>
    <xf numFmtId="0" fontId="17" fillId="19" borderId="217" applyNumberFormat="0" applyProtection="0">
      <alignment horizontal="left" vertical="top" indent="1"/>
    </xf>
    <xf numFmtId="4" fontId="16" fillId="28" borderId="217" applyNumberFormat="0" applyProtection="0">
      <alignment horizontal="right" vertical="center"/>
    </xf>
    <xf numFmtId="4" fontId="16" fillId="31" borderId="217" applyNumberFormat="0" applyProtection="0">
      <alignment horizontal="right" vertical="center"/>
    </xf>
    <xf numFmtId="4" fontId="16" fillId="26" borderId="217" applyNumberFormat="0" applyProtection="0">
      <alignment horizontal="right" vertical="center"/>
    </xf>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162" applyNumberFormat="0" applyProtection="0">
      <alignment horizontal="right" vertical="center" wrapText="1"/>
    </xf>
    <xf numFmtId="4" fontId="31" fillId="19" borderId="218" applyNumberFormat="0" applyProtection="0">
      <alignment vertical="center"/>
    </xf>
    <xf numFmtId="4" fontId="30" fillId="18" borderId="162" applyNumberFormat="0" applyProtection="0">
      <alignment horizontal="left" vertical="center" indent="1"/>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162" applyNumberFormat="0" applyProtection="0">
      <alignment horizontal="right" vertical="center" wrapText="1"/>
    </xf>
    <xf numFmtId="4" fontId="36" fillId="41" borderId="218"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62" applyNumberFormat="0" applyProtection="0">
      <alignment horizontal="right" vertical="center" wrapText="1"/>
    </xf>
    <xf numFmtId="4" fontId="31" fillId="19" borderId="218" applyNumberFormat="0" applyProtection="0">
      <alignment vertical="center"/>
    </xf>
    <xf numFmtId="4" fontId="30" fillId="18" borderId="162" applyNumberFormat="0" applyProtection="0">
      <alignment horizontal="left" vertical="center" indent="1"/>
    </xf>
    <xf numFmtId="0" fontId="17" fillId="19" borderId="218" applyNumberFormat="0" applyProtection="0">
      <alignment horizontal="left" vertical="top" indent="1"/>
    </xf>
    <xf numFmtId="4" fontId="25" fillId="22" borderId="162" applyNumberFormat="0" applyProtection="0">
      <alignment horizontal="left" vertical="center"/>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8" applyNumberFormat="0" applyProtection="0">
      <alignment horizontal="right" vertical="center"/>
    </xf>
    <xf numFmtId="0" fontId="24" fillId="0" borderId="162" applyNumberFormat="0" applyProtection="0">
      <alignment horizontal="left" vertical="center" indent="2"/>
    </xf>
    <xf numFmtId="0" fontId="20" fillId="35" borderId="218" applyNumberFormat="0" applyProtection="0">
      <alignment horizontal="left" vertical="top" indent="1"/>
    </xf>
    <xf numFmtId="0" fontId="24" fillId="0" borderId="162" applyNumberFormat="0" applyProtection="0">
      <alignment horizontal="left" vertical="center" indent="2"/>
    </xf>
    <xf numFmtId="0" fontId="20" fillId="38" borderId="218" applyNumberFormat="0" applyProtection="0">
      <alignment horizontal="left" vertical="top" indent="1"/>
    </xf>
    <xf numFmtId="0" fontId="24" fillId="0" borderId="162" applyNumberFormat="0" applyProtection="0">
      <alignment horizontal="left" vertical="center" indent="2"/>
    </xf>
    <xf numFmtId="0" fontId="20" fillId="39" borderId="218" applyNumberFormat="0" applyProtection="0">
      <alignment horizontal="left" vertical="top" indent="1"/>
    </xf>
    <xf numFmtId="0" fontId="24" fillId="0" borderId="162"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162" applyNumberFormat="0" applyProtection="0">
      <alignment horizontal="right" vertical="center" wrapText="1"/>
    </xf>
    <xf numFmtId="4" fontId="36" fillId="41" borderId="218"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162" applyNumberFormat="0">
      <protection locked="0"/>
    </xf>
    <xf numFmtId="0" fontId="3" fillId="0" borderId="0"/>
    <xf numFmtId="0" fontId="3" fillId="0" borderId="0"/>
    <xf numFmtId="4" fontId="25" fillId="22" borderId="219" applyNumberFormat="0" applyProtection="0">
      <alignment horizontal="left" vertical="center"/>
    </xf>
    <xf numFmtId="0" fontId="24" fillId="0" borderId="219" applyNumberFormat="0" applyProtection="0">
      <alignment horizontal="left" vertical="center" indent="2"/>
    </xf>
    <xf numFmtId="4" fontId="30" fillId="18" borderId="219" applyNumberFormat="0" applyProtection="0">
      <alignment horizontal="right" vertical="center" wrapText="1"/>
    </xf>
    <xf numFmtId="4" fontId="16" fillId="31" borderId="218" applyNumberFormat="0" applyProtection="0">
      <alignment horizontal="right" vertical="center"/>
    </xf>
    <xf numFmtId="0" fontId="20" fillId="39" borderId="218" applyNumberFormat="0" applyProtection="0">
      <alignment horizontal="left" vertical="top" indent="1"/>
    </xf>
    <xf numFmtId="0" fontId="20" fillId="84" borderId="219" applyNumberFormat="0">
      <protection locked="0"/>
    </xf>
    <xf numFmtId="4" fontId="25" fillId="22" borderId="219" applyNumberFormat="0" applyProtection="0">
      <alignment horizontal="left" vertical="center"/>
    </xf>
    <xf numFmtId="4" fontId="30" fillId="18" borderId="219" applyNumberFormat="0" applyProtection="0">
      <alignment horizontal="right" vertical="center" wrapText="1"/>
    </xf>
    <xf numFmtId="0" fontId="17" fillId="19" borderId="218" applyNumberFormat="0" applyProtection="0">
      <alignment horizontal="left" vertical="top" indent="1"/>
    </xf>
    <xf numFmtId="4" fontId="31" fillId="19" borderId="218" applyNumberFormat="0" applyProtection="0">
      <alignment vertical="center"/>
    </xf>
    <xf numFmtId="0" fontId="3" fillId="0" borderId="0"/>
    <xf numFmtId="44" fontId="3" fillId="0" borderId="0" applyFont="0" applyFill="0" applyBorder="0" applyAlignment="0" applyProtection="0"/>
    <xf numFmtId="4" fontId="16" fillId="34" borderId="219" applyNumberFormat="0" applyProtection="0">
      <alignment horizontal="left" vertical="center" indent="1"/>
    </xf>
    <xf numFmtId="4" fontId="30" fillId="18" borderId="219" applyNumberFormat="0" applyProtection="0">
      <alignment horizontal="left" vertical="center"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4" fontId="16" fillId="36" borderId="218" applyNumberFormat="0" applyProtection="0">
      <alignment horizontal="right" vertical="center"/>
    </xf>
    <xf numFmtId="4" fontId="16" fillId="34" borderId="219" applyNumberFormat="0" applyProtection="0">
      <alignment horizontal="left" vertical="center" indent="1"/>
    </xf>
    <xf numFmtId="4" fontId="17" fillId="33" borderId="219" applyNumberFormat="0" applyProtection="0">
      <alignment horizontal="left" vertical="center" indent="1"/>
    </xf>
    <xf numFmtId="4" fontId="16" fillId="32" borderId="218" applyNumberFormat="0" applyProtection="0">
      <alignment horizontal="right" vertical="center"/>
    </xf>
    <xf numFmtId="0" fontId="25" fillId="44" borderId="219" applyNumberFormat="0" applyProtection="0">
      <alignment horizontal="center" vertical="top" wrapText="1"/>
    </xf>
    <xf numFmtId="0" fontId="25" fillId="43" borderId="219" applyNumberFormat="0" applyProtection="0">
      <alignment horizontal="center" vertical="center" wrapText="1"/>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23" fillId="0" borderId="219" applyNumberFormat="0" applyProtection="0">
      <alignment horizontal="right" vertical="center" wrapText="1"/>
    </xf>
    <xf numFmtId="4" fontId="16" fillId="24" borderId="218" applyNumberFormat="0" applyProtection="0">
      <alignment horizontal="right" vertical="center"/>
    </xf>
    <xf numFmtId="4" fontId="30" fillId="18" borderId="219" applyNumberFormat="0" applyProtection="0">
      <alignment horizontal="right" vertical="center" wrapTex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4" fontId="30" fillId="18" borderId="219" applyNumberFormat="0" applyProtection="0">
      <alignment horizontal="left" vertical="center" indent="1"/>
    </xf>
    <xf numFmtId="4" fontId="17" fillId="33" borderId="219" applyNumberFormat="0" applyProtection="0">
      <alignment horizontal="left" vertical="center" indent="1"/>
    </xf>
    <xf numFmtId="0" fontId="3" fillId="0" borderId="0"/>
    <xf numFmtId="0" fontId="3" fillId="0" borderId="0"/>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0" fontId="3" fillId="0" borderId="0"/>
    <xf numFmtId="0" fontId="3" fillId="0" borderId="0"/>
    <xf numFmtId="4" fontId="23" fillId="0" borderId="219"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8" applyNumberFormat="0" applyProtection="0">
      <alignment vertical="center"/>
    </xf>
    <xf numFmtId="4" fontId="30" fillId="18" borderId="219" applyNumberFormat="0" applyProtection="0">
      <alignment horizontal="left" vertical="center" indent="1"/>
    </xf>
    <xf numFmtId="0" fontId="17" fillId="19" borderId="218" applyNumberFormat="0" applyProtection="0">
      <alignment horizontal="left" vertical="top" indent="1"/>
    </xf>
    <xf numFmtId="4" fontId="25" fillId="22" borderId="219" applyNumberFormat="0" applyProtection="0">
      <alignment horizontal="left" vertical="center"/>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219" applyNumberFormat="0" applyProtection="0">
      <alignment horizontal="left" vertical="center" indent="1"/>
    </xf>
    <xf numFmtId="4" fontId="16" fillId="34" borderId="219" applyNumberFormat="0" applyProtection="0">
      <alignment horizontal="left" vertical="center" indent="1"/>
    </xf>
    <xf numFmtId="4" fontId="16" fillId="36" borderId="218" applyNumberFormat="0" applyProtection="0">
      <alignment horizontal="right" vertical="center"/>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9" borderId="218" applyNumberFormat="0" applyProtection="0">
      <alignment horizontal="left" vertical="top" indent="1"/>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3" fillId="0" borderId="0"/>
    <xf numFmtId="4" fontId="23" fillId="0" borderId="219"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162" applyNumberFormat="0" applyProtection="0">
      <alignment horizontal="left" vertical="center" indent="1"/>
    </xf>
    <xf numFmtId="4" fontId="23" fillId="0" borderId="162"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21" applyNumberFormat="0" applyAlignment="0" applyProtection="0"/>
    <xf numFmtId="0" fontId="136" fillId="91" borderId="221" applyNumberFormat="0" applyAlignment="0" applyProtection="0"/>
    <xf numFmtId="0" fontId="136" fillId="91" borderId="221" applyNumberFormat="0" applyAlignment="0" applyProtection="0"/>
    <xf numFmtId="0" fontId="134" fillId="34"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20">
      <alignment horizontal="left" vertical="center"/>
    </xf>
    <xf numFmtId="0" fontId="157" fillId="0" borderId="220">
      <alignment horizontal="left" vertical="center"/>
    </xf>
    <xf numFmtId="0" fontId="157" fillId="0" borderId="220">
      <alignment horizontal="left" vertical="center"/>
    </xf>
    <xf numFmtId="0" fontId="157" fillId="0" borderId="220">
      <alignment horizontal="left" vertical="center"/>
    </xf>
    <xf numFmtId="0" fontId="157" fillId="0" borderId="220">
      <alignment horizontal="left" vertical="center"/>
    </xf>
    <xf numFmtId="0" fontId="157" fillId="0" borderId="220">
      <alignment horizontal="left" vertical="center"/>
    </xf>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0" fontId="157" fillId="0" borderId="281">
      <alignment horizontal="left" vertical="center"/>
    </xf>
    <xf numFmtId="0" fontId="157" fillId="0" borderId="281">
      <alignment horizontal="left" vertical="center"/>
    </xf>
    <xf numFmtId="0" fontId="157" fillId="0" borderId="281">
      <alignment horizontal="left" vertical="center"/>
    </xf>
    <xf numFmtId="0" fontId="157" fillId="0" borderId="281">
      <alignment horizontal="left" vertical="center"/>
    </xf>
    <xf numFmtId="0" fontId="157" fillId="0" borderId="281">
      <alignment horizontal="left" vertical="center"/>
    </xf>
    <xf numFmtId="0" fontId="157" fillId="0" borderId="281">
      <alignment horizontal="left" vertical="center"/>
    </xf>
    <xf numFmtId="0" fontId="3" fillId="0" borderId="0"/>
    <xf numFmtId="0" fontId="3" fillId="0" borderId="0"/>
    <xf numFmtId="0" fontId="136" fillId="91" borderId="282" applyNumberFormat="0" applyAlignment="0" applyProtection="0"/>
    <xf numFmtId="0" fontId="136" fillId="91" borderId="282" applyNumberFormat="0" applyAlignment="0" applyProtection="0"/>
    <xf numFmtId="0" fontId="3" fillId="0" borderId="0"/>
    <xf numFmtId="0" fontId="136" fillId="91" borderId="282" applyNumberFormat="0" applyAlignment="0" applyProtection="0"/>
    <xf numFmtId="0" fontId="136" fillId="91" borderId="282" applyNumberFormat="0" applyAlignment="0" applyProtection="0"/>
    <xf numFmtId="0" fontId="3" fillId="0" borderId="0"/>
    <xf numFmtId="0" fontId="3" fillId="0" borderId="0"/>
    <xf numFmtId="0" fontId="136" fillId="91" borderId="282" applyNumberFormat="0" applyAlignment="0" applyProtection="0"/>
    <xf numFmtId="0" fontId="3" fillId="0" borderId="0"/>
    <xf numFmtId="0" fontId="3" fillId="0" borderId="0"/>
    <xf numFmtId="0" fontId="3" fillId="0" borderId="0"/>
    <xf numFmtId="0" fontId="3" fillId="0" borderId="0"/>
    <xf numFmtId="0" fontId="134" fillId="34" borderId="282" applyNumberFormat="0" applyAlignment="0" applyProtection="0"/>
    <xf numFmtId="0" fontId="136" fillId="91" borderId="28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6" fillId="91" borderId="282" applyNumberFormat="0" applyAlignment="0" applyProtection="0"/>
    <xf numFmtId="0" fontId="3" fillId="0" borderId="0"/>
    <xf numFmtId="0" fontId="3" fillId="0" borderId="0"/>
    <xf numFmtId="0" fontId="3" fillId="0" borderId="0"/>
    <xf numFmtId="0" fontId="3" fillId="0" borderId="0"/>
    <xf numFmtId="0" fontId="134" fillId="34" borderId="282" applyNumberFormat="0" applyAlignment="0" applyProtection="0"/>
    <xf numFmtId="4" fontId="23" fillId="0" borderId="229" applyNumberFormat="0" applyProtection="0">
      <alignment horizontal="left" vertical="center" indent="1"/>
    </xf>
    <xf numFmtId="4" fontId="23" fillId="0" borderId="229" applyNumberFormat="0" applyProtection="0">
      <alignment horizontal="left" vertical="center" indent="1"/>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84" borderId="229" applyNumberFormat="0">
      <protection locked="0"/>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23" fillId="0" borderId="229" applyNumberFormat="0" applyProtection="0">
      <alignment horizontal="right" vertical="center" wrapText="1"/>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4" fillId="0" borderId="229" applyNumberFormat="0" applyProtection="0">
      <alignment horizontal="left" vertical="center" indent="2"/>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84" borderId="229" applyNumberFormat="0">
      <protection locked="0"/>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23" fillId="0" borderId="229" applyNumberFormat="0" applyProtection="0">
      <alignment horizontal="right" vertical="center" wrapText="1"/>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4" fillId="0" borderId="229" applyNumberFormat="0" applyProtection="0">
      <alignment horizontal="left" vertical="center" indent="2"/>
    </xf>
    <xf numFmtId="0" fontId="20" fillId="39" borderId="278" applyNumberFormat="0" applyProtection="0">
      <alignment horizontal="left" vertical="top" indent="1"/>
    </xf>
    <xf numFmtId="0" fontId="24" fillId="0" borderId="229" applyNumberFormat="0" applyProtection="0">
      <alignment horizontal="left" vertical="center" indent="2"/>
    </xf>
    <xf numFmtId="0" fontId="20" fillId="38" borderId="278" applyNumberFormat="0" applyProtection="0">
      <alignment horizontal="left" vertical="top" indent="1"/>
    </xf>
    <xf numFmtId="0" fontId="24" fillId="0" borderId="229" applyNumberFormat="0" applyProtection="0">
      <alignment horizontal="left" vertical="center" indent="2"/>
    </xf>
    <xf numFmtId="0" fontId="20" fillId="35" borderId="278" applyNumberFormat="0" applyProtection="0">
      <alignment horizontal="left" vertical="top" indent="1"/>
    </xf>
    <xf numFmtId="0" fontId="24" fillId="0" borderId="229" applyNumberFormat="0" applyProtection="0">
      <alignment horizontal="left" vertical="center" indent="2"/>
    </xf>
    <xf numFmtId="4" fontId="16" fillId="36" borderId="278" applyNumberFormat="0" applyProtection="0">
      <alignment horizontal="right" vertical="center"/>
    </xf>
    <xf numFmtId="4" fontId="16" fillId="34" borderId="229" applyNumberFormat="0" applyProtection="0">
      <alignment horizontal="left" vertical="center" indent="1"/>
    </xf>
    <xf numFmtId="4" fontId="17" fillId="33" borderId="229" applyNumberFormat="0" applyProtection="0">
      <alignment horizontal="left" vertical="center" indent="1"/>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4" fontId="25" fillId="22" borderId="229" applyNumberFormat="0" applyProtection="0">
      <alignment horizontal="left" vertical="center"/>
    </xf>
    <xf numFmtId="0" fontId="17" fillId="19" borderId="278" applyNumberFormat="0" applyProtection="0">
      <alignment horizontal="left" vertical="top" indent="1"/>
    </xf>
    <xf numFmtId="4" fontId="30" fillId="18" borderId="229" applyNumberFormat="0" applyProtection="0">
      <alignment horizontal="left" vertical="center" indent="1"/>
    </xf>
    <xf numFmtId="4" fontId="31" fillId="19" borderId="278" applyNumberFormat="0" applyProtection="0">
      <alignmen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17" fillId="33" borderId="229" applyNumberFormat="0" applyProtection="0">
      <alignment horizontal="left" vertical="center" indent="1"/>
    </xf>
    <xf numFmtId="4" fontId="30" fillId="18" borderId="229"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4" fontId="16" fillId="24" borderId="278" applyNumberFormat="0" applyProtection="0">
      <alignment horizontal="right" vertical="center"/>
    </xf>
    <xf numFmtId="4" fontId="23" fillId="0" borderId="229" applyNumberFormat="0" applyProtection="0">
      <alignment horizontal="right" vertical="center" wrapText="1"/>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0" fontId="25" fillId="43" borderId="229" applyNumberFormat="0" applyProtection="0">
      <alignment horizontal="center" vertical="center" wrapText="1"/>
    </xf>
    <xf numFmtId="0" fontId="25" fillId="44" borderId="229" applyNumberFormat="0" applyProtection="0">
      <alignment horizontal="center" vertical="top" wrapText="1"/>
    </xf>
    <xf numFmtId="4" fontId="16" fillId="32" borderId="278" applyNumberFormat="0" applyProtection="0">
      <alignment horizontal="right" vertical="center"/>
    </xf>
    <xf numFmtId="4" fontId="17" fillId="33" borderId="229" applyNumberFormat="0" applyProtection="0">
      <alignment horizontal="left" vertical="center" indent="1"/>
    </xf>
    <xf numFmtId="4" fontId="16" fillId="34" borderId="229" applyNumberFormat="0" applyProtection="0">
      <alignment horizontal="left" vertical="center" indent="1"/>
    </xf>
    <xf numFmtId="4" fontId="16" fillId="36" borderId="278" applyNumberFormat="0" applyProtection="0">
      <alignment horizontal="right" vertical="center"/>
    </xf>
    <xf numFmtId="0" fontId="24" fillId="0" borderId="229" applyNumberFormat="0" applyProtection="0">
      <alignment horizontal="left" vertical="center" indent="2"/>
    </xf>
    <xf numFmtId="0" fontId="20" fillId="35" borderId="278" applyNumberFormat="0" applyProtection="0">
      <alignment horizontal="left" vertical="top" indent="1"/>
    </xf>
    <xf numFmtId="0" fontId="24" fillId="0" borderId="229" applyNumberFormat="0" applyProtection="0">
      <alignment horizontal="left" vertical="center" indent="2"/>
    </xf>
    <xf numFmtId="0" fontId="20" fillId="38" borderId="278" applyNumberFormat="0" applyProtection="0">
      <alignment horizontal="left" vertical="top" indent="1"/>
    </xf>
    <xf numFmtId="0" fontId="24" fillId="0" borderId="229" applyNumberFormat="0" applyProtection="0">
      <alignment horizontal="left" vertical="center" indent="2"/>
    </xf>
    <xf numFmtId="4" fontId="30" fillId="18" borderId="229" applyNumberFormat="0" applyProtection="0">
      <alignment horizontal="left" vertical="center" indent="1"/>
    </xf>
    <xf numFmtId="4" fontId="16" fillId="34"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25" fillId="22" borderId="229" applyNumberFormat="0" applyProtection="0">
      <alignment horizontal="left" vertical="center"/>
    </xf>
    <xf numFmtId="0" fontId="20" fillId="84" borderId="229" applyNumberFormat="0">
      <protection locked="0"/>
    </xf>
    <xf numFmtId="0" fontId="20" fillId="39" borderId="278" applyNumberFormat="0" applyProtection="0">
      <alignment horizontal="left" vertical="top" indent="1"/>
    </xf>
    <xf numFmtId="4" fontId="16" fillId="31" borderId="278" applyNumberFormat="0" applyProtection="0">
      <alignment horizontal="right" vertical="center"/>
    </xf>
    <xf numFmtId="0" fontId="24" fillId="0" borderId="229" applyNumberFormat="0" applyProtection="0">
      <alignment horizontal="left" vertical="center" indent="2"/>
    </xf>
    <xf numFmtId="4" fontId="25" fillId="22" borderId="229" applyNumberFormat="0" applyProtection="0">
      <alignment horizontal="left" vertical="center"/>
    </xf>
    <xf numFmtId="0" fontId="3" fillId="0" borderId="0"/>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0" fontId="3" fillId="0" borderId="0"/>
    <xf numFmtId="4" fontId="16" fillId="27" borderId="278" applyNumberFormat="0" applyProtection="0">
      <alignment horizontal="right" vertical="center"/>
    </xf>
    <xf numFmtId="0" fontId="3" fillId="0" borderId="0"/>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78" applyNumberFormat="0" applyProtection="0">
      <alignment horizontal="right" vertical="center"/>
    </xf>
    <xf numFmtId="4" fontId="16" fillId="32" borderId="278" applyNumberFormat="0" applyProtection="0">
      <alignment horizontal="right" vertical="center"/>
    </xf>
    <xf numFmtId="0" fontId="3" fillId="0" borderId="0"/>
    <xf numFmtId="0" fontId="3" fillId="0" borderId="0"/>
    <xf numFmtId="0" fontId="3" fillId="0" borderId="0"/>
    <xf numFmtId="4" fontId="16" fillId="36" borderId="27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78"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78" applyNumberFormat="0" applyProtection="0">
      <alignment horizontal="left" vertical="top" indent="1"/>
    </xf>
    <xf numFmtId="0" fontId="3" fillId="0" borderId="0"/>
    <xf numFmtId="0" fontId="3" fillId="0" borderId="0"/>
    <xf numFmtId="0" fontId="20" fillId="39" borderId="278" applyNumberFormat="0" applyProtection="0">
      <alignment horizontal="left" vertical="top" indent="1"/>
    </xf>
    <xf numFmtId="0" fontId="3" fillId="0" borderId="0"/>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3" fillId="0" borderId="0"/>
    <xf numFmtId="0" fontId="20" fillId="89" borderId="222" applyNumberFormat="0" applyFont="0" applyAlignment="0" applyProtection="0"/>
    <xf numFmtId="0" fontId="20" fillId="89" borderId="221" applyNumberFormat="0" applyFont="0" applyAlignment="0" applyProtection="0"/>
    <xf numFmtId="0" fontId="20" fillId="89" borderId="221" applyNumberFormat="0" applyFont="0" applyAlignment="0" applyProtection="0"/>
    <xf numFmtId="4" fontId="16" fillId="24" borderId="278" applyNumberFormat="0" applyProtection="0">
      <alignment horizontal="right" vertical="center"/>
    </xf>
    <xf numFmtId="0" fontId="20" fillId="89" borderId="221" applyNumberFormat="0" applyFont="0" applyAlignment="0" applyProtection="0"/>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4" fontId="31" fillId="19" borderId="278" applyNumberFormat="0" applyProtection="0">
      <alignment vertical="center"/>
    </xf>
    <xf numFmtId="0" fontId="20" fillId="89" borderId="221" applyNumberFormat="0" applyFont="0" applyAlignment="0" applyProtection="0"/>
    <xf numFmtId="0" fontId="17" fillId="19" borderId="278" applyNumberFormat="0" applyProtection="0">
      <alignment horizontal="left" vertical="top" indent="1"/>
    </xf>
    <xf numFmtId="0" fontId="20" fillId="39" borderId="278" applyNumberFormat="0" applyProtection="0">
      <alignment horizontal="left" vertical="top" indent="1"/>
    </xf>
    <xf numFmtId="4" fontId="16" fillId="31" borderId="278" applyNumberFormat="0" applyProtection="0">
      <alignment horizontal="right" vertical="center"/>
    </xf>
    <xf numFmtId="0" fontId="20" fillId="89" borderId="221"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89" borderId="222" applyNumberFormat="0" applyFont="0" applyAlignment="0" applyProtection="0"/>
    <xf numFmtId="0" fontId="184" fillId="34"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34"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62" applyNumberFormat="0" applyProtection="0">
      <alignment horizontal="right" vertical="center" wrapText="1"/>
    </xf>
    <xf numFmtId="4" fontId="55" fillId="104" borderId="162" applyNumberFormat="0" applyProtection="0">
      <alignment horizontal="right" vertical="center" wrapText="1"/>
    </xf>
    <xf numFmtId="4" fontId="16" fillId="0" borderId="223" applyNumberFormat="0" applyProtection="0">
      <alignment vertical="center"/>
    </xf>
    <xf numFmtId="4" fontId="16" fillId="0" borderId="223" applyNumberFormat="0" applyProtection="0">
      <alignment vertical="center"/>
    </xf>
    <xf numFmtId="4" fontId="16" fillId="0" borderId="223" applyNumberFormat="0" applyProtection="0">
      <alignment horizontal="left" vertical="center" indent="1"/>
    </xf>
    <xf numFmtId="4" fontId="16" fillId="19" borderId="223" applyNumberFormat="0" applyProtection="0">
      <alignment horizontal="left" vertical="center" indent="1"/>
    </xf>
    <xf numFmtId="4" fontId="25" fillId="22" borderId="219" applyNumberFormat="0" applyProtection="0">
      <alignment horizontal="left" vertical="center"/>
    </xf>
    <xf numFmtId="0" fontId="20" fillId="0" borderId="223" applyNumberFormat="0" applyProtection="0">
      <alignment horizontal="left" vertical="center" indent="1"/>
    </xf>
    <xf numFmtId="4" fontId="16" fillId="2" borderId="223" applyNumberFormat="0" applyProtection="0">
      <alignment horizontal="right" vertical="center"/>
    </xf>
    <xf numFmtId="4" fontId="16" fillId="106" borderId="223" applyNumberFormat="0" applyProtection="0">
      <alignment horizontal="right" vertical="center"/>
    </xf>
    <xf numFmtId="4" fontId="16" fillId="42" borderId="223" applyNumberFormat="0" applyProtection="0">
      <alignment horizontal="right" vertical="center"/>
    </xf>
    <xf numFmtId="4" fontId="16" fillId="107" borderId="223" applyNumberFormat="0" applyProtection="0">
      <alignment horizontal="right" vertical="center"/>
    </xf>
    <xf numFmtId="4" fontId="16" fillId="108" borderId="223" applyNumberFormat="0" applyProtection="0">
      <alignment horizontal="right" vertical="center"/>
    </xf>
    <xf numFmtId="4" fontId="16" fillId="109" borderId="223" applyNumberFormat="0" applyProtection="0">
      <alignment horizontal="right" vertical="center"/>
    </xf>
    <xf numFmtId="4" fontId="16" fillId="110" borderId="223" applyNumberFormat="0" applyProtection="0">
      <alignment horizontal="right" vertical="center"/>
    </xf>
    <xf numFmtId="4" fontId="16" fillId="111" borderId="223" applyNumberFormat="0" applyProtection="0">
      <alignment horizontal="right" vertical="center"/>
    </xf>
    <xf numFmtId="4" fontId="16" fillId="112" borderId="223" applyNumberFormat="0" applyProtection="0">
      <alignment horizontal="right" vertical="center"/>
    </xf>
    <xf numFmtId="0" fontId="20" fillId="113" borderId="223" applyNumberFormat="0" applyProtection="0">
      <alignment horizontal="left" vertical="center" indent="1"/>
    </xf>
    <xf numFmtId="0" fontId="24" fillId="114" borderId="219" applyNumberFormat="0" applyProtection="0">
      <alignment horizontal="left" vertical="center" indent="2"/>
    </xf>
    <xf numFmtId="0" fontId="24" fillId="114" borderId="219" applyNumberFormat="0" applyProtection="0">
      <alignment horizontal="left" vertical="center" indent="2"/>
    </xf>
    <xf numFmtId="0" fontId="25" fillId="115" borderId="219" applyNumberFormat="0" applyProtection="0">
      <alignment horizontal="left" vertical="center" indent="2"/>
    </xf>
    <xf numFmtId="0" fontId="25" fillId="115" borderId="219" applyNumberFormat="0" applyProtection="0">
      <alignment horizontal="left" vertical="center" indent="2"/>
    </xf>
    <xf numFmtId="0" fontId="24" fillId="114" borderId="219" applyNumberFormat="0" applyProtection="0">
      <alignment horizontal="left" vertical="center" indent="2"/>
    </xf>
    <xf numFmtId="0" fontId="25" fillId="115" borderId="219" applyNumberFormat="0" applyProtection="0">
      <alignment horizontal="left" vertical="center" indent="2"/>
    </xf>
    <xf numFmtId="0" fontId="24" fillId="0" borderId="219" applyNumberFormat="0" applyProtection="0">
      <alignment horizontal="left" vertical="center" indent="2"/>
    </xf>
    <xf numFmtId="0" fontId="20" fillId="49"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4" borderId="219" applyNumberFormat="0" applyProtection="0">
      <alignment horizontal="left" vertical="center" indent="2"/>
    </xf>
    <xf numFmtId="0" fontId="25" fillId="115" borderId="219" applyNumberFormat="0" applyProtection="0">
      <alignment horizontal="left" vertical="center" indent="2"/>
    </xf>
    <xf numFmtId="0" fontId="24" fillId="114" borderId="219" applyNumberFormat="0" applyProtection="0">
      <alignment horizontal="left" vertical="center" indent="2"/>
    </xf>
    <xf numFmtId="0" fontId="24" fillId="114" borderId="219" applyNumberFormat="0" applyProtection="0">
      <alignment horizontal="left" vertical="center" indent="2"/>
    </xf>
    <xf numFmtId="0" fontId="25" fillId="115" borderId="219" applyNumberFormat="0" applyProtection="0">
      <alignment horizontal="left" vertical="center" indent="2"/>
    </xf>
    <xf numFmtId="0" fontId="25" fillId="115" borderId="219" applyNumberFormat="0" applyProtection="0">
      <alignment horizontal="left" vertical="center" indent="2"/>
    </xf>
    <xf numFmtId="0" fontId="25" fillId="115" borderId="219" applyNumberFormat="0" applyProtection="0">
      <alignment horizontal="left" vertical="center" indent="2"/>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49" borderId="223" applyNumberFormat="0" applyProtection="0">
      <alignment horizontal="left" vertical="center"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49" borderId="223" applyNumberFormat="0" applyProtection="0">
      <alignment horizontal="left" vertical="center"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6"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23"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6" borderId="219" applyNumberFormat="0" applyProtection="0">
      <alignment horizontal="left" vertical="center" indent="2"/>
    </xf>
    <xf numFmtId="0" fontId="24" fillId="116"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6" borderId="219" applyNumberFormat="0" applyProtection="0">
      <alignment horizontal="left" vertical="center" indent="2"/>
    </xf>
    <xf numFmtId="0" fontId="24" fillId="116" borderId="219" applyNumberFormat="0" applyProtection="0">
      <alignment horizontal="left" vertical="center" indent="2"/>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23" borderId="223" applyNumberFormat="0" applyProtection="0">
      <alignment horizontal="left" vertical="center"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23" borderId="223" applyNumberFormat="0" applyProtection="0">
      <alignment horizontal="left" vertical="center"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102"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02" borderId="223" applyNumberFormat="0" applyProtection="0">
      <alignment horizontal="left" vertical="center"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02" borderId="223" applyNumberFormat="0" applyProtection="0">
      <alignment horizontal="left" vertical="center"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13"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113" borderId="223" applyNumberFormat="0" applyProtection="0">
      <alignment horizontal="left" vertical="center"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113" borderId="223" applyNumberFormat="0" applyProtection="0">
      <alignment horizontal="left" vertical="center"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84" borderId="219" applyNumberFormat="0">
      <protection locked="0"/>
    </xf>
    <xf numFmtId="0" fontId="20" fillId="84" borderId="219" applyNumberFormat="0">
      <protection locked="0"/>
    </xf>
    <xf numFmtId="0" fontId="20" fillId="84" borderId="219" applyNumberFormat="0">
      <protection locked="0"/>
    </xf>
    <xf numFmtId="0" fontId="20" fillId="84" borderId="219" applyNumberFormat="0">
      <protection locked="0"/>
    </xf>
    <xf numFmtId="4" fontId="16" fillId="40" borderId="223" applyNumberFormat="0" applyProtection="0">
      <alignment vertical="center"/>
    </xf>
    <xf numFmtId="4" fontId="39" fillId="0" borderId="219" applyNumberFormat="0" applyProtection="0">
      <alignment horizontal="left" vertical="center" indent="1"/>
    </xf>
    <xf numFmtId="4" fontId="16" fillId="40" borderId="223" applyNumberFormat="0" applyProtection="0">
      <alignment horizontal="left" vertical="center" indent="1"/>
    </xf>
    <xf numFmtId="4" fontId="39" fillId="0" borderId="219" applyNumberFormat="0" applyProtection="0">
      <alignment horizontal="left" vertical="center" indent="1"/>
    </xf>
    <xf numFmtId="4" fontId="16" fillId="40" borderId="223" applyNumberFormat="0" applyProtection="0">
      <alignment horizontal="left" vertical="center" indent="1"/>
    </xf>
    <xf numFmtId="4" fontId="16" fillId="40" borderId="223" applyNumberFormat="0" applyProtection="0">
      <alignment horizontal="left" vertical="center" indent="1"/>
    </xf>
    <xf numFmtId="4" fontId="23" fillId="0" borderId="219" applyNumberFormat="0" applyProtection="0">
      <alignment horizontal="right" vertical="center" wrapText="1"/>
    </xf>
    <xf numFmtId="4" fontId="23" fillId="0" borderId="219" applyNumberFormat="0" applyProtection="0">
      <alignment horizontal="right" vertical="center" wrapText="1"/>
    </xf>
    <xf numFmtId="4" fontId="24" fillId="0" borderId="219" applyNumberFormat="0" applyProtection="0">
      <alignment horizontal="right" vertical="center" wrapText="1"/>
    </xf>
    <xf numFmtId="4" fontId="16" fillId="0" borderId="223" applyNumberFormat="0" applyProtection="0">
      <alignment horizontal="right" vertical="center"/>
    </xf>
    <xf numFmtId="4" fontId="16" fillId="0" borderId="223" applyNumberFormat="0" applyProtection="0">
      <alignment horizontal="righ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23" fillId="0" borderId="219" applyNumberFormat="0" applyProtection="0">
      <alignment horizontal="left" vertical="center" indent="1"/>
    </xf>
    <xf numFmtId="0" fontId="20" fillId="0" borderId="223" applyNumberFormat="0" applyProtection="0">
      <alignment horizontal="left" vertical="center" indent="1"/>
    </xf>
    <xf numFmtId="0" fontId="20" fillId="0" borderId="223" applyNumberFormat="0" applyProtection="0">
      <alignment horizontal="left" vertical="center" indent="1"/>
    </xf>
    <xf numFmtId="0" fontId="25" fillId="43" borderId="219" applyNumberFormat="0" applyProtection="0">
      <alignment horizontal="center" vertical="center" wrapText="1"/>
    </xf>
    <xf numFmtId="0" fontId="20" fillId="0" borderId="223" applyNumberFormat="0" applyProtection="0">
      <alignment horizontal="left" vertical="center" indent="1"/>
    </xf>
    <xf numFmtId="0" fontId="20" fillId="0" borderId="223" applyNumberFormat="0" applyProtection="0">
      <alignment horizontal="left" vertical="center" indent="1"/>
    </xf>
    <xf numFmtId="0" fontId="25" fillId="44" borderId="229" applyNumberFormat="0" applyProtection="0">
      <alignment horizontal="center" vertical="top" wrapText="1"/>
    </xf>
    <xf numFmtId="0" fontId="16" fillId="40" borderId="278" applyNumberFormat="0" applyProtection="0">
      <alignment horizontal="left" vertical="top" indent="1"/>
    </xf>
    <xf numFmtId="4" fontId="45" fillId="117" borderId="223" applyNumberFormat="0" applyProtection="0">
      <alignment horizontal="right" vertical="center"/>
    </xf>
    <xf numFmtId="4" fontId="36" fillId="40" borderId="278" applyNumberFormat="0" applyProtection="0">
      <alignment vertical="center"/>
    </xf>
    <xf numFmtId="49" fontId="194" fillId="118" borderId="224"/>
    <xf numFmtId="4" fontId="16" fillId="40" borderId="278" applyNumberFormat="0" applyProtection="0">
      <alignment vertical="center"/>
    </xf>
    <xf numFmtId="0" fontId="192" fillId="37" borderId="224">
      <protection locked="0"/>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5" borderId="278" applyNumberFormat="0" applyProtection="0">
      <alignment horizontal="left" vertical="top" indent="1"/>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73" fillId="0" borderId="225" applyNumberFormat="0" applyFill="0" applyAlignment="0" applyProtection="0"/>
    <xf numFmtId="0" fontId="73" fillId="0" borderId="225" applyNumberFormat="0" applyFill="0" applyAlignment="0" applyProtection="0"/>
    <xf numFmtId="0" fontId="73" fillId="0" borderId="225" applyNumberFormat="0" applyFill="0" applyAlignment="0" applyProtection="0"/>
    <xf numFmtId="204" fontId="20" fillId="0" borderId="226">
      <protection locked="0"/>
    </xf>
    <xf numFmtId="204" fontId="20" fillId="0" borderId="226">
      <protection locked="0"/>
    </xf>
    <xf numFmtId="0" fontId="73" fillId="0" borderId="225" applyNumberFormat="0" applyFill="0" applyAlignment="0" applyProtection="0"/>
    <xf numFmtId="0" fontId="136" fillId="129" borderId="230" applyNumberFormat="0" applyAlignment="0" applyProtection="0"/>
    <xf numFmtId="0" fontId="222" fillId="80" borderId="230" applyNumberFormat="0" applyAlignment="0" applyProtection="0"/>
    <xf numFmtId="0" fontId="20" fillId="79" borderId="231" applyNumberFormat="0" applyFont="0" applyAlignment="0" applyProtection="0"/>
    <xf numFmtId="0" fontId="184" fillId="129" borderId="232" applyNumberFormat="0" applyAlignment="0" applyProtection="0"/>
    <xf numFmtId="4" fontId="17" fillId="103" borderId="233" applyNumberFormat="0" applyProtection="0">
      <alignment vertical="center"/>
    </xf>
    <xf numFmtId="4" fontId="31" fillId="103" borderId="233" applyNumberFormat="0" applyProtection="0">
      <alignment vertical="center"/>
    </xf>
    <xf numFmtId="4" fontId="17" fillId="103" borderId="233" applyNumberFormat="0" applyProtection="0">
      <alignment horizontal="left" vertical="center" indent="1"/>
    </xf>
    <xf numFmtId="0" fontId="17" fillId="103" borderId="233" applyNumberFormat="0" applyProtection="0">
      <alignment horizontal="left" vertical="top" indent="1"/>
    </xf>
    <xf numFmtId="4" fontId="16" fillId="24" borderId="233" applyNumberFormat="0" applyProtection="0">
      <alignment horizontal="right" vertical="center"/>
    </xf>
    <xf numFmtId="4" fontId="16" fillId="25" borderId="233" applyNumberFormat="0" applyProtection="0">
      <alignment horizontal="right" vertical="center"/>
    </xf>
    <xf numFmtId="4" fontId="16" fillId="26" borderId="233" applyNumberFormat="0" applyProtection="0">
      <alignment horizontal="right" vertical="center"/>
    </xf>
    <xf numFmtId="4" fontId="16" fillId="27" borderId="233" applyNumberFormat="0" applyProtection="0">
      <alignment horizontal="right" vertical="center"/>
    </xf>
    <xf numFmtId="4" fontId="16" fillId="28" borderId="233" applyNumberFormat="0" applyProtection="0">
      <alignment horizontal="right" vertical="center"/>
    </xf>
    <xf numFmtId="4" fontId="16" fillId="29" borderId="233" applyNumberFormat="0" applyProtection="0">
      <alignment horizontal="right" vertical="center"/>
    </xf>
    <xf numFmtId="4" fontId="16" fillId="30" borderId="233" applyNumberFormat="0" applyProtection="0">
      <alignment horizontal="right" vertical="center"/>
    </xf>
    <xf numFmtId="4" fontId="16" fillId="31" borderId="233" applyNumberFormat="0" applyProtection="0">
      <alignment horizontal="right" vertical="center"/>
    </xf>
    <xf numFmtId="4" fontId="16" fillId="32" borderId="233" applyNumberFormat="0" applyProtection="0">
      <alignment horizontal="right" vertical="center"/>
    </xf>
    <xf numFmtId="4" fontId="16" fillId="36" borderId="233" applyNumberFormat="0" applyProtection="0">
      <alignment horizontal="right" vertical="center"/>
    </xf>
    <xf numFmtId="0" fontId="20" fillId="99" borderId="233" applyNumberFormat="0" applyProtection="0">
      <alignment horizontal="left" vertical="center" indent="1"/>
    </xf>
    <xf numFmtId="0" fontId="20" fillId="99" borderId="233" applyNumberFormat="0" applyProtection="0">
      <alignment horizontal="left" vertical="top" indent="1"/>
    </xf>
    <xf numFmtId="0" fontId="20" fillId="36" borderId="233" applyNumberFormat="0" applyProtection="0">
      <alignment horizontal="left" vertical="center" indent="1"/>
    </xf>
    <xf numFmtId="0" fontId="20" fillId="36" borderId="233" applyNumberFormat="0" applyProtection="0">
      <alignment horizontal="left" vertical="top" indent="1"/>
    </xf>
    <xf numFmtId="0" fontId="20" fillId="94" borderId="233" applyNumberFormat="0" applyProtection="0">
      <alignment horizontal="left" vertical="center" indent="1"/>
    </xf>
    <xf numFmtId="0" fontId="20" fillId="94" borderId="233" applyNumberFormat="0" applyProtection="0">
      <alignment horizontal="left" vertical="top" indent="1"/>
    </xf>
    <xf numFmtId="0" fontId="20" fillId="41" borderId="233" applyNumberFormat="0" applyProtection="0">
      <alignment horizontal="left" vertical="center" indent="1"/>
    </xf>
    <xf numFmtId="0" fontId="20" fillId="41" borderId="233" applyNumberFormat="0" applyProtection="0">
      <alignment horizontal="left" vertical="top" indent="1"/>
    </xf>
    <xf numFmtId="0" fontId="20" fillId="84" borderId="229" applyNumberFormat="0">
      <protection locked="0"/>
    </xf>
    <xf numFmtId="4" fontId="16" fillId="89" borderId="233" applyNumberFormat="0" applyProtection="0">
      <alignment vertical="center"/>
    </xf>
    <xf numFmtId="4" fontId="36" fillId="89" borderId="233" applyNumberFormat="0" applyProtection="0">
      <alignment vertical="center"/>
    </xf>
    <xf numFmtId="4" fontId="16" fillId="89" borderId="233" applyNumberFormat="0" applyProtection="0">
      <alignment horizontal="left" vertical="center" indent="1"/>
    </xf>
    <xf numFmtId="0" fontId="16" fillId="89" borderId="233" applyNumberFormat="0" applyProtection="0">
      <alignment horizontal="left" vertical="top" indent="1"/>
    </xf>
    <xf numFmtId="4" fontId="16" fillId="41" borderId="233" applyNumberFormat="0" applyProtection="0">
      <alignment horizontal="right" vertical="center"/>
    </xf>
    <xf numFmtId="4" fontId="36" fillId="41" borderId="233" applyNumberFormat="0" applyProtection="0">
      <alignment horizontal="right" vertical="center"/>
    </xf>
    <xf numFmtId="4" fontId="16" fillId="36" borderId="233" applyNumberFormat="0" applyProtection="0">
      <alignment horizontal="left" vertical="center" indent="1"/>
    </xf>
    <xf numFmtId="0" fontId="16" fillId="36" borderId="233" applyNumberFormat="0" applyProtection="0">
      <alignment horizontal="left" vertical="top" indent="1"/>
    </xf>
    <xf numFmtId="4" fontId="45" fillId="41" borderId="233" applyNumberFormat="0" applyProtection="0">
      <alignment horizontal="right" vertical="center"/>
    </xf>
    <xf numFmtId="0" fontId="73" fillId="0" borderId="234"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229" applyNumberFormat="0" applyProtection="0">
      <alignment horizontal="left" vertical="center" indent="1"/>
    </xf>
    <xf numFmtId="4" fontId="55" fillId="104" borderId="229"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45" applyNumberFormat="0" applyProtection="0">
      <alignment horizontal="left" vertical="top" indent="1"/>
    </xf>
    <xf numFmtId="4" fontId="36" fillId="40" borderId="245" applyNumberFormat="0" applyProtection="0">
      <alignment vertical="center"/>
    </xf>
    <xf numFmtId="0" fontId="3" fillId="0" borderId="0"/>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45"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45" applyNumberFormat="0" applyProtection="0">
      <alignment horizontal="right" vertical="center"/>
    </xf>
    <xf numFmtId="0" fontId="3" fillId="0" borderId="0"/>
    <xf numFmtId="4" fontId="16" fillId="28" borderId="245" applyNumberFormat="0" applyProtection="0">
      <alignment horizontal="right" vertical="center"/>
    </xf>
    <xf numFmtId="4" fontId="16" fillId="28" borderId="245" applyNumberFormat="0" applyProtection="0">
      <alignment horizontal="right" vertical="center"/>
    </xf>
    <xf numFmtId="0" fontId="3" fillId="5" borderId="19" applyNumberFormat="0" applyFont="0" applyAlignment="0" applyProtection="0"/>
    <xf numFmtId="4" fontId="16" fillId="27"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0" fontId="17" fillId="19" borderId="245" applyNumberFormat="0" applyProtection="0">
      <alignment horizontal="left" vertical="top" indent="1"/>
    </xf>
    <xf numFmtId="9" fontId="3" fillId="0" borderId="0" applyFont="0" applyFill="0" applyBorder="0" applyAlignment="0" applyProtection="0"/>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84" borderId="229" applyNumberFormat="0">
      <protection locked="0"/>
    </xf>
    <xf numFmtId="0" fontId="20" fillId="84" borderId="229" applyNumberFormat="0">
      <protection locked="0"/>
    </xf>
    <xf numFmtId="0" fontId="20" fillId="84" borderId="229" applyNumberFormat="0">
      <protection locked="0"/>
    </xf>
    <xf numFmtId="0" fontId="20" fillId="84" borderId="229" applyNumberFormat="0">
      <protection locked="0"/>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0" fontId="25" fillId="43" borderId="235" applyNumberFormat="0" applyProtection="0">
      <alignment horizontal="center" vertical="center"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23" fillId="0" borderId="229"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39" applyNumberFormat="0" applyAlignment="0" applyProtection="0"/>
    <xf numFmtId="0" fontId="136" fillId="91" borderId="239" applyNumberFormat="0" applyAlignment="0" applyProtection="0"/>
    <xf numFmtId="0" fontId="136" fillId="91" borderId="239" applyNumberFormat="0" applyAlignment="0" applyProtection="0"/>
    <xf numFmtId="0" fontId="134" fillId="34" borderId="239" applyNumberFormat="0" applyAlignment="0" applyProtection="0"/>
    <xf numFmtId="0" fontId="136" fillId="91" borderId="239" applyNumberFormat="0" applyAlignment="0" applyProtection="0"/>
    <xf numFmtId="0" fontId="136" fillId="91" borderId="239" applyNumberFormat="0" applyAlignment="0" applyProtection="0"/>
    <xf numFmtId="0" fontId="136" fillId="91" borderId="239" applyNumberFormat="0" applyAlignment="0" applyProtection="0"/>
    <xf numFmtId="0" fontId="136" fillId="91" borderId="239" applyNumberFormat="0" applyAlignment="0" applyProtection="0"/>
    <xf numFmtId="0" fontId="136" fillId="91" borderId="23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36">
      <alignment horizontal="left" vertical="center"/>
    </xf>
    <xf numFmtId="0" fontId="157" fillId="0" borderId="236">
      <alignment horizontal="left" vertical="center"/>
    </xf>
    <xf numFmtId="0" fontId="157" fillId="0" borderId="236">
      <alignment horizontal="left" vertical="center"/>
    </xf>
    <xf numFmtId="0" fontId="157" fillId="0" borderId="236">
      <alignment horizontal="left" vertical="center"/>
    </xf>
    <xf numFmtId="0" fontId="157" fillId="0" borderId="236">
      <alignment horizontal="left" vertical="center"/>
    </xf>
    <xf numFmtId="0" fontId="157" fillId="0" borderId="236">
      <alignment horizontal="left" vertical="center"/>
    </xf>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0" fontId="157" fillId="0" borderId="248">
      <alignment horizontal="left" vertical="center"/>
    </xf>
    <xf numFmtId="0" fontId="157" fillId="0" borderId="248">
      <alignment horizontal="left" vertical="center"/>
    </xf>
    <xf numFmtId="0" fontId="157" fillId="0" borderId="248">
      <alignment horizontal="left" vertical="center"/>
    </xf>
    <xf numFmtId="0" fontId="157" fillId="0" borderId="248">
      <alignment horizontal="left" vertical="center"/>
    </xf>
    <xf numFmtId="0" fontId="157" fillId="0" borderId="248">
      <alignment horizontal="left" vertical="center"/>
    </xf>
    <xf numFmtId="0" fontId="157" fillId="0" borderId="248">
      <alignment horizontal="left" vertical="center"/>
    </xf>
    <xf numFmtId="0" fontId="136" fillId="91" borderId="247" applyNumberFormat="0" applyAlignment="0" applyProtection="0"/>
    <xf numFmtId="0" fontId="136" fillId="91" borderId="247" applyNumberFormat="0" applyAlignment="0" applyProtection="0"/>
    <xf numFmtId="0" fontId="136" fillId="91" borderId="247" applyNumberFormat="0" applyAlignment="0" applyProtection="0"/>
    <xf numFmtId="0" fontId="136" fillId="91" borderId="247" applyNumberFormat="0" applyAlignment="0" applyProtection="0"/>
    <xf numFmtId="0" fontId="136" fillId="91" borderId="247" applyNumberFormat="0" applyAlignment="0" applyProtection="0"/>
    <xf numFmtId="0" fontId="134" fillId="34" borderId="247" applyNumberFormat="0" applyAlignment="0" applyProtection="0"/>
    <xf numFmtId="0" fontId="136" fillId="91" borderId="247" applyNumberFormat="0" applyAlignment="0" applyProtection="0"/>
    <xf numFmtId="0" fontId="136" fillId="91" borderId="247" applyNumberFormat="0" applyAlignment="0" applyProtection="0"/>
    <xf numFmtId="0" fontId="134" fillId="34" borderId="24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3" fillId="0" borderId="0"/>
    <xf numFmtId="4" fontId="30" fillId="18" borderId="238" applyNumberFormat="0" applyProtection="0">
      <alignment horizontal="right" vertical="center" wrapText="1"/>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4" fontId="23" fillId="0" borderId="238" applyNumberFormat="0" applyProtection="0">
      <alignment horizontal="left" vertical="center" indent="1"/>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3" borderId="246" applyNumberFormat="0" applyProtection="0">
      <alignment horizontal="center" vertical="center" wrapTex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0" fontId="3" fillId="0" borderId="0"/>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0" fontId="3" fillId="0" borderId="0"/>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3" fillId="0" borderId="0"/>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3" fillId="0" borderId="0"/>
    <xf numFmtId="0" fontId="20" fillId="38" borderId="245" applyNumberFormat="0" applyProtection="0">
      <alignment horizontal="left" vertical="top" indent="1"/>
    </xf>
    <xf numFmtId="0" fontId="3" fillId="0" borderId="0"/>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45" applyNumberFormat="0" applyProtection="0">
      <alignment horizontal="left" vertical="top" indent="1"/>
    </xf>
    <xf numFmtId="0" fontId="20" fillId="35" borderId="245" applyNumberFormat="0" applyProtection="0">
      <alignment horizontal="left" vertical="top" indent="1"/>
    </xf>
    <xf numFmtId="0" fontId="3" fillId="0" borderId="0"/>
    <xf numFmtId="0" fontId="3" fillId="0" borderId="0"/>
    <xf numFmtId="0" fontId="3" fillId="0" borderId="0"/>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0" fontId="3" fillId="0" borderId="0"/>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0" fontId="20" fillId="89" borderId="240" applyNumberFormat="0" applyFont="0" applyAlignment="0" applyProtection="0"/>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0" fontId="20" fillId="89" borderId="239" applyNumberFormat="0" applyFont="0" applyAlignment="0" applyProtection="0"/>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0" fontId="20" fillId="89" borderId="239" applyNumberFormat="0" applyFont="0" applyAlignment="0" applyProtection="0"/>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20" fillId="89" borderId="239" applyNumberFormat="0" applyFont="0" applyAlignment="0" applyProtection="0"/>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0" fontId="20" fillId="89" borderId="239" applyNumberFormat="0" applyFont="0" applyAlignment="0" applyProtection="0"/>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20" fillId="89" borderId="239" applyNumberFormat="0" applyFont="0" applyAlignment="0" applyProtection="0"/>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0" fontId="68" fillId="89" borderId="240" applyNumberFormat="0" applyFont="0" applyAlignment="0" applyProtection="0"/>
    <xf numFmtId="0" fontId="184" fillId="34"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34"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38" applyNumberFormat="0" applyProtection="0">
      <alignment horizontal="right" vertical="center" wrapText="1"/>
    </xf>
    <xf numFmtId="4" fontId="55" fillId="104" borderId="238" applyNumberFormat="0" applyProtection="0">
      <alignment horizontal="right" vertical="center" wrapText="1"/>
    </xf>
    <xf numFmtId="4" fontId="16" fillId="0" borderId="241" applyNumberFormat="0" applyProtection="0">
      <alignment vertical="center"/>
    </xf>
    <xf numFmtId="4" fontId="16" fillId="0" borderId="241" applyNumberFormat="0" applyProtection="0">
      <alignment vertical="center"/>
    </xf>
    <xf numFmtId="4" fontId="16" fillId="0" borderId="241" applyNumberFormat="0" applyProtection="0">
      <alignment horizontal="left" vertical="center" indent="1"/>
    </xf>
    <xf numFmtId="4" fontId="16" fillId="19" borderId="241" applyNumberFormat="0" applyProtection="0">
      <alignment horizontal="left" vertical="center" indent="1"/>
    </xf>
    <xf numFmtId="4" fontId="25" fillId="22" borderId="238" applyNumberFormat="0" applyProtection="0">
      <alignment horizontal="left" vertical="center"/>
    </xf>
    <xf numFmtId="0" fontId="20" fillId="0" borderId="241" applyNumberFormat="0" applyProtection="0">
      <alignment horizontal="left" vertical="center" indent="1"/>
    </xf>
    <xf numFmtId="4" fontId="16" fillId="2" borderId="241" applyNumberFormat="0" applyProtection="0">
      <alignment horizontal="right" vertical="center"/>
    </xf>
    <xf numFmtId="4" fontId="16" fillId="106" borderId="241" applyNumberFormat="0" applyProtection="0">
      <alignment horizontal="right" vertical="center"/>
    </xf>
    <xf numFmtId="4" fontId="16" fillId="42" borderId="241" applyNumberFormat="0" applyProtection="0">
      <alignment horizontal="right" vertical="center"/>
    </xf>
    <xf numFmtId="4" fontId="16" fillId="107" borderId="241" applyNumberFormat="0" applyProtection="0">
      <alignment horizontal="right" vertical="center"/>
    </xf>
    <xf numFmtId="4" fontId="16" fillId="108" borderId="241" applyNumberFormat="0" applyProtection="0">
      <alignment horizontal="right" vertical="center"/>
    </xf>
    <xf numFmtId="4" fontId="16" fillId="109" borderId="241" applyNumberFormat="0" applyProtection="0">
      <alignment horizontal="right" vertical="center"/>
    </xf>
    <xf numFmtId="4" fontId="16" fillId="110" borderId="241" applyNumberFormat="0" applyProtection="0">
      <alignment horizontal="right" vertical="center"/>
    </xf>
    <xf numFmtId="4" fontId="16" fillId="111" borderId="241" applyNumberFormat="0" applyProtection="0">
      <alignment horizontal="right" vertical="center"/>
    </xf>
    <xf numFmtId="4" fontId="16" fillId="112" borderId="241" applyNumberFormat="0" applyProtection="0">
      <alignment horizontal="right" vertical="center"/>
    </xf>
    <xf numFmtId="0" fontId="20" fillId="113" borderId="241" applyNumberFormat="0" applyProtection="0">
      <alignment horizontal="left" vertical="center" indent="1"/>
    </xf>
    <xf numFmtId="0" fontId="24" fillId="114" borderId="238" applyNumberFormat="0" applyProtection="0">
      <alignment horizontal="left" vertical="center" indent="2"/>
    </xf>
    <xf numFmtId="0" fontId="24" fillId="114" borderId="238" applyNumberFormat="0" applyProtection="0">
      <alignment horizontal="left" vertical="center" indent="2"/>
    </xf>
    <xf numFmtId="0" fontId="25" fillId="115" borderId="238" applyNumberFormat="0" applyProtection="0">
      <alignment horizontal="left" vertical="center" indent="2"/>
    </xf>
    <xf numFmtId="0" fontId="25" fillId="115" borderId="238" applyNumberFormat="0" applyProtection="0">
      <alignment horizontal="left" vertical="center" indent="2"/>
    </xf>
    <xf numFmtId="0" fontId="24" fillId="114" borderId="238" applyNumberFormat="0" applyProtection="0">
      <alignment horizontal="left" vertical="center" indent="2"/>
    </xf>
    <xf numFmtId="0" fontId="25" fillId="115" borderId="238" applyNumberFormat="0" applyProtection="0">
      <alignment horizontal="left" vertical="center" indent="2"/>
    </xf>
    <xf numFmtId="0" fontId="24" fillId="0" borderId="238" applyNumberFormat="0" applyProtection="0">
      <alignment horizontal="left" vertical="center" indent="2"/>
    </xf>
    <xf numFmtId="0" fontId="20" fillId="49"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4" borderId="238" applyNumberFormat="0" applyProtection="0">
      <alignment horizontal="left" vertical="center" indent="2"/>
    </xf>
    <xf numFmtId="0" fontId="25" fillId="115" borderId="238" applyNumberFormat="0" applyProtection="0">
      <alignment horizontal="left" vertical="center" indent="2"/>
    </xf>
    <xf numFmtId="0" fontId="24" fillId="114" borderId="238" applyNumberFormat="0" applyProtection="0">
      <alignment horizontal="left" vertical="center" indent="2"/>
    </xf>
    <xf numFmtId="0" fontId="24" fillId="114" borderId="238" applyNumberFormat="0" applyProtection="0">
      <alignment horizontal="left" vertical="center" indent="2"/>
    </xf>
    <xf numFmtId="0" fontId="25" fillId="115" borderId="238" applyNumberFormat="0" applyProtection="0">
      <alignment horizontal="left" vertical="center" indent="2"/>
    </xf>
    <xf numFmtId="0" fontId="25" fillId="115" borderId="238" applyNumberFormat="0" applyProtection="0">
      <alignment horizontal="left" vertical="center" indent="2"/>
    </xf>
    <xf numFmtId="0" fontId="25" fillId="115" borderId="238" applyNumberFormat="0" applyProtection="0">
      <alignment horizontal="left" vertical="center" indent="2"/>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49" borderId="241" applyNumberFormat="0" applyProtection="0">
      <alignment horizontal="left" vertical="center"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49" borderId="241" applyNumberFormat="0" applyProtection="0">
      <alignment horizontal="left" vertical="center"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6"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23"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6" borderId="238" applyNumberFormat="0" applyProtection="0">
      <alignment horizontal="left" vertical="center" indent="2"/>
    </xf>
    <xf numFmtId="0" fontId="24" fillId="116"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6" borderId="238" applyNumberFormat="0" applyProtection="0">
      <alignment horizontal="left" vertical="center" indent="2"/>
    </xf>
    <xf numFmtId="0" fontId="24" fillId="116" borderId="238" applyNumberFormat="0" applyProtection="0">
      <alignment horizontal="left" vertical="center" indent="2"/>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23" borderId="241" applyNumberFormat="0" applyProtection="0">
      <alignment horizontal="left" vertical="center"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23" borderId="241" applyNumberFormat="0" applyProtection="0">
      <alignment horizontal="left" vertical="center"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102"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02" borderId="241" applyNumberFormat="0" applyProtection="0">
      <alignment horizontal="left" vertical="center"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02" borderId="241" applyNumberFormat="0" applyProtection="0">
      <alignment horizontal="left" vertical="center"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13"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113" borderId="241" applyNumberFormat="0" applyProtection="0">
      <alignment horizontal="left" vertical="center"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113" borderId="241" applyNumberFormat="0" applyProtection="0">
      <alignment horizontal="left" vertical="center"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4" fontId="16" fillId="40" borderId="241" applyNumberFormat="0" applyProtection="0">
      <alignment vertical="center"/>
    </xf>
    <xf numFmtId="4" fontId="39" fillId="0" borderId="238" applyNumberFormat="0" applyProtection="0">
      <alignment horizontal="left" vertical="center" indent="1"/>
    </xf>
    <xf numFmtId="4" fontId="16" fillId="40" borderId="241" applyNumberFormat="0" applyProtection="0">
      <alignment horizontal="left" vertical="center" indent="1"/>
    </xf>
    <xf numFmtId="4" fontId="39" fillId="0" borderId="238" applyNumberFormat="0" applyProtection="0">
      <alignment horizontal="left" vertical="center" indent="1"/>
    </xf>
    <xf numFmtId="4" fontId="16" fillId="40" borderId="241" applyNumberFormat="0" applyProtection="0">
      <alignment horizontal="left" vertical="center" indent="1"/>
    </xf>
    <xf numFmtId="4" fontId="16" fillId="40" borderId="241" applyNumberFormat="0" applyProtection="0">
      <alignment horizontal="left" vertical="center" inden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4" fillId="0" borderId="238" applyNumberFormat="0" applyProtection="0">
      <alignment horizontal="right" vertical="center" wrapText="1"/>
    </xf>
    <xf numFmtId="4" fontId="16" fillId="0" borderId="241" applyNumberFormat="0" applyProtection="0">
      <alignment horizontal="right" vertical="center"/>
    </xf>
    <xf numFmtId="4" fontId="16" fillId="0" borderId="241" applyNumberFormat="0" applyProtection="0">
      <alignment horizontal="right" vertical="center"/>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0" fontId="20" fillId="0" borderId="241" applyNumberFormat="0" applyProtection="0">
      <alignment horizontal="left" vertical="center" indent="1"/>
    </xf>
    <xf numFmtId="0" fontId="20" fillId="0" borderId="241" applyNumberFormat="0" applyProtection="0">
      <alignment horizontal="left" vertical="center" indent="1"/>
    </xf>
    <xf numFmtId="0" fontId="25" fillId="43" borderId="238" applyNumberFormat="0" applyProtection="0">
      <alignment horizontal="center" vertical="center" wrapText="1"/>
    </xf>
    <xf numFmtId="0" fontId="20" fillId="0" borderId="241" applyNumberFormat="0" applyProtection="0">
      <alignment horizontal="left" vertical="center" indent="1"/>
    </xf>
    <xf numFmtId="0" fontId="20" fillId="0" borderId="241" applyNumberFormat="0" applyProtection="0">
      <alignment horizontal="left" vertical="center" indent="1"/>
    </xf>
    <xf numFmtId="4" fontId="45" fillId="117" borderId="241" applyNumberFormat="0" applyProtection="0">
      <alignment horizontal="right" vertic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4" fontId="20" fillId="0" borderId="226">
      <protection locked="0"/>
    </xf>
    <xf numFmtId="204" fontId="20" fillId="0" borderId="226">
      <protection locked="0"/>
    </xf>
    <xf numFmtId="204" fontId="20" fillId="0" borderId="226">
      <protection locked="0"/>
    </xf>
    <xf numFmtId="0" fontId="73" fillId="0" borderId="242" applyNumberFormat="0" applyFill="0" applyAlignment="0" applyProtection="0"/>
    <xf numFmtId="0" fontId="73" fillId="0" borderId="242" applyNumberFormat="0" applyFill="0" applyAlignment="0" applyProtection="0"/>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0" fontId="73" fillId="0" borderId="242" applyNumberFormat="0" applyFill="0" applyAlignment="0" applyProtection="0"/>
    <xf numFmtId="204" fontId="20" fillId="0" borderId="243">
      <protection locked="0"/>
    </xf>
    <xf numFmtId="204" fontId="20" fillId="0" borderId="243">
      <protection locked="0"/>
    </xf>
    <xf numFmtId="0" fontId="73" fillId="0" borderId="242" applyNumberFormat="0" applyFill="0" applyAlignment="0" applyProtection="0"/>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0" fontId="20" fillId="89" borderId="249" applyNumberFormat="0" applyFont="0" applyAlignment="0" applyProtection="0"/>
    <xf numFmtId="0" fontId="20" fillId="89" borderId="247" applyNumberFormat="0" applyFont="0" applyAlignment="0" applyProtection="0"/>
    <xf numFmtId="0" fontId="20" fillId="89" borderId="247" applyNumberFormat="0" applyFont="0" applyAlignment="0" applyProtection="0"/>
    <xf numFmtId="0" fontId="20" fillId="89" borderId="247" applyNumberFormat="0" applyFont="0" applyAlignment="0" applyProtection="0"/>
    <xf numFmtId="0" fontId="20" fillId="89" borderId="247" applyNumberFormat="0" applyFont="0" applyAlignment="0" applyProtection="0"/>
    <xf numFmtId="0" fontId="20" fillId="89" borderId="247" applyNumberFormat="0" applyFont="0" applyAlignment="0" applyProtection="0"/>
    <xf numFmtId="0" fontId="68" fillId="89" borderId="249" applyNumberFormat="0" applyFont="0" applyAlignment="0" applyProtection="0"/>
    <xf numFmtId="0" fontId="184" fillId="34" borderId="250" applyNumberFormat="0" applyAlignment="0" applyProtection="0"/>
    <xf numFmtId="0" fontId="184" fillId="91" borderId="250" applyNumberFormat="0" applyAlignment="0" applyProtection="0"/>
    <xf numFmtId="0" fontId="184" fillId="91" borderId="250" applyNumberFormat="0" applyAlignment="0" applyProtection="0"/>
    <xf numFmtId="0" fontId="184" fillId="34" borderId="250" applyNumberFormat="0" applyAlignment="0" applyProtection="0"/>
    <xf numFmtId="0" fontId="184" fillId="91" borderId="250" applyNumberFormat="0" applyAlignment="0" applyProtection="0"/>
    <xf numFmtId="0" fontId="184" fillId="91" borderId="250" applyNumberFormat="0" applyAlignment="0" applyProtection="0"/>
    <xf numFmtId="0" fontId="184" fillId="91" borderId="250" applyNumberFormat="0" applyAlignment="0" applyProtection="0"/>
    <xf numFmtId="0" fontId="184" fillId="91" borderId="250" applyNumberFormat="0" applyAlignment="0" applyProtection="0"/>
    <xf numFmtId="0" fontId="184" fillId="91" borderId="250" applyNumberFormat="0" applyAlignment="0" applyProtection="0"/>
    <xf numFmtId="4" fontId="55" fillId="104" borderId="246" applyNumberFormat="0" applyProtection="0">
      <alignment horizontal="right" vertical="center" wrapText="1"/>
    </xf>
    <xf numFmtId="4" fontId="55" fillId="104" borderId="246" applyNumberFormat="0" applyProtection="0">
      <alignment horizontal="right" vertical="center" wrapText="1"/>
    </xf>
    <xf numFmtId="4" fontId="16" fillId="0" borderId="250" applyNumberFormat="0" applyProtection="0">
      <alignment vertical="center"/>
    </xf>
    <xf numFmtId="4" fontId="16" fillId="0" borderId="250" applyNumberFormat="0" applyProtection="0">
      <alignment vertical="center"/>
    </xf>
    <xf numFmtId="4" fontId="16" fillId="0" borderId="250" applyNumberFormat="0" applyProtection="0">
      <alignment horizontal="left" vertical="center" indent="1"/>
    </xf>
    <xf numFmtId="4" fontId="16" fillId="19" borderId="250" applyNumberFormat="0" applyProtection="0">
      <alignment horizontal="left" vertical="center" indent="1"/>
    </xf>
    <xf numFmtId="4" fontId="25" fillId="22" borderId="246" applyNumberFormat="0" applyProtection="0">
      <alignment horizontal="left" vertical="center"/>
    </xf>
    <xf numFmtId="0" fontId="20" fillId="0" borderId="250" applyNumberFormat="0" applyProtection="0">
      <alignment horizontal="left" vertical="center" indent="1"/>
    </xf>
    <xf numFmtId="4" fontId="16" fillId="2" borderId="250" applyNumberFormat="0" applyProtection="0">
      <alignment horizontal="right" vertical="center"/>
    </xf>
    <xf numFmtId="4" fontId="16" fillId="106" borderId="250" applyNumberFormat="0" applyProtection="0">
      <alignment horizontal="right" vertical="center"/>
    </xf>
    <xf numFmtId="4" fontId="16" fillId="42" borderId="250" applyNumberFormat="0" applyProtection="0">
      <alignment horizontal="right" vertical="center"/>
    </xf>
    <xf numFmtId="4" fontId="16" fillId="107" borderId="250" applyNumberFormat="0" applyProtection="0">
      <alignment horizontal="right" vertical="center"/>
    </xf>
    <xf numFmtId="4" fontId="16" fillId="108" borderId="250" applyNumberFormat="0" applyProtection="0">
      <alignment horizontal="right" vertical="center"/>
    </xf>
    <xf numFmtId="4" fontId="16" fillId="109" borderId="250" applyNumberFormat="0" applyProtection="0">
      <alignment horizontal="right" vertical="center"/>
    </xf>
    <xf numFmtId="4" fontId="16" fillId="110" borderId="250" applyNumberFormat="0" applyProtection="0">
      <alignment horizontal="right" vertical="center"/>
    </xf>
    <xf numFmtId="4" fontId="16" fillId="111" borderId="250" applyNumberFormat="0" applyProtection="0">
      <alignment horizontal="right" vertical="center"/>
    </xf>
    <xf numFmtId="4" fontId="16" fillId="112" borderId="250" applyNumberFormat="0" applyProtection="0">
      <alignment horizontal="right" vertical="center"/>
    </xf>
    <xf numFmtId="0" fontId="20" fillId="113" borderId="250" applyNumberFormat="0" applyProtection="0">
      <alignment horizontal="left" vertical="center" indent="1"/>
    </xf>
    <xf numFmtId="0" fontId="24" fillId="114" borderId="246" applyNumberFormat="0" applyProtection="0">
      <alignment horizontal="left" vertical="center" indent="2"/>
    </xf>
    <xf numFmtId="0" fontId="24" fillId="114" borderId="246" applyNumberFormat="0" applyProtection="0">
      <alignment horizontal="left" vertical="center" indent="2"/>
    </xf>
    <xf numFmtId="0" fontId="25" fillId="115" borderId="246" applyNumberFormat="0" applyProtection="0">
      <alignment horizontal="left" vertical="center" indent="2"/>
    </xf>
    <xf numFmtId="0" fontId="25" fillId="115" borderId="246" applyNumberFormat="0" applyProtection="0">
      <alignment horizontal="left" vertical="center" indent="2"/>
    </xf>
    <xf numFmtId="0" fontId="24" fillId="114" borderId="246" applyNumberFormat="0" applyProtection="0">
      <alignment horizontal="left" vertical="center" indent="2"/>
    </xf>
    <xf numFmtId="0" fontId="25" fillId="115" borderId="246" applyNumberFormat="0" applyProtection="0">
      <alignment horizontal="left" vertical="center" indent="2"/>
    </xf>
    <xf numFmtId="0" fontId="24" fillId="0" borderId="246" applyNumberFormat="0" applyProtection="0">
      <alignment horizontal="left" vertical="center" indent="2"/>
    </xf>
    <xf numFmtId="0" fontId="20" fillId="49"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4" borderId="246" applyNumberFormat="0" applyProtection="0">
      <alignment horizontal="left" vertical="center" indent="2"/>
    </xf>
    <xf numFmtId="0" fontId="25" fillId="115" borderId="246" applyNumberFormat="0" applyProtection="0">
      <alignment horizontal="left" vertical="center" indent="2"/>
    </xf>
    <xf numFmtId="0" fontId="24" fillId="114" borderId="246" applyNumberFormat="0" applyProtection="0">
      <alignment horizontal="left" vertical="center" indent="2"/>
    </xf>
    <xf numFmtId="0" fontId="24" fillId="114" borderId="246" applyNumberFormat="0" applyProtection="0">
      <alignment horizontal="left" vertical="center" indent="2"/>
    </xf>
    <xf numFmtId="0" fontId="25" fillId="115" borderId="246" applyNumberFormat="0" applyProtection="0">
      <alignment horizontal="left" vertical="center" indent="2"/>
    </xf>
    <xf numFmtId="0" fontId="25" fillId="115" borderId="246" applyNumberFormat="0" applyProtection="0">
      <alignment horizontal="left" vertical="center" indent="2"/>
    </xf>
    <xf numFmtId="0" fontId="25" fillId="115" borderId="246" applyNumberFormat="0" applyProtection="0">
      <alignment horizontal="left" vertical="center" indent="2"/>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49" borderId="250" applyNumberFormat="0" applyProtection="0">
      <alignment horizontal="left" vertical="center"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49" borderId="250" applyNumberFormat="0" applyProtection="0">
      <alignment horizontal="left" vertical="center"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6"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23"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6" borderId="246" applyNumberFormat="0" applyProtection="0">
      <alignment horizontal="left" vertical="center" indent="2"/>
    </xf>
    <xf numFmtId="0" fontId="24" fillId="116"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6" borderId="246" applyNumberFormat="0" applyProtection="0">
      <alignment horizontal="left" vertical="center" indent="2"/>
    </xf>
    <xf numFmtId="0" fontId="24" fillId="116" borderId="246" applyNumberFormat="0" applyProtection="0">
      <alignment horizontal="left" vertical="center" indent="2"/>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23" borderId="250" applyNumberFormat="0" applyProtection="0">
      <alignment horizontal="left" vertical="center"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23" borderId="250" applyNumberFormat="0" applyProtection="0">
      <alignment horizontal="left" vertical="center"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102"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02" borderId="250" applyNumberFormat="0" applyProtection="0">
      <alignment horizontal="left" vertical="center"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02" borderId="250" applyNumberFormat="0" applyProtection="0">
      <alignment horizontal="left" vertical="center"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13"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113" borderId="250" applyNumberFormat="0" applyProtection="0">
      <alignment horizontal="left" vertical="center"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113" borderId="250" applyNumberFormat="0" applyProtection="0">
      <alignment horizontal="left" vertical="center"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4" fontId="16" fillId="40" borderId="250" applyNumberFormat="0" applyProtection="0">
      <alignment vertical="center"/>
    </xf>
    <xf numFmtId="4" fontId="39" fillId="0" borderId="246" applyNumberFormat="0" applyProtection="0">
      <alignment horizontal="left" vertical="center" indent="1"/>
    </xf>
    <xf numFmtId="4" fontId="16" fillId="40" borderId="250" applyNumberFormat="0" applyProtection="0">
      <alignment horizontal="left" vertical="center" indent="1"/>
    </xf>
    <xf numFmtId="4" fontId="39" fillId="0" borderId="246" applyNumberFormat="0" applyProtection="0">
      <alignment horizontal="left" vertical="center" indent="1"/>
    </xf>
    <xf numFmtId="4" fontId="16" fillId="40" borderId="250" applyNumberFormat="0" applyProtection="0">
      <alignment horizontal="left" vertical="center" indent="1"/>
    </xf>
    <xf numFmtId="4" fontId="16" fillId="40" borderId="250" applyNumberFormat="0" applyProtection="0">
      <alignment horizontal="left" vertical="center" inden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4" fillId="0" borderId="246" applyNumberFormat="0" applyProtection="0">
      <alignment horizontal="right" vertical="center" wrapText="1"/>
    </xf>
    <xf numFmtId="4" fontId="16" fillId="0" borderId="250" applyNumberFormat="0" applyProtection="0">
      <alignment horizontal="right" vertical="center"/>
    </xf>
    <xf numFmtId="4" fontId="16" fillId="0" borderId="250" applyNumberFormat="0" applyProtection="0">
      <alignment horizontal="right" vertical="center"/>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0" fontId="20" fillId="0" borderId="250" applyNumberFormat="0" applyProtection="0">
      <alignment horizontal="left" vertical="center" indent="1"/>
    </xf>
    <xf numFmtId="0" fontId="20" fillId="0" borderId="250" applyNumberFormat="0" applyProtection="0">
      <alignment horizontal="left" vertical="center" indent="1"/>
    </xf>
    <xf numFmtId="0" fontId="25" fillId="43" borderId="246" applyNumberFormat="0" applyProtection="0">
      <alignment horizontal="center" vertical="center" wrapText="1"/>
    </xf>
    <xf numFmtId="0" fontId="20" fillId="0" borderId="250" applyNumberFormat="0" applyProtection="0">
      <alignment horizontal="left" vertical="center" indent="1"/>
    </xf>
    <xf numFmtId="0" fontId="20" fillId="0" borderId="250" applyNumberFormat="0" applyProtection="0">
      <alignment horizontal="left" vertical="center" indent="1"/>
    </xf>
    <xf numFmtId="4" fontId="45" fillId="117" borderId="250" applyNumberFormat="0" applyProtection="0">
      <alignment horizontal="right" vertical="center"/>
    </xf>
    <xf numFmtId="206" fontId="196" fillId="0" borderId="244">
      <alignment horizontal="center"/>
    </xf>
    <xf numFmtId="206" fontId="196" fillId="0" borderId="244">
      <alignment horizontal="center"/>
    </xf>
    <xf numFmtId="206" fontId="196" fillId="0" borderId="244">
      <alignment horizontal="center"/>
    </xf>
    <xf numFmtId="206" fontId="196" fillId="0" borderId="244">
      <alignment horizontal="center"/>
    </xf>
    <xf numFmtId="206" fontId="196" fillId="0" borderId="244">
      <alignment horizontal="center"/>
    </xf>
    <xf numFmtId="206" fontId="196" fillId="0" borderId="244">
      <alignment horizontal="center"/>
    </xf>
    <xf numFmtId="0" fontId="73" fillId="0" borderId="251" applyNumberFormat="0" applyFill="0" applyAlignment="0" applyProtection="0"/>
    <xf numFmtId="0" fontId="73" fillId="0" borderId="251" applyNumberFormat="0" applyFill="0" applyAlignment="0" applyProtection="0"/>
    <xf numFmtId="0" fontId="73" fillId="0" borderId="251" applyNumberFormat="0" applyFill="0" applyAlignment="0" applyProtection="0"/>
    <xf numFmtId="204" fontId="20" fillId="0" borderId="252">
      <protection locked="0"/>
    </xf>
    <xf numFmtId="204" fontId="20" fillId="0" borderId="252">
      <protection locked="0"/>
    </xf>
    <xf numFmtId="0" fontId="73" fillId="0" borderId="251"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0" fontId="24" fillId="0" borderId="246"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46" applyNumberFormat="0">
      <protection locked="0"/>
    </xf>
    <xf numFmtId="0" fontId="20" fillId="84" borderId="246" applyNumberFormat="0">
      <protection locked="0"/>
    </xf>
    <xf numFmtId="0" fontId="20" fillId="84" borderId="246" applyNumberFormat="0">
      <protection locked="0"/>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23" fillId="0" borderId="246"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56" applyNumberFormat="0" applyAlignment="0" applyProtection="0"/>
    <xf numFmtId="0" fontId="136" fillId="91" borderId="256" applyNumberFormat="0" applyAlignment="0" applyProtection="0"/>
    <xf numFmtId="0" fontId="136" fillId="91" borderId="256" applyNumberFormat="0" applyAlignment="0" applyProtection="0"/>
    <xf numFmtId="0" fontId="134" fillId="34" borderId="256" applyNumberFormat="0" applyAlignment="0" applyProtection="0"/>
    <xf numFmtId="0" fontId="136" fillId="91" borderId="256" applyNumberFormat="0" applyAlignment="0" applyProtection="0"/>
    <xf numFmtId="0" fontId="136" fillId="91" borderId="256" applyNumberFormat="0" applyAlignment="0" applyProtection="0"/>
    <xf numFmtId="0" fontId="136" fillId="91" borderId="256" applyNumberFormat="0" applyAlignment="0" applyProtection="0"/>
    <xf numFmtId="0" fontId="136" fillId="91" borderId="256" applyNumberFormat="0" applyAlignment="0" applyProtection="0"/>
    <xf numFmtId="0" fontId="136" fillId="91" borderId="25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57">
      <alignment horizontal="left" vertical="center"/>
    </xf>
    <xf numFmtId="0" fontId="157" fillId="0" borderId="257">
      <alignment horizontal="left" vertical="center"/>
    </xf>
    <xf numFmtId="0" fontId="157" fillId="0" borderId="257">
      <alignment horizontal="left" vertical="center"/>
    </xf>
    <xf numFmtId="0" fontId="157" fillId="0" borderId="257">
      <alignment horizontal="left" vertical="center"/>
    </xf>
    <xf numFmtId="0" fontId="157" fillId="0" borderId="257">
      <alignment horizontal="left" vertical="center"/>
    </xf>
    <xf numFmtId="0" fontId="157" fillId="0" borderId="257">
      <alignment horizontal="left" vertical="center"/>
    </xf>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89" borderId="258" applyNumberFormat="0" applyFont="0" applyAlignment="0" applyProtection="0"/>
    <xf numFmtId="0" fontId="20" fillId="89" borderId="256" applyNumberFormat="0" applyFont="0" applyAlignment="0" applyProtection="0"/>
    <xf numFmtId="0" fontId="20" fillId="89" borderId="256" applyNumberFormat="0" applyFont="0" applyAlignment="0" applyProtection="0"/>
    <xf numFmtId="0" fontId="20" fillId="89" borderId="256" applyNumberFormat="0" applyFont="0" applyAlignment="0" applyProtection="0"/>
    <xf numFmtId="0" fontId="20" fillId="89" borderId="256" applyNumberFormat="0" applyFont="0" applyAlignment="0" applyProtection="0"/>
    <xf numFmtId="0" fontId="20" fillId="89" borderId="256"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89" borderId="258" applyNumberFormat="0" applyFont="0" applyAlignment="0" applyProtection="0"/>
    <xf numFmtId="0" fontId="184" fillId="34"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34"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55" applyNumberFormat="0" applyProtection="0">
      <alignment horizontal="right" vertical="center" wrapText="1"/>
    </xf>
    <xf numFmtId="4" fontId="55" fillId="104" borderId="255" applyNumberFormat="0" applyProtection="0">
      <alignment horizontal="right" vertical="center" wrapText="1"/>
    </xf>
    <xf numFmtId="4" fontId="16" fillId="0" borderId="259" applyNumberFormat="0" applyProtection="0">
      <alignment vertical="center"/>
    </xf>
    <xf numFmtId="4" fontId="16" fillId="0" borderId="259" applyNumberFormat="0" applyProtection="0">
      <alignment vertical="center"/>
    </xf>
    <xf numFmtId="4" fontId="16" fillId="0" borderId="259" applyNumberFormat="0" applyProtection="0">
      <alignment horizontal="left" vertical="center" indent="1"/>
    </xf>
    <xf numFmtId="4" fontId="16" fillId="19" borderId="259" applyNumberFormat="0" applyProtection="0">
      <alignment horizontal="left" vertical="center" indent="1"/>
    </xf>
    <xf numFmtId="4" fontId="25" fillId="22" borderId="255" applyNumberFormat="0" applyProtection="0">
      <alignment horizontal="left" vertical="center"/>
    </xf>
    <xf numFmtId="0" fontId="20" fillId="0" borderId="259" applyNumberFormat="0" applyProtection="0">
      <alignment horizontal="left" vertical="center" indent="1"/>
    </xf>
    <xf numFmtId="4" fontId="16" fillId="2" borderId="259" applyNumberFormat="0" applyProtection="0">
      <alignment horizontal="right" vertical="center"/>
    </xf>
    <xf numFmtId="4" fontId="16" fillId="106" borderId="259" applyNumberFormat="0" applyProtection="0">
      <alignment horizontal="right" vertical="center"/>
    </xf>
    <xf numFmtId="4" fontId="16" fillId="42" borderId="259" applyNumberFormat="0" applyProtection="0">
      <alignment horizontal="right" vertical="center"/>
    </xf>
    <xf numFmtId="4" fontId="16" fillId="107" borderId="259" applyNumberFormat="0" applyProtection="0">
      <alignment horizontal="right" vertical="center"/>
    </xf>
    <xf numFmtId="4" fontId="16" fillId="108" borderId="259" applyNumberFormat="0" applyProtection="0">
      <alignment horizontal="right" vertical="center"/>
    </xf>
    <xf numFmtId="4" fontId="16" fillId="109" borderId="259" applyNumberFormat="0" applyProtection="0">
      <alignment horizontal="right" vertical="center"/>
    </xf>
    <xf numFmtId="4" fontId="16" fillId="110" borderId="259" applyNumberFormat="0" applyProtection="0">
      <alignment horizontal="right" vertical="center"/>
    </xf>
    <xf numFmtId="4" fontId="16" fillId="111" borderId="259" applyNumberFormat="0" applyProtection="0">
      <alignment horizontal="right" vertical="center"/>
    </xf>
    <xf numFmtId="4" fontId="16" fillId="112" borderId="259" applyNumberFormat="0" applyProtection="0">
      <alignment horizontal="right" vertical="center"/>
    </xf>
    <xf numFmtId="0" fontId="20" fillId="113" borderId="259" applyNumberFormat="0" applyProtection="0">
      <alignment horizontal="left" vertical="center" indent="1"/>
    </xf>
    <xf numFmtId="0" fontId="24" fillId="114"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4" fillId="0" borderId="255" applyNumberFormat="0" applyProtection="0">
      <alignment horizontal="left" vertical="center" indent="2"/>
    </xf>
    <xf numFmtId="0" fontId="20" fillId="49"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4" fillId="114"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59"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59"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23"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116"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116"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59"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59"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102"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2" borderId="259"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2" borderId="259"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13"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3" borderId="259"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3" borderId="259"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59" applyNumberFormat="0" applyProtection="0">
      <alignment vertical="center"/>
    </xf>
    <xf numFmtId="4" fontId="39" fillId="0" borderId="255" applyNumberFormat="0" applyProtection="0">
      <alignment horizontal="left" vertical="center" indent="1"/>
    </xf>
    <xf numFmtId="4" fontId="16" fillId="40" borderId="259" applyNumberFormat="0" applyProtection="0">
      <alignment horizontal="left" vertical="center" indent="1"/>
    </xf>
    <xf numFmtId="4" fontId="39" fillId="0" borderId="255" applyNumberFormat="0" applyProtection="0">
      <alignment horizontal="left" vertical="center" indent="1"/>
    </xf>
    <xf numFmtId="4" fontId="16" fillId="40" borderId="259" applyNumberFormat="0" applyProtection="0">
      <alignment horizontal="left" vertical="center" indent="1"/>
    </xf>
    <xf numFmtId="4" fontId="16" fillId="40" borderId="259" applyNumberFormat="0" applyProtection="0">
      <alignment horizontal="left" vertical="center" inden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4" fillId="0" borderId="255" applyNumberFormat="0" applyProtection="0">
      <alignment horizontal="right" vertical="center" wrapText="1"/>
    </xf>
    <xf numFmtId="4" fontId="16" fillId="0" borderId="259" applyNumberFormat="0" applyProtection="0">
      <alignment horizontal="right" vertical="center"/>
    </xf>
    <xf numFmtId="4" fontId="16" fillId="0" borderId="259"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0" fillId="0" borderId="259" applyNumberFormat="0" applyProtection="0">
      <alignment horizontal="left" vertical="center" indent="1"/>
    </xf>
    <xf numFmtId="0" fontId="20" fillId="0" borderId="259" applyNumberFormat="0" applyProtection="0">
      <alignment horizontal="left" vertical="center" indent="1"/>
    </xf>
    <xf numFmtId="0" fontId="25" fillId="43" borderId="255" applyNumberFormat="0" applyProtection="0">
      <alignment horizontal="center" vertical="center" wrapText="1"/>
    </xf>
    <xf numFmtId="0" fontId="20" fillId="0" borderId="259" applyNumberFormat="0" applyProtection="0">
      <alignment horizontal="left" vertical="center" indent="1"/>
    </xf>
    <xf numFmtId="0" fontId="20" fillId="0" borderId="259" applyNumberFormat="0" applyProtection="0">
      <alignment horizontal="left" vertical="center" indent="1"/>
    </xf>
    <xf numFmtId="4" fontId="45" fillId="117" borderId="259" applyNumberFormat="0" applyProtection="0">
      <alignment horizontal="right" vertical="center"/>
    </xf>
    <xf numFmtId="206" fontId="196" fillId="0" borderId="253">
      <alignment horizontal="center"/>
    </xf>
    <xf numFmtId="206" fontId="196" fillId="0" borderId="253">
      <alignment horizontal="center"/>
    </xf>
    <xf numFmtId="206" fontId="196" fillId="0" borderId="253">
      <alignment horizontal="center"/>
    </xf>
    <xf numFmtId="206" fontId="196" fillId="0" borderId="253">
      <alignment horizontal="center"/>
    </xf>
    <xf numFmtId="206" fontId="196" fillId="0" borderId="253">
      <alignment horizontal="center"/>
    </xf>
    <xf numFmtId="206" fontId="196" fillId="0" borderId="253">
      <alignment horizontal="center"/>
    </xf>
    <xf numFmtId="204" fontId="20" fillId="0" borderId="252">
      <protection locked="0"/>
    </xf>
    <xf numFmtId="204" fontId="20" fillId="0" borderId="252">
      <protection locked="0"/>
    </xf>
    <xf numFmtId="204" fontId="20" fillId="0" borderId="252">
      <protection locked="0"/>
    </xf>
    <xf numFmtId="0" fontId="73" fillId="0" borderId="260" applyNumberFormat="0" applyFill="0" applyAlignment="0" applyProtection="0"/>
    <xf numFmtId="0" fontId="73" fillId="0" borderId="260" applyNumberFormat="0" applyFill="0" applyAlignment="0" applyProtection="0"/>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0" fontId="73" fillId="0" borderId="260" applyNumberFormat="0" applyFill="0" applyAlignment="0" applyProtection="0"/>
    <xf numFmtId="204" fontId="20" fillId="0" borderId="261">
      <protection locked="0"/>
    </xf>
    <xf numFmtId="204" fontId="20" fillId="0" borderId="261">
      <protection locked="0"/>
    </xf>
    <xf numFmtId="0" fontId="73" fillId="0" borderId="260" applyNumberFormat="0" applyFill="0" applyAlignment="0" applyProtection="0"/>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0" fontId="20" fillId="39" borderId="270" applyNumberFormat="0" applyProtection="0">
      <alignment horizontal="left" vertical="top" indent="1"/>
    </xf>
    <xf numFmtId="0" fontId="24" fillId="0" borderId="269" applyNumberFormat="0" applyProtection="0">
      <alignment horizontal="left" vertical="center" indent="2"/>
    </xf>
    <xf numFmtId="4" fontId="30" fillId="18" borderId="269" applyNumberFormat="0" applyProtection="0">
      <alignment horizontal="left" vertical="center" indent="1"/>
    </xf>
    <xf numFmtId="0" fontId="25" fillId="43" borderId="269" applyNumberFormat="0" applyProtection="0">
      <alignment horizontal="center" vertical="center" wrapText="1"/>
    </xf>
    <xf numFmtId="4" fontId="30" fillId="18" borderId="255" applyNumberFormat="0" applyProtection="0">
      <alignment horizontal="right" vertical="center" wrapText="1"/>
    </xf>
    <xf numFmtId="4" fontId="30" fillId="18" borderId="255" applyNumberFormat="0" applyProtection="0">
      <alignment horizontal="left" vertical="center" indent="1"/>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23" fillId="0" borderId="255" applyNumberFormat="0" applyProtection="0">
      <alignment horizontal="right" vertical="center" wrapText="1"/>
    </xf>
    <xf numFmtId="4" fontId="23" fillId="0" borderId="269" applyNumberFormat="0" applyProtection="0">
      <alignment horizontal="left" vertical="center" indent="1"/>
    </xf>
    <xf numFmtId="0" fontId="25" fillId="44" borderId="255" applyNumberFormat="0" applyProtection="0">
      <alignment horizontal="center" vertical="top" wrapText="1"/>
    </xf>
    <xf numFmtId="0" fontId="24" fillId="0" borderId="269" applyNumberFormat="0" applyProtection="0">
      <alignment horizontal="left" vertical="center" indent="2"/>
    </xf>
    <xf numFmtId="0" fontId="20" fillId="3" borderId="270" applyNumberFormat="0" applyProtection="0">
      <alignment horizontal="left" vertical="top" indent="1"/>
    </xf>
    <xf numFmtId="0" fontId="3" fillId="0" borderId="0"/>
    <xf numFmtId="44" fontId="3" fillId="0" borderId="0" applyFont="0" applyFill="0" applyBorder="0" applyAlignment="0" applyProtection="0"/>
    <xf numFmtId="0" fontId="25" fillId="44" borderId="269" applyNumberFormat="0" applyProtection="0">
      <alignment horizontal="center" vertical="top" wrapText="1"/>
    </xf>
    <xf numFmtId="4" fontId="23" fillId="0" borderId="255" applyNumberFormat="0" applyProtection="0">
      <alignment horizontal="left" vertical="center" indent="1"/>
    </xf>
    <xf numFmtId="4" fontId="16" fillId="27" borderId="270" applyNumberFormat="0" applyProtection="0">
      <alignment horizontal="right" vertical="center"/>
    </xf>
    <xf numFmtId="4" fontId="16" fillId="24" borderId="270" applyNumberFormat="0" applyProtection="0">
      <alignment horizontal="right" vertical="center"/>
    </xf>
    <xf numFmtId="0" fontId="3" fillId="0" borderId="0"/>
    <xf numFmtId="0" fontId="3" fillId="0" borderId="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4" fontId="25" fillId="22" borderId="255" applyNumberFormat="0" applyProtection="0">
      <alignment horizontal="left" vertical="center"/>
    </xf>
    <xf numFmtId="0" fontId="24" fillId="0" borderId="255" applyNumberFormat="0" applyProtection="0">
      <alignment horizontal="left" vertical="center" indent="2"/>
    </xf>
    <xf numFmtId="4" fontId="30" fillId="18" borderId="255" applyNumberFormat="0" applyProtection="0">
      <alignment horizontal="right" vertical="center" wrapText="1"/>
    </xf>
    <xf numFmtId="4" fontId="16" fillId="31" borderId="254" applyNumberFormat="0" applyProtection="0">
      <alignment horizontal="right" vertical="center"/>
    </xf>
    <xf numFmtId="0" fontId="20" fillId="39" borderId="254" applyNumberFormat="0" applyProtection="0">
      <alignment horizontal="left" vertical="top" indent="1"/>
    </xf>
    <xf numFmtId="0" fontId="20" fillId="84" borderId="255" applyNumberFormat="0">
      <protection locked="0"/>
    </xf>
    <xf numFmtId="4" fontId="25" fillId="22" borderId="255" applyNumberFormat="0" applyProtection="0">
      <alignment horizontal="left" vertical="center"/>
    </xf>
    <xf numFmtId="4" fontId="30" fillId="18" borderId="255" applyNumberFormat="0" applyProtection="0">
      <alignment horizontal="right" vertical="center" wrapText="1"/>
    </xf>
    <xf numFmtId="0" fontId="17" fillId="19" borderId="254" applyNumberFormat="0" applyProtection="0">
      <alignment horizontal="left" vertical="top" indent="1"/>
    </xf>
    <xf numFmtId="4" fontId="31" fillId="19" borderId="254" applyNumberFormat="0" applyProtection="0">
      <alignment vertical="center"/>
    </xf>
    <xf numFmtId="0" fontId="3" fillId="0" borderId="0"/>
    <xf numFmtId="44" fontId="3" fillId="0" borderId="0" applyFont="0" applyFill="0" applyBorder="0" applyAlignment="0" applyProtection="0"/>
    <xf numFmtId="4" fontId="16" fillId="34" borderId="255" applyNumberFormat="0" applyProtection="0">
      <alignment horizontal="left" vertical="center" indent="1"/>
    </xf>
    <xf numFmtId="4" fontId="30" fillId="18" borderId="255" applyNumberFormat="0" applyProtection="0">
      <alignment horizontal="left" vertical="center"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4" fontId="16" fillId="36" borderId="254" applyNumberFormat="0" applyProtection="0">
      <alignment horizontal="right" vertical="center"/>
    </xf>
    <xf numFmtId="4" fontId="16" fillId="34" borderId="255" applyNumberFormat="0" applyProtection="0">
      <alignment horizontal="left" vertical="center" indent="1"/>
    </xf>
    <xf numFmtId="4" fontId="17" fillId="33" borderId="255" applyNumberFormat="0" applyProtection="0">
      <alignment horizontal="left" vertical="center" indent="1"/>
    </xf>
    <xf numFmtId="4" fontId="16" fillId="32" borderId="254" applyNumberFormat="0" applyProtection="0">
      <alignment horizontal="right" vertical="center"/>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23" fillId="0" borderId="255" applyNumberFormat="0" applyProtection="0">
      <alignment horizontal="right" vertical="center" wrapText="1"/>
    </xf>
    <xf numFmtId="4" fontId="16" fillId="24" borderId="254" applyNumberFormat="0" applyProtection="0">
      <alignment horizontal="right" vertical="center"/>
    </xf>
    <xf numFmtId="4" fontId="30" fillId="18" borderId="255" applyNumberFormat="0" applyProtection="0">
      <alignment horizontal="right" vertical="center" wrapTex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4" fontId="30" fillId="18" borderId="255" applyNumberFormat="0" applyProtection="0">
      <alignment horizontal="left" vertical="center" indent="1"/>
    </xf>
    <xf numFmtId="4" fontId="17" fillId="33" borderId="255" applyNumberFormat="0" applyProtection="0">
      <alignment horizontal="left" vertical="center" indent="1"/>
    </xf>
    <xf numFmtId="0" fontId="3" fillId="0" borderId="0"/>
    <xf numFmtId="0" fontId="3" fillId="0" borderId="0"/>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0" fontId="3" fillId="0" borderId="0"/>
    <xf numFmtId="44" fontId="3" fillId="0" borderId="0" applyFont="0" applyFill="0" applyBorder="0" applyAlignment="0" applyProtection="0"/>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0" fontId="3" fillId="0" borderId="0"/>
    <xf numFmtId="44" fontId="3" fillId="0" borderId="0" applyFont="0" applyFill="0" applyBorder="0" applyAlignment="0" applyProtection="0"/>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0" fontId="3" fillId="0" borderId="0"/>
    <xf numFmtId="0" fontId="3" fillId="0" borderId="0"/>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3" fillId="0" borderId="0"/>
    <xf numFmtId="4" fontId="23" fillId="0" borderId="255"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70" applyNumberFormat="0" applyProtection="0">
      <alignment horizontal="left" vertical="top" indent="1"/>
    </xf>
    <xf numFmtId="0" fontId="20" fillId="84" borderId="269" applyNumberFormat="0">
      <protection locked="0"/>
    </xf>
    <xf numFmtId="0" fontId="3" fillId="0" borderId="0"/>
    <xf numFmtId="0" fontId="3" fillId="0" borderId="0"/>
    <xf numFmtId="0" fontId="16" fillId="40" borderId="270" applyNumberFormat="0" applyProtection="0">
      <alignment horizontal="left" vertical="top" indent="1"/>
    </xf>
    <xf numFmtId="4" fontId="36" fillId="40" borderId="270" applyNumberFormat="0" applyProtection="0">
      <alignment vertical="center"/>
    </xf>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0" fontId="20" fillId="84" borderId="255" applyNumberFormat="0">
      <protection locked="0"/>
    </xf>
    <xf numFmtId="0" fontId="3" fillId="0" borderId="0"/>
    <xf numFmtId="0" fontId="3" fillId="0" borderId="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0" fontId="3" fillId="0" borderId="0"/>
    <xf numFmtId="0" fontId="3" fillId="0" borderId="0"/>
    <xf numFmtId="4" fontId="25" fillId="22" borderId="255" applyNumberFormat="0" applyProtection="0">
      <alignment horizontal="left" vertical="center"/>
    </xf>
    <xf numFmtId="0" fontId="24" fillId="0" borderId="255" applyNumberFormat="0" applyProtection="0">
      <alignment horizontal="left" vertical="center" indent="2"/>
    </xf>
    <xf numFmtId="4" fontId="30" fillId="18" borderId="255" applyNumberFormat="0" applyProtection="0">
      <alignment horizontal="right" vertical="center" wrapText="1"/>
    </xf>
    <xf numFmtId="4" fontId="16" fillId="31" borderId="254" applyNumberFormat="0" applyProtection="0">
      <alignment horizontal="right" vertical="center"/>
    </xf>
    <xf numFmtId="0" fontId="20" fillId="39" borderId="254" applyNumberFormat="0" applyProtection="0">
      <alignment horizontal="left" vertical="top" indent="1"/>
    </xf>
    <xf numFmtId="0" fontId="20" fillId="84" borderId="255" applyNumberFormat="0">
      <protection locked="0"/>
    </xf>
    <xf numFmtId="4" fontId="25" fillId="22" borderId="255" applyNumberFormat="0" applyProtection="0">
      <alignment horizontal="left" vertical="center"/>
    </xf>
    <xf numFmtId="4" fontId="30" fillId="18" borderId="255" applyNumberFormat="0" applyProtection="0">
      <alignment horizontal="right" vertical="center" wrapText="1"/>
    </xf>
    <xf numFmtId="0" fontId="17" fillId="19" borderId="254" applyNumberFormat="0" applyProtection="0">
      <alignment horizontal="left" vertical="top" indent="1"/>
    </xf>
    <xf numFmtId="4" fontId="31" fillId="19" borderId="254" applyNumberFormat="0" applyProtection="0">
      <alignment vertical="center"/>
    </xf>
    <xf numFmtId="0" fontId="3" fillId="0" borderId="0"/>
    <xf numFmtId="44" fontId="3" fillId="0" borderId="0" applyFont="0" applyFill="0" applyBorder="0" applyAlignment="0" applyProtection="0"/>
    <xf numFmtId="4" fontId="16" fillId="34" borderId="255" applyNumberFormat="0" applyProtection="0">
      <alignment horizontal="left" vertical="center" indent="1"/>
    </xf>
    <xf numFmtId="4" fontId="30" fillId="18" borderId="255" applyNumberFormat="0" applyProtection="0">
      <alignment horizontal="left" vertical="center"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4" fontId="16" fillId="36" borderId="254" applyNumberFormat="0" applyProtection="0">
      <alignment horizontal="right" vertical="center"/>
    </xf>
    <xf numFmtId="4" fontId="16" fillId="34" borderId="255" applyNumberFormat="0" applyProtection="0">
      <alignment horizontal="left" vertical="center" indent="1"/>
    </xf>
    <xf numFmtId="4" fontId="17" fillId="33" borderId="255" applyNumberFormat="0" applyProtection="0">
      <alignment horizontal="left" vertical="center" indent="1"/>
    </xf>
    <xf numFmtId="4" fontId="16" fillId="32" borderId="254" applyNumberFormat="0" applyProtection="0">
      <alignment horizontal="right" vertical="center"/>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23" fillId="0" borderId="255" applyNumberFormat="0" applyProtection="0">
      <alignment horizontal="right" vertical="center" wrapText="1"/>
    </xf>
    <xf numFmtId="4" fontId="16" fillId="24" borderId="254" applyNumberFormat="0" applyProtection="0">
      <alignment horizontal="right" vertical="center"/>
    </xf>
    <xf numFmtId="4" fontId="30" fillId="18" borderId="255" applyNumberFormat="0" applyProtection="0">
      <alignment horizontal="right" vertical="center" wrapTex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4" fontId="30" fillId="18" borderId="255" applyNumberFormat="0" applyProtection="0">
      <alignment horizontal="left" vertical="center" indent="1"/>
    </xf>
    <xf numFmtId="4" fontId="17" fillId="33" borderId="255" applyNumberFormat="0" applyProtection="0">
      <alignment horizontal="left" vertical="center" indent="1"/>
    </xf>
    <xf numFmtId="0" fontId="3" fillId="0" borderId="0"/>
    <xf numFmtId="0" fontId="3" fillId="0" borderId="0"/>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3" fillId="0" borderId="0"/>
    <xf numFmtId="4" fontId="23" fillId="0" borderId="255"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255" applyNumberFormat="0" applyProtection="0">
      <alignment horizontal="left" vertical="center" indent="1"/>
    </xf>
    <xf numFmtId="4" fontId="23" fillId="0" borderId="255"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29" fillId="34" borderId="227" applyNumberFormat="0" applyFont="0" applyBorder="0" applyAlignment="0" applyProtection="0">
      <protection hidden="1"/>
    </xf>
    <xf numFmtId="0" fontId="134" fillId="34" borderId="264" applyNumberFormat="0" applyAlignment="0" applyProtection="0"/>
    <xf numFmtId="0" fontId="136" fillId="91" borderId="264" applyNumberFormat="0" applyAlignment="0" applyProtection="0"/>
    <xf numFmtId="0" fontId="136" fillId="91" borderId="264" applyNumberFormat="0" applyAlignment="0" applyProtection="0"/>
    <xf numFmtId="0" fontId="134" fillId="34" borderId="264" applyNumberFormat="0" applyAlignment="0" applyProtection="0"/>
    <xf numFmtId="0" fontId="136" fillId="91" borderId="264" applyNumberFormat="0" applyAlignment="0" applyProtection="0"/>
    <xf numFmtId="0" fontId="136" fillId="91" borderId="264" applyNumberFormat="0" applyAlignment="0" applyProtection="0"/>
    <xf numFmtId="0" fontId="136" fillId="91" borderId="264" applyNumberFormat="0" applyAlignment="0" applyProtection="0"/>
    <xf numFmtId="0" fontId="136" fillId="91" borderId="264" applyNumberFormat="0" applyAlignment="0" applyProtection="0"/>
    <xf numFmtId="0" fontId="136" fillId="91" borderId="26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62">
      <alignment horizontal="left" vertical="center"/>
    </xf>
    <xf numFmtId="0" fontId="157" fillId="0" borderId="262">
      <alignment horizontal="left" vertical="center"/>
    </xf>
    <xf numFmtId="0" fontId="157" fillId="0" borderId="262">
      <alignment horizontal="left" vertical="center"/>
    </xf>
    <xf numFmtId="0" fontId="157" fillId="0" borderId="262">
      <alignment horizontal="left" vertical="center"/>
    </xf>
    <xf numFmtId="0" fontId="157" fillId="0" borderId="262">
      <alignment horizontal="left" vertical="center"/>
    </xf>
    <xf numFmtId="0" fontId="157" fillId="0" borderId="262">
      <alignment horizontal="left" vertical="center"/>
    </xf>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0" fontId="157" fillId="0" borderId="272">
      <alignment horizontal="left" vertical="center"/>
    </xf>
    <xf numFmtId="0" fontId="157" fillId="0" borderId="272">
      <alignment horizontal="left" vertical="center"/>
    </xf>
    <xf numFmtId="0" fontId="157" fillId="0" borderId="272">
      <alignment horizontal="left" vertical="center"/>
    </xf>
    <xf numFmtId="0" fontId="157" fillId="0" borderId="272">
      <alignment horizontal="left" vertical="center"/>
    </xf>
    <xf numFmtId="0" fontId="157" fillId="0" borderId="272">
      <alignment horizontal="left" vertical="center"/>
    </xf>
    <xf numFmtId="0" fontId="157" fillId="0" borderId="272">
      <alignment horizontal="left" vertical="center"/>
    </xf>
    <xf numFmtId="0" fontId="136" fillId="91" borderId="273" applyNumberFormat="0" applyAlignment="0" applyProtection="0"/>
    <xf numFmtId="0" fontId="136" fillId="91" borderId="273" applyNumberFormat="0" applyAlignment="0" applyProtection="0"/>
    <xf numFmtId="0" fontId="136" fillId="91" borderId="273" applyNumberFormat="0" applyAlignment="0" applyProtection="0"/>
    <xf numFmtId="0" fontId="136" fillId="91" borderId="273" applyNumberFormat="0" applyAlignment="0" applyProtection="0"/>
    <xf numFmtId="0" fontId="136" fillId="91" borderId="273" applyNumberFormat="0" applyAlignment="0" applyProtection="0"/>
    <xf numFmtId="0" fontId="134" fillId="34" borderId="273" applyNumberFormat="0" applyAlignment="0" applyProtection="0"/>
    <xf numFmtId="0" fontId="136" fillId="91" borderId="273" applyNumberFormat="0" applyAlignment="0" applyProtection="0"/>
    <xf numFmtId="0" fontId="136" fillId="91" borderId="273" applyNumberFormat="0" applyAlignment="0" applyProtection="0"/>
    <xf numFmtId="0" fontId="134" fillId="34" borderId="27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7" fillId="33" borderId="269" applyNumberFormat="0" applyProtection="0">
      <alignment horizontal="left" vertical="center" indent="1"/>
    </xf>
    <xf numFmtId="4" fontId="30" fillId="18" borderId="269"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30" fillId="18" borderId="269" applyNumberFormat="0" applyProtection="0">
      <alignment horizontal="right" vertical="center" wrapText="1"/>
    </xf>
    <xf numFmtId="4" fontId="16" fillId="24" borderId="270" applyNumberFormat="0" applyProtection="0">
      <alignment horizontal="right" vertical="center"/>
    </xf>
    <xf numFmtId="4" fontId="23" fillId="0" borderId="269" applyNumberFormat="0" applyProtection="0">
      <alignment horizontal="right" vertical="center" wrapText="1"/>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25" fillId="43" borderId="269" applyNumberFormat="0" applyProtection="0">
      <alignment horizontal="center" vertical="center" wrapText="1"/>
    </xf>
    <xf numFmtId="0" fontId="25" fillId="44" borderId="269" applyNumberFormat="0" applyProtection="0">
      <alignment horizontal="center" vertical="top" wrapText="1"/>
    </xf>
    <xf numFmtId="4" fontId="16" fillId="32" borderId="270" applyNumberFormat="0" applyProtection="0">
      <alignment horizontal="right" vertical="center"/>
    </xf>
    <xf numFmtId="4" fontId="17" fillId="33" borderId="269" applyNumberFormat="0" applyProtection="0">
      <alignment horizontal="left" vertical="center" indent="1"/>
    </xf>
    <xf numFmtId="4" fontId="16" fillId="34" borderId="269" applyNumberFormat="0" applyProtection="0">
      <alignment horizontal="left" vertical="center" indent="1"/>
    </xf>
    <xf numFmtId="4" fontId="16" fillId="36" borderId="270" applyNumberFormat="0" applyProtection="0">
      <alignment horizontal="right" vertical="center"/>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4" fontId="30" fillId="18" borderId="269" applyNumberFormat="0" applyProtection="0">
      <alignment horizontal="left" vertical="center" indent="1"/>
    </xf>
    <xf numFmtId="4" fontId="16" fillId="34"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30" fillId="18" borderId="269" applyNumberFormat="0" applyProtection="0">
      <alignment horizontal="right" vertical="center" wrapText="1"/>
    </xf>
    <xf numFmtId="4" fontId="25" fillId="22" borderId="269" applyNumberFormat="0" applyProtection="0">
      <alignment horizontal="left" vertical="center"/>
    </xf>
    <xf numFmtId="0" fontId="20" fillId="84" borderId="269" applyNumberFormat="0">
      <protection locked="0"/>
    </xf>
    <xf numFmtId="0" fontId="20" fillId="39" borderId="270" applyNumberFormat="0" applyProtection="0">
      <alignment horizontal="left" vertical="top" indent="1"/>
    </xf>
    <xf numFmtId="4" fontId="16" fillId="31" borderId="270" applyNumberFormat="0" applyProtection="0">
      <alignment horizontal="right" vertical="center"/>
    </xf>
    <xf numFmtId="4" fontId="30" fillId="18" borderId="269" applyNumberFormat="0" applyProtection="0">
      <alignment horizontal="right" vertical="center" wrapText="1"/>
    </xf>
    <xf numFmtId="0" fontId="24" fillId="0" borderId="269" applyNumberFormat="0" applyProtection="0">
      <alignment horizontal="left" vertical="center" indent="2"/>
    </xf>
    <xf numFmtId="4" fontId="25" fillId="22" borderId="269" applyNumberFormat="0" applyProtection="0">
      <alignment horizontal="left" vertical="center"/>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30" fillId="18" borderId="269" applyNumberFormat="0" applyProtection="0">
      <alignment horizontal="right" vertical="center" wrapText="1"/>
    </xf>
    <xf numFmtId="0" fontId="20" fillId="84" borderId="269" applyNumberFormat="0">
      <protection locked="0"/>
    </xf>
    <xf numFmtId="0" fontId="3" fillId="0" borderId="0"/>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30" fillId="18" borderId="269" applyNumberFormat="0" applyProtection="0">
      <alignment horizontal="right" vertical="center" wrapText="1"/>
    </xf>
    <xf numFmtId="0" fontId="3" fillId="0" borderId="0"/>
    <xf numFmtId="4" fontId="23" fillId="0" borderId="269" applyNumberFormat="0" applyProtection="0">
      <alignment horizontal="left" vertical="center" indent="1"/>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3" fillId="0" borderId="0"/>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3" fillId="0" borderId="0"/>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0" fontId="3" fillId="0" borderId="0"/>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3" fillId="0" borderId="0"/>
    <xf numFmtId="4" fontId="16" fillId="31" borderId="270" applyNumberFormat="0" applyProtection="0">
      <alignment horizontal="right" vertical="center"/>
    </xf>
    <xf numFmtId="0" fontId="3" fillId="0" borderId="0"/>
    <xf numFmtId="4" fontId="16" fillId="32" borderId="270" applyNumberFormat="0" applyProtection="0">
      <alignment horizontal="right" vertical="center"/>
    </xf>
    <xf numFmtId="4" fontId="16" fillId="36" borderId="270" applyNumberFormat="0" applyProtection="0">
      <alignment horizontal="right" vertical="center"/>
    </xf>
    <xf numFmtId="0" fontId="3" fillId="0" borderId="0"/>
    <xf numFmtId="0" fontId="20" fillId="35" borderId="270" applyNumberFormat="0" applyProtection="0">
      <alignment horizontal="left" vertical="top" indent="1"/>
    </xf>
    <xf numFmtId="0" fontId="20" fillId="38" borderId="270" applyNumberFormat="0" applyProtection="0">
      <alignment horizontal="left" vertical="top" indent="1"/>
    </xf>
    <xf numFmtId="0" fontId="3" fillId="0" borderId="0"/>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0" fontId="3" fillId="0" borderId="0"/>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0" fontId="3" fillId="0" borderId="0"/>
    <xf numFmtId="4" fontId="16" fillId="28" borderId="270" applyNumberFormat="0" applyProtection="0">
      <alignment horizontal="right" vertical="center"/>
    </xf>
    <xf numFmtId="0" fontId="3" fillId="0" borderId="0"/>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70" applyNumberFormat="0" applyProtection="0">
      <alignment horizontal="right" vertical="center"/>
    </xf>
    <xf numFmtId="4" fontId="16" fillId="29" borderId="270" applyNumberFormat="0" applyProtection="0">
      <alignment horizontal="right" vertical="center"/>
    </xf>
    <xf numFmtId="0" fontId="3" fillId="0" borderId="0"/>
    <xf numFmtId="0" fontId="3" fillId="0" borderId="0"/>
    <xf numFmtId="0" fontId="3" fillId="0" borderId="0"/>
    <xf numFmtId="4" fontId="16" fillId="30"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70" applyNumberFormat="0" applyProtection="0">
      <alignment horizontal="right" vertical="center"/>
    </xf>
    <xf numFmtId="0" fontId="3" fillId="0" borderId="0"/>
    <xf numFmtId="0" fontId="3" fillId="0" borderId="0"/>
    <xf numFmtId="4" fontId="16" fillId="36" borderId="270" applyNumberFormat="0" applyProtection="0">
      <alignment horizontal="right" vertical="center"/>
    </xf>
    <xf numFmtId="0" fontId="3" fillId="0" borderId="0"/>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4" fontId="16" fillId="40" borderId="270" applyNumberFormat="0" applyProtection="0">
      <alignment vertical="center"/>
    </xf>
    <xf numFmtId="0" fontId="3" fillId="0" borderId="0"/>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0" fontId="20" fillId="89" borderId="265" applyNumberFormat="0" applyFont="0" applyAlignment="0" applyProtection="0"/>
    <xf numFmtId="4" fontId="31" fillId="19" borderId="270" applyNumberFormat="0" applyProtection="0">
      <alignment vertical="center"/>
    </xf>
    <xf numFmtId="4" fontId="17" fillId="33" borderId="269" applyNumberFormat="0" applyProtection="0">
      <alignment horizontal="left" vertical="center" indent="1"/>
    </xf>
    <xf numFmtId="4" fontId="30" fillId="18" borderId="269"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30" fillId="18" borderId="269" applyNumberFormat="0" applyProtection="0">
      <alignment horizontal="right" vertical="center" wrapText="1"/>
    </xf>
    <xf numFmtId="4" fontId="16" fillId="24" borderId="270" applyNumberFormat="0" applyProtection="0">
      <alignment horizontal="right" vertical="center"/>
    </xf>
    <xf numFmtId="4" fontId="23" fillId="0" borderId="269" applyNumberFormat="0" applyProtection="0">
      <alignment horizontal="right" vertical="center" wrapText="1"/>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25" fillId="43" borderId="269" applyNumberFormat="0" applyProtection="0">
      <alignment horizontal="center" vertical="center" wrapText="1"/>
    </xf>
    <xf numFmtId="0" fontId="25" fillId="44" borderId="269" applyNumberFormat="0" applyProtection="0">
      <alignment horizontal="center" vertical="top" wrapText="1"/>
    </xf>
    <xf numFmtId="4" fontId="16" fillId="32" borderId="270" applyNumberFormat="0" applyProtection="0">
      <alignment horizontal="right" vertical="center"/>
    </xf>
    <xf numFmtId="4" fontId="17" fillId="33" borderId="269" applyNumberFormat="0" applyProtection="0">
      <alignment horizontal="left" vertical="center" indent="1"/>
    </xf>
    <xf numFmtId="4" fontId="16" fillId="34" borderId="269" applyNumberFormat="0" applyProtection="0">
      <alignment horizontal="left" vertical="center" indent="1"/>
    </xf>
    <xf numFmtId="0" fontId="20" fillId="89" borderId="264" applyNumberFormat="0" applyFont="0" applyAlignment="0" applyProtection="0"/>
    <xf numFmtId="4" fontId="16" fillId="36" borderId="270" applyNumberFormat="0" applyProtection="0">
      <alignment horizontal="right" vertical="center"/>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4" fontId="16" fillId="34"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30" fillId="18" borderId="269" applyNumberFormat="0" applyProtection="0">
      <alignment horizontal="right" vertical="center" wrapText="1"/>
    </xf>
    <xf numFmtId="4" fontId="25" fillId="22" borderId="269" applyNumberFormat="0" applyProtection="0">
      <alignment horizontal="left" vertical="center"/>
    </xf>
    <xf numFmtId="0" fontId="20" fillId="84" borderId="269" applyNumberFormat="0">
      <protection locked="0"/>
    </xf>
    <xf numFmtId="0" fontId="20" fillId="39" borderId="270" applyNumberFormat="0" applyProtection="0">
      <alignment horizontal="left" vertical="top" indent="1"/>
    </xf>
    <xf numFmtId="4" fontId="16" fillId="31" borderId="270" applyNumberFormat="0" applyProtection="0">
      <alignment horizontal="right" vertical="center"/>
    </xf>
    <xf numFmtId="4" fontId="30" fillId="18" borderId="269" applyNumberFormat="0" applyProtection="0">
      <alignment horizontal="right" vertical="center" wrapText="1"/>
    </xf>
    <xf numFmtId="0" fontId="24" fillId="0" borderId="269" applyNumberFormat="0" applyProtection="0">
      <alignment horizontal="left" vertical="center" indent="2"/>
    </xf>
    <xf numFmtId="4" fontId="25" fillId="22" borderId="269" applyNumberFormat="0" applyProtection="0">
      <alignment horizontal="left" vertical="center"/>
    </xf>
    <xf numFmtId="4" fontId="23" fillId="0" borderId="269" applyNumberFormat="0" applyProtection="0">
      <alignment horizontal="left" vertical="center" indent="1"/>
    </xf>
    <xf numFmtId="0" fontId="20" fillId="89" borderId="264" applyNumberFormat="0" applyFont="0" applyAlignment="0" applyProtection="0"/>
    <xf numFmtId="4" fontId="23" fillId="0" borderId="269" applyNumberFormat="0" applyProtection="0">
      <alignment horizontal="left" vertical="center" indent="1"/>
    </xf>
    <xf numFmtId="0" fontId="20" fillId="84" borderId="269" applyNumberFormat="0">
      <protection locked="0"/>
    </xf>
    <xf numFmtId="0" fontId="20" fillId="89" borderId="264" applyNumberFormat="0" applyFont="0" applyAlignment="0" applyProtection="0"/>
    <xf numFmtId="0" fontId="25" fillId="44" borderId="269" applyNumberFormat="0" applyProtection="0">
      <alignment horizontal="center" vertical="top" wrapText="1"/>
    </xf>
    <xf numFmtId="4" fontId="23" fillId="0" borderId="269" applyNumberFormat="0" applyProtection="0">
      <alignment horizontal="right" vertical="center" wrapTex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16" fillId="34" borderId="269" applyNumberFormat="0" applyProtection="0">
      <alignment horizontal="left" vertical="center" indent="1"/>
    </xf>
    <xf numFmtId="0" fontId="20" fillId="89" borderId="264" applyNumberFormat="0" applyFont="0" applyAlignment="0" applyProtection="0"/>
    <xf numFmtId="4" fontId="17" fillId="33" borderId="269" applyNumberFormat="0" applyProtection="0">
      <alignment horizontal="left" vertical="center" indent="1"/>
    </xf>
    <xf numFmtId="4" fontId="25" fillId="22" borderId="269" applyNumberFormat="0" applyProtection="0">
      <alignment horizontal="left" vertical="center"/>
    </xf>
    <xf numFmtId="0" fontId="20" fillId="89" borderId="264" applyNumberFormat="0" applyFont="0" applyAlignment="0" applyProtection="0"/>
    <xf numFmtId="4" fontId="30" fillId="18" borderId="269" applyNumberFormat="0" applyProtection="0">
      <alignment horizontal="left" vertical="center" indent="1"/>
    </xf>
    <xf numFmtId="4" fontId="30" fillId="18" borderId="269"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4" fontId="23" fillId="0" borderId="269" applyNumberFormat="0" applyProtection="0">
      <alignment horizontal="left" vertical="center" indent="1"/>
    </xf>
    <xf numFmtId="0" fontId="68" fillId="89" borderId="265" applyNumberFormat="0" applyFont="0" applyAlignment="0" applyProtection="0"/>
    <xf numFmtId="0" fontId="20" fillId="84" borderId="269" applyNumberFormat="0">
      <protection locked="0"/>
    </xf>
    <xf numFmtId="0" fontId="184" fillId="34" borderId="266" applyNumberFormat="0" applyAlignment="0" applyProtection="0"/>
    <xf numFmtId="0" fontId="184" fillId="91" borderId="266" applyNumberFormat="0" applyAlignment="0" applyProtection="0"/>
    <xf numFmtId="0" fontId="184" fillId="91" borderId="266" applyNumberFormat="0" applyAlignment="0" applyProtection="0"/>
    <xf numFmtId="0" fontId="184" fillId="34" borderId="266" applyNumberFormat="0" applyAlignment="0" applyProtection="0"/>
    <xf numFmtId="0" fontId="184" fillId="91" borderId="266" applyNumberFormat="0" applyAlignment="0" applyProtection="0"/>
    <xf numFmtId="0" fontId="184" fillId="91" borderId="266" applyNumberFormat="0" applyAlignment="0" applyProtection="0"/>
    <xf numFmtId="0" fontId="184" fillId="91" borderId="266" applyNumberFormat="0" applyAlignment="0" applyProtection="0"/>
    <xf numFmtId="0" fontId="184" fillId="91" borderId="266" applyNumberFormat="0" applyAlignment="0" applyProtection="0"/>
    <xf numFmtId="0" fontId="184" fillId="91" borderId="266"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8" fillId="0" borderId="227" applyNumberFormat="0" applyFill="0" applyBorder="0" applyAlignment="0" applyProtection="0">
      <protection hidden="1"/>
    </xf>
    <xf numFmtId="4" fontId="16" fillId="0" borderId="266" applyNumberFormat="0" applyProtection="0">
      <alignment vertical="center"/>
    </xf>
    <xf numFmtId="4" fontId="16" fillId="0" borderId="266" applyNumberFormat="0" applyProtection="0">
      <alignment vertical="center"/>
    </xf>
    <xf numFmtId="4" fontId="16" fillId="0" borderId="266" applyNumberFormat="0" applyProtection="0">
      <alignment horizontal="left" vertical="center" indent="1"/>
    </xf>
    <xf numFmtId="4" fontId="16" fillId="19" borderId="266" applyNumberFormat="0" applyProtection="0">
      <alignment horizontal="left" vertical="center" indent="1"/>
    </xf>
    <xf numFmtId="4" fontId="25" fillId="22" borderId="255" applyNumberFormat="0" applyProtection="0">
      <alignment horizontal="left" vertical="center"/>
    </xf>
    <xf numFmtId="0" fontId="20" fillId="0" borderId="266" applyNumberFormat="0" applyProtection="0">
      <alignment horizontal="left" vertical="center" indent="1"/>
    </xf>
    <xf numFmtId="4" fontId="16" fillId="2" borderId="266" applyNumberFormat="0" applyProtection="0">
      <alignment horizontal="right" vertical="center"/>
    </xf>
    <xf numFmtId="4" fontId="16" fillId="106" borderId="266" applyNumberFormat="0" applyProtection="0">
      <alignment horizontal="right" vertical="center"/>
    </xf>
    <xf numFmtId="4" fontId="16" fillId="42" borderId="266" applyNumberFormat="0" applyProtection="0">
      <alignment horizontal="right" vertical="center"/>
    </xf>
    <xf numFmtId="4" fontId="16" fillId="107" borderId="266" applyNumberFormat="0" applyProtection="0">
      <alignment horizontal="right" vertical="center"/>
    </xf>
    <xf numFmtId="4" fontId="16" fillId="108" borderId="266" applyNumberFormat="0" applyProtection="0">
      <alignment horizontal="right" vertical="center"/>
    </xf>
    <xf numFmtId="4" fontId="16" fillId="109" borderId="266" applyNumberFormat="0" applyProtection="0">
      <alignment horizontal="right" vertical="center"/>
    </xf>
    <xf numFmtId="4" fontId="16" fillId="110" borderId="266" applyNumberFormat="0" applyProtection="0">
      <alignment horizontal="right" vertical="center"/>
    </xf>
    <xf numFmtId="4" fontId="16" fillId="111" borderId="266" applyNumberFormat="0" applyProtection="0">
      <alignment horizontal="right" vertical="center"/>
    </xf>
    <xf numFmtId="4" fontId="16" fillId="112" borderId="266" applyNumberFormat="0" applyProtection="0">
      <alignment horizontal="right" vertical="center"/>
    </xf>
    <xf numFmtId="0" fontId="20" fillId="113" borderId="266" applyNumberFormat="0" applyProtection="0">
      <alignment horizontal="left" vertical="center" indent="1"/>
    </xf>
    <xf numFmtId="0" fontId="24" fillId="114"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4" fillId="0" borderId="255" applyNumberFormat="0" applyProtection="0">
      <alignment horizontal="left" vertical="center" indent="2"/>
    </xf>
    <xf numFmtId="0" fontId="20" fillId="49"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4" fillId="114"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66"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66"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23"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116"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116"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66"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66"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102"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2" borderId="266"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2" borderId="266"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13"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3" borderId="266"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3" borderId="266"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66" applyNumberFormat="0" applyProtection="0">
      <alignment vertical="center"/>
    </xf>
    <xf numFmtId="4" fontId="39" fillId="0" borderId="255" applyNumberFormat="0" applyProtection="0">
      <alignment horizontal="left" vertical="center" indent="1"/>
    </xf>
    <xf numFmtId="4" fontId="16" fillId="40" borderId="266" applyNumberFormat="0" applyProtection="0">
      <alignment horizontal="left" vertical="center" indent="1"/>
    </xf>
    <xf numFmtId="4" fontId="39" fillId="0" borderId="255" applyNumberFormat="0" applyProtection="0">
      <alignment horizontal="left" vertical="center" indent="1"/>
    </xf>
    <xf numFmtId="4" fontId="16" fillId="40" borderId="266" applyNumberFormat="0" applyProtection="0">
      <alignment horizontal="left" vertical="center" indent="1"/>
    </xf>
    <xf numFmtId="4" fontId="16" fillId="40" borderId="266" applyNumberFormat="0" applyProtection="0">
      <alignment horizontal="left" vertical="center" indent="1"/>
    </xf>
    <xf numFmtId="4" fontId="23" fillId="0" borderId="255" applyNumberFormat="0" applyProtection="0">
      <alignment horizontal="right" vertical="center" wrapText="1"/>
    </xf>
    <xf numFmtId="0" fontId="25" fillId="44" borderId="269" applyNumberFormat="0" applyProtection="0">
      <alignment horizontal="center" vertical="top" wrapText="1"/>
    </xf>
    <xf numFmtId="4" fontId="23" fillId="0" borderId="255" applyNumberFormat="0" applyProtection="0">
      <alignment horizontal="right" vertical="center" wrapText="1"/>
    </xf>
    <xf numFmtId="4" fontId="24" fillId="0" borderId="255" applyNumberFormat="0" applyProtection="0">
      <alignment horizontal="right" vertical="center" wrapText="1"/>
    </xf>
    <xf numFmtId="4" fontId="16" fillId="0" borderId="266" applyNumberFormat="0" applyProtection="0">
      <alignment horizontal="right" vertical="center"/>
    </xf>
    <xf numFmtId="4" fontId="16" fillId="0" borderId="266" applyNumberFormat="0" applyProtection="0">
      <alignment horizontal="right" vertical="center"/>
    </xf>
    <xf numFmtId="0" fontId="25" fillId="43" borderId="269" applyNumberFormat="0" applyProtection="0">
      <alignment horizontal="center" vertical="center" wrapTex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0" fillId="0" borderId="266" applyNumberFormat="0" applyProtection="0">
      <alignment horizontal="left" vertical="center" indent="1"/>
    </xf>
    <xf numFmtId="0" fontId="20" fillId="0" borderId="266" applyNumberFormat="0" applyProtection="0">
      <alignment horizontal="left" vertical="center" indent="1"/>
    </xf>
    <xf numFmtId="4" fontId="23" fillId="0" borderId="269" applyNumberFormat="0" applyProtection="0">
      <alignment horizontal="right" vertical="center" wrapText="1"/>
    </xf>
    <xf numFmtId="0" fontId="25" fillId="43" borderId="255" applyNumberFormat="0" applyProtection="0">
      <alignment horizontal="center" vertical="center" wrapText="1"/>
    </xf>
    <xf numFmtId="0" fontId="20" fillId="0" borderId="266" applyNumberFormat="0" applyProtection="0">
      <alignment horizontal="left" vertical="center" indent="1"/>
    </xf>
    <xf numFmtId="0" fontId="20" fillId="0" borderId="266"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45" fillId="117" borderId="266" applyNumberFormat="0" applyProtection="0">
      <alignment horizontal="right" vertical="center"/>
    </xf>
    <xf numFmtId="0" fontId="24" fillId="0" borderId="269" applyNumberFormat="0" applyProtection="0">
      <alignment horizontal="left" vertical="center" indent="2"/>
    </xf>
    <xf numFmtId="4" fontId="16" fillId="34" borderId="269" applyNumberFormat="0" applyProtection="0">
      <alignment horizontal="left" vertical="center" indent="1"/>
    </xf>
    <xf numFmtId="4" fontId="17" fillId="33" borderId="269" applyNumberFormat="0" applyProtection="0">
      <alignment horizontal="left" vertical="center" indent="1"/>
    </xf>
    <xf numFmtId="206" fontId="196" fillId="0" borderId="263">
      <alignment horizontal="center"/>
    </xf>
    <xf numFmtId="206" fontId="196" fillId="0" borderId="263">
      <alignment horizontal="center"/>
    </xf>
    <xf numFmtId="206" fontId="196" fillId="0" borderId="263">
      <alignment horizontal="center"/>
    </xf>
    <xf numFmtId="206" fontId="196" fillId="0" borderId="263">
      <alignment horizontal="center"/>
    </xf>
    <xf numFmtId="206" fontId="196" fillId="0" borderId="263">
      <alignment horizontal="center"/>
    </xf>
    <xf numFmtId="206" fontId="196" fillId="0" borderId="263">
      <alignment horizontal="center"/>
    </xf>
    <xf numFmtId="4" fontId="25" fillId="22" borderId="269" applyNumberFormat="0" applyProtection="0">
      <alignment horizontal="left" vertical="center"/>
    </xf>
    <xf numFmtId="4" fontId="30" fillId="18" borderId="269" applyNumberFormat="0" applyProtection="0">
      <alignment horizontal="left" vertical="center" indent="1"/>
    </xf>
    <xf numFmtId="4" fontId="30" fillId="18" borderId="269" applyNumberFormat="0" applyProtection="0">
      <alignment horizontal="right" vertical="center" wrapText="1"/>
    </xf>
    <xf numFmtId="0" fontId="73" fillId="0" borderId="267" applyNumberFormat="0" applyFill="0" applyAlignment="0" applyProtection="0"/>
    <xf numFmtId="0" fontId="73" fillId="0" borderId="267" applyNumberFormat="0" applyFill="0" applyAlignment="0" applyProtection="0"/>
    <xf numFmtId="0" fontId="73" fillId="0" borderId="267" applyNumberFormat="0" applyFill="0" applyAlignment="0" applyProtection="0"/>
    <xf numFmtId="204" fontId="20" fillId="0" borderId="268">
      <protection locked="0"/>
    </xf>
    <xf numFmtId="204" fontId="20" fillId="0" borderId="268">
      <protection locked="0"/>
    </xf>
    <xf numFmtId="0" fontId="73" fillId="0" borderId="267" applyNumberFormat="0" applyFill="0" applyAlignment="0" applyProtection="0"/>
    <xf numFmtId="0" fontId="20" fillId="89" borderId="274" applyNumberFormat="0" applyFont="0" applyAlignment="0" applyProtection="0"/>
    <xf numFmtId="0" fontId="20" fillId="89" borderId="273" applyNumberFormat="0" applyFont="0" applyAlignment="0" applyProtection="0"/>
    <xf numFmtId="0" fontId="20" fillId="89" borderId="273" applyNumberFormat="0" applyFont="0" applyAlignment="0" applyProtection="0"/>
    <xf numFmtId="0" fontId="20" fillId="89" borderId="273" applyNumberFormat="0" applyFont="0" applyAlignment="0" applyProtection="0"/>
    <xf numFmtId="0" fontId="20" fillId="89" borderId="273" applyNumberFormat="0" applyFont="0" applyAlignment="0" applyProtection="0"/>
    <xf numFmtId="0" fontId="20" fillId="89" borderId="273" applyNumberFormat="0" applyFont="0" applyAlignment="0" applyProtection="0"/>
    <xf numFmtId="0" fontId="68" fillId="89" borderId="274" applyNumberFormat="0" applyFont="0" applyAlignment="0" applyProtection="0"/>
    <xf numFmtId="0" fontId="184" fillId="34" borderId="275" applyNumberFormat="0" applyAlignment="0" applyProtection="0"/>
    <xf numFmtId="0" fontId="184" fillId="91" borderId="275" applyNumberFormat="0" applyAlignment="0" applyProtection="0"/>
    <xf numFmtId="0" fontId="184" fillId="91" borderId="275" applyNumberFormat="0" applyAlignment="0" applyProtection="0"/>
    <xf numFmtId="0" fontId="184" fillId="34" borderId="275" applyNumberFormat="0" applyAlignment="0" applyProtection="0"/>
    <xf numFmtId="0" fontId="184" fillId="91" borderId="275" applyNumberFormat="0" applyAlignment="0" applyProtection="0"/>
    <xf numFmtId="0" fontId="184" fillId="91" borderId="275" applyNumberFormat="0" applyAlignment="0" applyProtection="0"/>
    <xf numFmtId="0" fontId="184" fillId="91" borderId="275" applyNumberFormat="0" applyAlignment="0" applyProtection="0"/>
    <xf numFmtId="0" fontId="184" fillId="91" borderId="275" applyNumberFormat="0" applyAlignment="0" applyProtection="0"/>
    <xf numFmtId="0" fontId="184" fillId="91" borderId="275" applyNumberFormat="0" applyAlignment="0" applyProtection="0"/>
    <xf numFmtId="4" fontId="55" fillId="104" borderId="269" applyNumberFormat="0" applyProtection="0">
      <alignment horizontal="right" vertical="center" wrapText="1"/>
    </xf>
    <xf numFmtId="4" fontId="55" fillId="104" borderId="269" applyNumberFormat="0" applyProtection="0">
      <alignment horizontal="right" vertical="center" wrapText="1"/>
    </xf>
    <xf numFmtId="4" fontId="16" fillId="0" borderId="275" applyNumberFormat="0" applyProtection="0">
      <alignment vertical="center"/>
    </xf>
    <xf numFmtId="4" fontId="16" fillId="0" borderId="275" applyNumberFormat="0" applyProtection="0">
      <alignment vertical="center"/>
    </xf>
    <xf numFmtId="4" fontId="16" fillId="0" borderId="275" applyNumberFormat="0" applyProtection="0">
      <alignment horizontal="left" vertical="center" indent="1"/>
    </xf>
    <xf numFmtId="4" fontId="16" fillId="19" borderId="275" applyNumberFormat="0" applyProtection="0">
      <alignment horizontal="left" vertical="center" indent="1"/>
    </xf>
    <xf numFmtId="4" fontId="25" fillId="22" borderId="269" applyNumberFormat="0" applyProtection="0">
      <alignment horizontal="left" vertical="center"/>
    </xf>
    <xf numFmtId="0" fontId="20" fillId="0" borderId="275" applyNumberFormat="0" applyProtection="0">
      <alignment horizontal="left" vertical="center" indent="1"/>
    </xf>
    <xf numFmtId="4" fontId="16" fillId="2" borderId="275" applyNumberFormat="0" applyProtection="0">
      <alignment horizontal="right" vertical="center"/>
    </xf>
    <xf numFmtId="4" fontId="16" fillId="106" borderId="275" applyNumberFormat="0" applyProtection="0">
      <alignment horizontal="right" vertical="center"/>
    </xf>
    <xf numFmtId="4" fontId="16" fillId="42" borderId="275" applyNumberFormat="0" applyProtection="0">
      <alignment horizontal="right" vertical="center"/>
    </xf>
    <xf numFmtId="4" fontId="16" fillId="107" borderId="275" applyNumberFormat="0" applyProtection="0">
      <alignment horizontal="right" vertical="center"/>
    </xf>
    <xf numFmtId="4" fontId="16" fillId="108" borderId="275" applyNumberFormat="0" applyProtection="0">
      <alignment horizontal="right" vertical="center"/>
    </xf>
    <xf numFmtId="4" fontId="16" fillId="109" borderId="275" applyNumberFormat="0" applyProtection="0">
      <alignment horizontal="right" vertical="center"/>
    </xf>
    <xf numFmtId="4" fontId="16" fillId="110" borderId="275" applyNumberFormat="0" applyProtection="0">
      <alignment horizontal="right" vertical="center"/>
    </xf>
    <xf numFmtId="4" fontId="16" fillId="111" borderId="275" applyNumberFormat="0" applyProtection="0">
      <alignment horizontal="right" vertical="center"/>
    </xf>
    <xf numFmtId="4" fontId="16" fillId="112" borderId="275" applyNumberFormat="0" applyProtection="0">
      <alignment horizontal="right" vertical="center"/>
    </xf>
    <xf numFmtId="0" fontId="20" fillId="113" borderId="275" applyNumberFormat="0" applyProtection="0">
      <alignment horizontal="left" vertical="center" indent="1"/>
    </xf>
    <xf numFmtId="0" fontId="24" fillId="114" borderId="269" applyNumberFormat="0" applyProtection="0">
      <alignment horizontal="left" vertical="center" indent="2"/>
    </xf>
    <xf numFmtId="0" fontId="24" fillId="114" borderId="269" applyNumberFormat="0" applyProtection="0">
      <alignment horizontal="left" vertical="center" indent="2"/>
    </xf>
    <xf numFmtId="0" fontId="25" fillId="115" borderId="269" applyNumberFormat="0" applyProtection="0">
      <alignment horizontal="left" vertical="center" indent="2"/>
    </xf>
    <xf numFmtId="0" fontId="25" fillId="115" borderId="269" applyNumberFormat="0" applyProtection="0">
      <alignment horizontal="left" vertical="center" indent="2"/>
    </xf>
    <xf numFmtId="0" fontId="24" fillId="114" borderId="269" applyNumberFormat="0" applyProtection="0">
      <alignment horizontal="left" vertical="center" indent="2"/>
    </xf>
    <xf numFmtId="0" fontId="25" fillId="115" borderId="269" applyNumberFormat="0" applyProtection="0">
      <alignment horizontal="left" vertical="center" indent="2"/>
    </xf>
    <xf numFmtId="0" fontId="24" fillId="0" borderId="269" applyNumberFormat="0" applyProtection="0">
      <alignment horizontal="left" vertical="center" indent="2"/>
    </xf>
    <xf numFmtId="0" fontId="20" fillId="49"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4" borderId="269" applyNumberFormat="0" applyProtection="0">
      <alignment horizontal="left" vertical="center" indent="2"/>
    </xf>
    <xf numFmtId="0" fontId="25" fillId="115" borderId="269" applyNumberFormat="0" applyProtection="0">
      <alignment horizontal="left" vertical="center" indent="2"/>
    </xf>
    <xf numFmtId="0" fontId="24" fillId="114" borderId="269" applyNumberFormat="0" applyProtection="0">
      <alignment horizontal="left" vertical="center" indent="2"/>
    </xf>
    <xf numFmtId="0" fontId="24" fillId="114" borderId="269" applyNumberFormat="0" applyProtection="0">
      <alignment horizontal="left" vertical="center" indent="2"/>
    </xf>
    <xf numFmtId="0" fontId="25" fillId="115" borderId="269" applyNumberFormat="0" applyProtection="0">
      <alignment horizontal="left" vertical="center" indent="2"/>
    </xf>
    <xf numFmtId="0" fontId="25" fillId="115" borderId="269" applyNumberFormat="0" applyProtection="0">
      <alignment horizontal="left" vertical="center" indent="2"/>
    </xf>
    <xf numFmtId="0" fontId="25" fillId="115" borderId="269" applyNumberFormat="0" applyProtection="0">
      <alignment horizontal="left" vertical="center" indent="2"/>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49" borderId="275" applyNumberFormat="0" applyProtection="0">
      <alignment horizontal="left" vertical="center"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49" borderId="275" applyNumberFormat="0" applyProtection="0">
      <alignment horizontal="left" vertical="center"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6"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23"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6" borderId="269" applyNumberFormat="0" applyProtection="0">
      <alignment horizontal="left" vertical="center" indent="2"/>
    </xf>
    <xf numFmtId="0" fontId="24" fillId="116"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6" borderId="269" applyNumberFormat="0" applyProtection="0">
      <alignment horizontal="left" vertical="center" indent="2"/>
    </xf>
    <xf numFmtId="0" fontId="24" fillId="116" borderId="269" applyNumberFormat="0" applyProtection="0">
      <alignment horizontal="left" vertical="center" indent="2"/>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23" borderId="275" applyNumberFormat="0" applyProtection="0">
      <alignment horizontal="left" vertical="center"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23" borderId="275" applyNumberFormat="0" applyProtection="0">
      <alignment horizontal="left" vertical="center"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102"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02" borderId="275" applyNumberFormat="0" applyProtection="0">
      <alignment horizontal="left" vertical="center"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02" borderId="275" applyNumberFormat="0" applyProtection="0">
      <alignment horizontal="left" vertical="center"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13"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113" borderId="275" applyNumberFormat="0" applyProtection="0">
      <alignment horizontal="left" vertical="center"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113" borderId="275" applyNumberFormat="0" applyProtection="0">
      <alignment horizontal="left" vertical="center"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84" borderId="269" applyNumberFormat="0">
      <protection locked="0"/>
    </xf>
    <xf numFmtId="0" fontId="20" fillId="84" borderId="269" applyNumberFormat="0">
      <protection locked="0"/>
    </xf>
    <xf numFmtId="0" fontId="20" fillId="84" borderId="269" applyNumberFormat="0">
      <protection locked="0"/>
    </xf>
    <xf numFmtId="0" fontId="20" fillId="84" borderId="269" applyNumberFormat="0">
      <protection locked="0"/>
    </xf>
    <xf numFmtId="4" fontId="16" fillId="40" borderId="275" applyNumberFormat="0" applyProtection="0">
      <alignment vertical="center"/>
    </xf>
    <xf numFmtId="4" fontId="39" fillId="0" borderId="269" applyNumberFormat="0" applyProtection="0">
      <alignment horizontal="left" vertical="center" indent="1"/>
    </xf>
    <xf numFmtId="4" fontId="16" fillId="40" borderId="275" applyNumberFormat="0" applyProtection="0">
      <alignment horizontal="left" vertical="center" indent="1"/>
    </xf>
    <xf numFmtId="4" fontId="39" fillId="0" borderId="269" applyNumberFormat="0" applyProtection="0">
      <alignment horizontal="left" vertical="center" indent="1"/>
    </xf>
    <xf numFmtId="4" fontId="16" fillId="40" borderId="275" applyNumberFormat="0" applyProtection="0">
      <alignment horizontal="left" vertical="center" indent="1"/>
    </xf>
    <xf numFmtId="4" fontId="16" fillId="40" borderId="275" applyNumberFormat="0" applyProtection="0">
      <alignment horizontal="left" vertical="center" indent="1"/>
    </xf>
    <xf numFmtId="4" fontId="23" fillId="0" borderId="269" applyNumberFormat="0" applyProtection="0">
      <alignment horizontal="right" vertical="center" wrapText="1"/>
    </xf>
    <xf numFmtId="4" fontId="23" fillId="0" borderId="269" applyNumberFormat="0" applyProtection="0">
      <alignment horizontal="right" vertical="center" wrapText="1"/>
    </xf>
    <xf numFmtId="4" fontId="24" fillId="0" borderId="269" applyNumberFormat="0" applyProtection="0">
      <alignment horizontal="right" vertical="center" wrapText="1"/>
    </xf>
    <xf numFmtId="4" fontId="16" fillId="0" borderId="275" applyNumberFormat="0" applyProtection="0">
      <alignment horizontal="right" vertical="center"/>
    </xf>
    <xf numFmtId="4" fontId="16" fillId="0" borderId="275"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0" borderId="275" applyNumberFormat="0" applyProtection="0">
      <alignment horizontal="left" vertical="center" indent="1"/>
    </xf>
    <xf numFmtId="0" fontId="20" fillId="0" borderId="275" applyNumberFormat="0" applyProtection="0">
      <alignment horizontal="left" vertical="center" indent="1"/>
    </xf>
    <xf numFmtId="0" fontId="25" fillId="43" borderId="269" applyNumberFormat="0" applyProtection="0">
      <alignment horizontal="center" vertical="center" wrapText="1"/>
    </xf>
    <xf numFmtId="0" fontId="20" fillId="0" borderId="275" applyNumberFormat="0" applyProtection="0">
      <alignment horizontal="left" vertical="center" indent="1"/>
    </xf>
    <xf numFmtId="0" fontId="20" fillId="0" borderId="275" applyNumberFormat="0" applyProtection="0">
      <alignment horizontal="left" vertical="center" indent="1"/>
    </xf>
    <xf numFmtId="4" fontId="45" fillId="117" borderId="275" applyNumberFormat="0" applyProtection="0">
      <alignment horizontal="right" vertic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0" fontId="73" fillId="0" borderId="276" applyNumberFormat="0" applyFill="0" applyAlignment="0" applyProtection="0"/>
    <xf numFmtId="0" fontId="73" fillId="0" borderId="276" applyNumberFormat="0" applyFill="0" applyAlignment="0" applyProtection="0"/>
    <xf numFmtId="0" fontId="73" fillId="0" borderId="276" applyNumberFormat="0" applyFill="0" applyAlignment="0" applyProtection="0"/>
    <xf numFmtId="204" fontId="20" fillId="0" borderId="277">
      <protection locked="0"/>
    </xf>
    <xf numFmtId="204" fontId="20" fillId="0" borderId="277">
      <protection locked="0"/>
    </xf>
    <xf numFmtId="0" fontId="73" fillId="0" borderId="276" applyNumberFormat="0" applyFill="0" applyAlignment="0" applyProtection="0"/>
    <xf numFmtId="0" fontId="20" fillId="89" borderId="283" applyNumberFormat="0" applyFont="0" applyAlignment="0" applyProtection="0"/>
    <xf numFmtId="0" fontId="20" fillId="89" borderId="282" applyNumberFormat="0" applyFont="0" applyAlignment="0" applyProtection="0"/>
    <xf numFmtId="0" fontId="20" fillId="89" borderId="282" applyNumberFormat="0" applyFont="0" applyAlignment="0" applyProtection="0"/>
    <xf numFmtId="0" fontId="20" fillId="89" borderId="282" applyNumberFormat="0" applyFont="0" applyAlignment="0" applyProtection="0"/>
    <xf numFmtId="0" fontId="20" fillId="89" borderId="282" applyNumberFormat="0" applyFont="0" applyAlignment="0" applyProtection="0"/>
    <xf numFmtId="0" fontId="20" fillId="89" borderId="282" applyNumberFormat="0" applyFont="0" applyAlignment="0" applyProtection="0"/>
    <xf numFmtId="0" fontId="68" fillId="89" borderId="283" applyNumberFormat="0" applyFont="0" applyAlignment="0" applyProtection="0"/>
    <xf numFmtId="0" fontId="184" fillId="34"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34"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4" fontId="55" fillId="104" borderId="229" applyNumberFormat="0" applyProtection="0">
      <alignment horizontal="right" vertical="center" wrapText="1"/>
    </xf>
    <xf numFmtId="4" fontId="55" fillId="104" borderId="229" applyNumberFormat="0" applyProtection="0">
      <alignment horizontal="right" vertical="center" wrapText="1"/>
    </xf>
    <xf numFmtId="4" fontId="16" fillId="0" borderId="284" applyNumberFormat="0" applyProtection="0">
      <alignment vertical="center"/>
    </xf>
    <xf numFmtId="4" fontId="16" fillId="0" borderId="284" applyNumberFormat="0" applyProtection="0">
      <alignment vertical="center"/>
    </xf>
    <xf numFmtId="4" fontId="16" fillId="0" borderId="284" applyNumberFormat="0" applyProtection="0">
      <alignment horizontal="left" vertical="center" indent="1"/>
    </xf>
    <xf numFmtId="4" fontId="16" fillId="19" borderId="284" applyNumberFormat="0" applyProtection="0">
      <alignment horizontal="left" vertical="center" indent="1"/>
    </xf>
    <xf numFmtId="4" fontId="25" fillId="22" borderId="229" applyNumberFormat="0" applyProtection="0">
      <alignment horizontal="left" vertical="center"/>
    </xf>
    <xf numFmtId="0" fontId="20" fillId="0" borderId="284" applyNumberFormat="0" applyProtection="0">
      <alignment horizontal="left" vertical="center" indent="1"/>
    </xf>
    <xf numFmtId="4" fontId="16" fillId="2" borderId="284" applyNumberFormat="0" applyProtection="0">
      <alignment horizontal="right" vertical="center"/>
    </xf>
    <xf numFmtId="4" fontId="16" fillId="106" borderId="284" applyNumberFormat="0" applyProtection="0">
      <alignment horizontal="right" vertical="center"/>
    </xf>
    <xf numFmtId="4" fontId="16" fillId="42" borderId="284" applyNumberFormat="0" applyProtection="0">
      <alignment horizontal="right" vertical="center"/>
    </xf>
    <xf numFmtId="4" fontId="16" fillId="107" borderId="284" applyNumberFormat="0" applyProtection="0">
      <alignment horizontal="right" vertical="center"/>
    </xf>
    <xf numFmtId="4" fontId="16" fillId="108" borderId="284" applyNumberFormat="0" applyProtection="0">
      <alignment horizontal="right" vertical="center"/>
    </xf>
    <xf numFmtId="4" fontId="16" fillId="109" borderId="284" applyNumberFormat="0" applyProtection="0">
      <alignment horizontal="right" vertical="center"/>
    </xf>
    <xf numFmtId="4" fontId="16" fillId="110" borderId="284" applyNumberFormat="0" applyProtection="0">
      <alignment horizontal="right" vertical="center"/>
    </xf>
    <xf numFmtId="4" fontId="16" fillId="111" borderId="284" applyNumberFormat="0" applyProtection="0">
      <alignment horizontal="right" vertical="center"/>
    </xf>
    <xf numFmtId="4" fontId="16" fillId="112" borderId="284" applyNumberFormat="0" applyProtection="0">
      <alignment horizontal="right" vertical="center"/>
    </xf>
    <xf numFmtId="0" fontId="20" fillId="113" borderId="284" applyNumberFormat="0" applyProtection="0">
      <alignment horizontal="left" vertical="center" indent="1"/>
    </xf>
    <xf numFmtId="0" fontId="24" fillId="114" borderId="229" applyNumberFormat="0" applyProtection="0">
      <alignment horizontal="left" vertical="center" indent="2"/>
    </xf>
    <xf numFmtId="0" fontId="24" fillId="114" borderId="229" applyNumberFormat="0" applyProtection="0">
      <alignment horizontal="left" vertical="center" indent="2"/>
    </xf>
    <xf numFmtId="0" fontId="25" fillId="115" borderId="229" applyNumberFormat="0" applyProtection="0">
      <alignment horizontal="left" vertical="center" indent="2"/>
    </xf>
    <xf numFmtId="0" fontId="25" fillId="115" borderId="229" applyNumberFormat="0" applyProtection="0">
      <alignment horizontal="left" vertical="center" indent="2"/>
    </xf>
    <xf numFmtId="0" fontId="24" fillId="114" borderId="229" applyNumberFormat="0" applyProtection="0">
      <alignment horizontal="left" vertical="center" indent="2"/>
    </xf>
    <xf numFmtId="0" fontId="25" fillId="115" borderId="229" applyNumberFormat="0" applyProtection="0">
      <alignment horizontal="left" vertical="center" indent="2"/>
    </xf>
    <xf numFmtId="0" fontId="24" fillId="0" borderId="229" applyNumberFormat="0" applyProtection="0">
      <alignment horizontal="left" vertical="center" indent="2"/>
    </xf>
    <xf numFmtId="0" fontId="20" fillId="49"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4" borderId="229" applyNumberFormat="0" applyProtection="0">
      <alignment horizontal="left" vertical="center" indent="2"/>
    </xf>
    <xf numFmtId="0" fontId="25" fillId="115" borderId="229" applyNumberFormat="0" applyProtection="0">
      <alignment horizontal="left" vertical="center" indent="2"/>
    </xf>
    <xf numFmtId="0" fontId="24" fillId="114" borderId="229" applyNumberFormat="0" applyProtection="0">
      <alignment horizontal="left" vertical="center" indent="2"/>
    </xf>
    <xf numFmtId="0" fontId="24" fillId="114" borderId="229" applyNumberFormat="0" applyProtection="0">
      <alignment horizontal="left" vertical="center" indent="2"/>
    </xf>
    <xf numFmtId="0" fontId="25" fillId="115" borderId="229" applyNumberFormat="0" applyProtection="0">
      <alignment horizontal="left" vertical="center" indent="2"/>
    </xf>
    <xf numFmtId="0" fontId="25" fillId="115" borderId="229" applyNumberFormat="0" applyProtection="0">
      <alignment horizontal="left" vertical="center" indent="2"/>
    </xf>
    <xf numFmtId="0" fontId="25" fillId="115" borderId="229" applyNumberFormat="0" applyProtection="0">
      <alignment horizontal="left" vertical="center" indent="2"/>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49" borderId="284" applyNumberFormat="0" applyProtection="0">
      <alignment horizontal="left" vertical="center"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49" borderId="284" applyNumberFormat="0" applyProtection="0">
      <alignment horizontal="left" vertical="center"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6"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23"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6" borderId="229" applyNumberFormat="0" applyProtection="0">
      <alignment horizontal="left" vertical="center" indent="2"/>
    </xf>
    <xf numFmtId="0" fontId="24" fillId="116"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6" borderId="229" applyNumberFormat="0" applyProtection="0">
      <alignment horizontal="left" vertical="center" indent="2"/>
    </xf>
    <xf numFmtId="0" fontId="24" fillId="116" borderId="229" applyNumberFormat="0" applyProtection="0">
      <alignment horizontal="left" vertical="center" indent="2"/>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23" borderId="284" applyNumberFormat="0" applyProtection="0">
      <alignment horizontal="left" vertical="center"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23" borderId="284" applyNumberFormat="0" applyProtection="0">
      <alignment horizontal="left" vertical="center"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102"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02" borderId="284" applyNumberFormat="0" applyProtection="0">
      <alignment horizontal="left" vertical="center"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02" borderId="284" applyNumberFormat="0" applyProtection="0">
      <alignment horizontal="left" vertical="center"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13"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113" borderId="284" applyNumberFormat="0" applyProtection="0">
      <alignment horizontal="left" vertical="center"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113" borderId="284" applyNumberFormat="0" applyProtection="0">
      <alignment horizontal="left" vertical="center"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84" borderId="229" applyNumberFormat="0">
      <protection locked="0"/>
    </xf>
    <xf numFmtId="0" fontId="20" fillId="84" borderId="229" applyNumberFormat="0">
      <protection locked="0"/>
    </xf>
    <xf numFmtId="0" fontId="20" fillId="84" borderId="229" applyNumberFormat="0">
      <protection locked="0"/>
    </xf>
    <xf numFmtId="0" fontId="20" fillId="84" borderId="229" applyNumberFormat="0">
      <protection locked="0"/>
    </xf>
    <xf numFmtId="4" fontId="16" fillId="40" borderId="284" applyNumberFormat="0" applyProtection="0">
      <alignment vertical="center"/>
    </xf>
    <xf numFmtId="4" fontId="39" fillId="0" borderId="229" applyNumberFormat="0" applyProtection="0">
      <alignment horizontal="left" vertical="center" indent="1"/>
    </xf>
    <xf numFmtId="4" fontId="16" fillId="40" borderId="284" applyNumberFormat="0" applyProtection="0">
      <alignment horizontal="left" vertical="center" indent="1"/>
    </xf>
    <xf numFmtId="4" fontId="39" fillId="0" borderId="229" applyNumberFormat="0" applyProtection="0">
      <alignment horizontal="left" vertical="center" indent="1"/>
    </xf>
    <xf numFmtId="4" fontId="16" fillId="40" borderId="284" applyNumberFormat="0" applyProtection="0">
      <alignment horizontal="left" vertical="center" indent="1"/>
    </xf>
    <xf numFmtId="4" fontId="16" fillId="40" borderId="284" applyNumberFormat="0" applyProtection="0">
      <alignment horizontal="left" vertical="center" inden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4" fillId="0" borderId="229" applyNumberFormat="0" applyProtection="0">
      <alignment horizontal="right" vertical="center" wrapText="1"/>
    </xf>
    <xf numFmtId="4" fontId="16" fillId="0" borderId="284" applyNumberFormat="0" applyProtection="0">
      <alignment horizontal="right" vertical="center"/>
    </xf>
    <xf numFmtId="4" fontId="16" fillId="0" borderId="284"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0" borderId="284" applyNumberFormat="0" applyProtection="0">
      <alignment horizontal="left" vertical="center" indent="1"/>
    </xf>
    <xf numFmtId="0" fontId="20" fillId="0" borderId="284" applyNumberFormat="0" applyProtection="0">
      <alignment horizontal="left" vertical="center" indent="1"/>
    </xf>
    <xf numFmtId="0" fontId="25" fillId="43" borderId="229" applyNumberFormat="0" applyProtection="0">
      <alignment horizontal="center" vertical="center" wrapText="1"/>
    </xf>
    <xf numFmtId="0" fontId="20" fillId="0" borderId="284" applyNumberFormat="0" applyProtection="0">
      <alignment horizontal="left" vertical="center" indent="1"/>
    </xf>
    <xf numFmtId="0" fontId="20" fillId="0" borderId="284" applyNumberFormat="0" applyProtection="0">
      <alignment horizontal="left" vertical="center" indent="1"/>
    </xf>
    <xf numFmtId="4" fontId="45" fillId="117" borderId="284" applyNumberFormat="0" applyProtection="0">
      <alignment horizontal="right" vertical="center"/>
    </xf>
    <xf numFmtId="49" fontId="194" fillId="118" borderId="285"/>
    <xf numFmtId="0" fontId="192" fillId="37" borderId="285">
      <protection locked="0"/>
    </xf>
    <xf numFmtId="206" fontId="196" fillId="0" borderId="280">
      <alignment horizontal="center"/>
    </xf>
    <xf numFmtId="206" fontId="196" fillId="0" borderId="280">
      <alignment horizontal="center"/>
    </xf>
    <xf numFmtId="206" fontId="196" fillId="0" borderId="280">
      <alignment horizontal="center"/>
    </xf>
    <xf numFmtId="206" fontId="196" fillId="0" borderId="280">
      <alignment horizontal="center"/>
    </xf>
    <xf numFmtId="206" fontId="196" fillId="0" borderId="280">
      <alignment horizontal="center"/>
    </xf>
    <xf numFmtId="206" fontId="196" fillId="0" borderId="280">
      <alignment horizontal="center"/>
    </xf>
    <xf numFmtId="204" fontId="20" fillId="0" borderId="279">
      <protection locked="0"/>
    </xf>
    <xf numFmtId="204" fontId="20" fillId="0" borderId="279">
      <protection locked="0"/>
    </xf>
    <xf numFmtId="204" fontId="20" fillId="0" borderId="279">
      <protection locked="0"/>
    </xf>
    <xf numFmtId="0" fontId="73" fillId="0" borderId="286" applyNumberFormat="0" applyFill="0" applyAlignment="0" applyProtection="0"/>
    <xf numFmtId="0" fontId="73" fillId="0" borderId="286" applyNumberFormat="0" applyFill="0" applyAlignment="0" applyProtection="0"/>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0" fontId="73" fillId="0" borderId="286" applyNumberFormat="0" applyFill="0" applyAlignment="0" applyProtection="0"/>
    <xf numFmtId="204" fontId="20" fillId="0" borderId="287">
      <protection locked="0"/>
    </xf>
    <xf numFmtId="204" fontId="20" fillId="0" borderId="287">
      <protection locked="0"/>
    </xf>
    <xf numFmtId="0" fontId="73" fillId="0" borderId="286" applyNumberFormat="0" applyFill="0" applyAlignment="0" applyProtection="0"/>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0" fontId="136" fillId="129" borderId="291" applyNumberFormat="0" applyAlignment="0" applyProtection="0"/>
    <xf numFmtId="0" fontId="222" fillId="80" borderId="291" applyNumberFormat="0" applyAlignment="0" applyProtection="0"/>
    <xf numFmtId="0" fontId="20" fillId="79" borderId="292" applyNumberFormat="0" applyFont="0" applyAlignment="0" applyProtection="0"/>
    <xf numFmtId="0" fontId="184" fillId="129" borderId="293" applyNumberFormat="0" applyAlignment="0" applyProtection="0"/>
    <xf numFmtId="4" fontId="17" fillId="103" borderId="294" applyNumberFormat="0" applyProtection="0">
      <alignment vertical="center"/>
    </xf>
    <xf numFmtId="4" fontId="31" fillId="103" borderId="294" applyNumberFormat="0" applyProtection="0">
      <alignment vertical="center"/>
    </xf>
    <xf numFmtId="4" fontId="17" fillId="103" borderId="294" applyNumberFormat="0" applyProtection="0">
      <alignment horizontal="left" vertical="center" indent="1"/>
    </xf>
    <xf numFmtId="0" fontId="17" fillId="103" borderId="294" applyNumberFormat="0" applyProtection="0">
      <alignment horizontal="left" vertical="top" indent="1"/>
    </xf>
    <xf numFmtId="4" fontId="16" fillId="24" borderId="294" applyNumberFormat="0" applyProtection="0">
      <alignment horizontal="right" vertical="center"/>
    </xf>
    <xf numFmtId="4" fontId="16" fillId="25" borderId="294" applyNumberFormat="0" applyProtection="0">
      <alignment horizontal="right" vertical="center"/>
    </xf>
    <xf numFmtId="4" fontId="16" fillId="26" borderId="294" applyNumberFormat="0" applyProtection="0">
      <alignment horizontal="right" vertical="center"/>
    </xf>
    <xf numFmtId="4" fontId="16" fillId="27" borderId="294" applyNumberFormat="0" applyProtection="0">
      <alignment horizontal="right" vertical="center"/>
    </xf>
    <xf numFmtId="4" fontId="16" fillId="28" borderId="294" applyNumberFormat="0" applyProtection="0">
      <alignment horizontal="right" vertical="center"/>
    </xf>
    <xf numFmtId="4" fontId="16" fillId="29" borderId="294" applyNumberFormat="0" applyProtection="0">
      <alignment horizontal="right" vertical="center"/>
    </xf>
    <xf numFmtId="4" fontId="16" fillId="30" borderId="294" applyNumberFormat="0" applyProtection="0">
      <alignment horizontal="right" vertical="center"/>
    </xf>
    <xf numFmtId="4" fontId="16" fillId="31" borderId="294" applyNumberFormat="0" applyProtection="0">
      <alignment horizontal="right" vertical="center"/>
    </xf>
    <xf numFmtId="4" fontId="16" fillId="32" borderId="294" applyNumberFormat="0" applyProtection="0">
      <alignment horizontal="right" vertical="center"/>
    </xf>
    <xf numFmtId="4" fontId="16" fillId="36" borderId="294" applyNumberFormat="0" applyProtection="0">
      <alignment horizontal="right" vertical="center"/>
    </xf>
    <xf numFmtId="0" fontId="20" fillId="99" borderId="294" applyNumberFormat="0" applyProtection="0">
      <alignment horizontal="left" vertical="center" indent="1"/>
    </xf>
    <xf numFmtId="0" fontId="20" fillId="99" borderId="294" applyNumberFormat="0" applyProtection="0">
      <alignment horizontal="left" vertical="top" indent="1"/>
    </xf>
    <xf numFmtId="0" fontId="20" fillId="36" borderId="294" applyNumberFormat="0" applyProtection="0">
      <alignment horizontal="left" vertical="center" indent="1"/>
    </xf>
    <xf numFmtId="0" fontId="20" fillId="36" borderId="294" applyNumberFormat="0" applyProtection="0">
      <alignment horizontal="left" vertical="top" indent="1"/>
    </xf>
    <xf numFmtId="0" fontId="20" fillId="94" borderId="294" applyNumberFormat="0" applyProtection="0">
      <alignment horizontal="left" vertical="center" indent="1"/>
    </xf>
    <xf numFmtId="0" fontId="20" fillId="94" borderId="294" applyNumberFormat="0" applyProtection="0">
      <alignment horizontal="left" vertical="top" indent="1"/>
    </xf>
    <xf numFmtId="0" fontId="20" fillId="41" borderId="294" applyNumberFormat="0" applyProtection="0">
      <alignment horizontal="left" vertical="center" indent="1"/>
    </xf>
    <xf numFmtId="0" fontId="20" fillId="41" borderId="294" applyNumberFormat="0" applyProtection="0">
      <alignment horizontal="left" vertical="top" indent="1"/>
    </xf>
    <xf numFmtId="0" fontId="20" fillId="84" borderId="290" applyNumberFormat="0">
      <protection locked="0"/>
    </xf>
    <xf numFmtId="4" fontId="16" fillId="89" borderId="294" applyNumberFormat="0" applyProtection="0">
      <alignment vertical="center"/>
    </xf>
    <xf numFmtId="4" fontId="36" fillId="89" borderId="294" applyNumberFormat="0" applyProtection="0">
      <alignment vertical="center"/>
    </xf>
    <xf numFmtId="4" fontId="16" fillId="89" borderId="294" applyNumberFormat="0" applyProtection="0">
      <alignment horizontal="left" vertical="center" indent="1"/>
    </xf>
    <xf numFmtId="0" fontId="16" fillId="89" borderId="294" applyNumberFormat="0" applyProtection="0">
      <alignment horizontal="left" vertical="top" indent="1"/>
    </xf>
    <xf numFmtId="4" fontId="16" fillId="41" borderId="294" applyNumberFormat="0" applyProtection="0">
      <alignment horizontal="right" vertical="center"/>
    </xf>
    <xf numFmtId="4" fontId="36" fillId="41" borderId="294" applyNumberFormat="0" applyProtection="0">
      <alignment horizontal="right" vertical="center"/>
    </xf>
    <xf numFmtId="4" fontId="16" fillId="36" borderId="294" applyNumberFormat="0" applyProtection="0">
      <alignment horizontal="left" vertical="center" indent="1"/>
    </xf>
    <xf numFmtId="0" fontId="16" fillId="36" borderId="294" applyNumberFormat="0" applyProtection="0">
      <alignment horizontal="left" vertical="top" indent="1"/>
    </xf>
    <xf numFmtId="4" fontId="45" fillId="41" borderId="294" applyNumberFormat="0" applyProtection="0">
      <alignment horizontal="right" vertical="center"/>
    </xf>
    <xf numFmtId="0" fontId="73" fillId="0" borderId="295" applyNumberFormat="0" applyFill="0" applyAlignment="0" applyProtection="0"/>
    <xf numFmtId="4" fontId="23" fillId="0" borderId="290" applyNumberFormat="0" applyProtection="0">
      <alignment horizontal="left" vertical="center" indent="1"/>
    </xf>
    <xf numFmtId="4" fontId="55" fillId="104" borderId="290" applyNumberFormat="0" applyProtection="0">
      <alignment horizontal="right" vertical="center" wrapText="1"/>
    </xf>
    <xf numFmtId="0" fontId="16" fillId="40" borderId="306" applyNumberFormat="0" applyProtection="0">
      <alignment horizontal="left" vertical="top" indent="1"/>
    </xf>
    <xf numFmtId="4" fontId="36" fillId="40" borderId="306" applyNumberFormat="0" applyProtection="0">
      <alignment vertical="center"/>
    </xf>
    <xf numFmtId="0" fontId="20" fillId="35" borderId="306" applyNumberFormat="0" applyProtection="0">
      <alignment horizontal="left" vertical="top" indent="1"/>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0" fontId="17" fillId="19" borderId="306" applyNumberFormat="0" applyProtection="0">
      <alignment horizontal="left" vertical="top" inden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84" borderId="290" applyNumberFormat="0">
      <protection locked="0"/>
    </xf>
    <xf numFmtId="0" fontId="20" fillId="84" borderId="290" applyNumberFormat="0">
      <protection locked="0"/>
    </xf>
    <xf numFmtId="0" fontId="20" fillId="84" borderId="290" applyNumberFormat="0">
      <protection locked="0"/>
    </xf>
    <xf numFmtId="0" fontId="20" fillId="84" borderId="290" applyNumberFormat="0">
      <protection locked="0"/>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0" fontId="25" fillId="43" borderId="296" applyNumberFormat="0" applyProtection="0">
      <alignment horizontal="center" vertical="center"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23" fillId="0" borderId="290" applyNumberFormat="0" applyProtection="0">
      <alignment horizontal="left" vertical="center" inden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0" fontId="134" fillId="34" borderId="300" applyNumberFormat="0" applyAlignment="0" applyProtection="0"/>
    <xf numFmtId="0" fontId="136" fillId="91" borderId="300" applyNumberFormat="0" applyAlignment="0" applyProtection="0"/>
    <xf numFmtId="0" fontId="136" fillId="91" borderId="300" applyNumberFormat="0" applyAlignment="0" applyProtection="0"/>
    <xf numFmtId="0" fontId="134" fillId="34" borderId="300" applyNumberFormat="0" applyAlignment="0" applyProtection="0"/>
    <xf numFmtId="0" fontId="136" fillId="91" borderId="300" applyNumberFormat="0" applyAlignment="0" applyProtection="0"/>
    <xf numFmtId="0" fontId="136" fillId="91" borderId="300" applyNumberFormat="0" applyAlignment="0" applyProtection="0"/>
    <xf numFmtId="0" fontId="136" fillId="91" borderId="300" applyNumberFormat="0" applyAlignment="0" applyProtection="0"/>
    <xf numFmtId="0" fontId="136" fillId="91" borderId="300" applyNumberFormat="0" applyAlignment="0" applyProtection="0"/>
    <xf numFmtId="0" fontId="136" fillId="91" borderId="300" applyNumberFormat="0" applyAlignment="0" applyProtection="0"/>
    <xf numFmtId="0" fontId="157" fillId="0" borderId="297">
      <alignment horizontal="left" vertical="center"/>
    </xf>
    <xf numFmtId="0" fontId="157" fillId="0" borderId="297">
      <alignment horizontal="left" vertical="center"/>
    </xf>
    <xf numFmtId="0" fontId="157" fillId="0" borderId="297">
      <alignment horizontal="left" vertical="center"/>
    </xf>
    <xf numFmtId="0" fontId="157" fillId="0" borderId="297">
      <alignment horizontal="left" vertical="center"/>
    </xf>
    <xf numFmtId="0" fontId="157" fillId="0" borderId="297">
      <alignment horizontal="left" vertical="center"/>
    </xf>
    <xf numFmtId="0" fontId="157" fillId="0" borderId="297">
      <alignment horizontal="left" vertical="center"/>
    </xf>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0" fontId="157" fillId="0" borderId="309">
      <alignment horizontal="left" vertical="center"/>
    </xf>
    <xf numFmtId="0" fontId="157" fillId="0" borderId="309">
      <alignment horizontal="left" vertical="center"/>
    </xf>
    <xf numFmtId="0" fontId="157" fillId="0" borderId="309">
      <alignment horizontal="left" vertical="center"/>
    </xf>
    <xf numFmtId="0" fontId="157" fillId="0" borderId="309">
      <alignment horizontal="left" vertical="center"/>
    </xf>
    <xf numFmtId="0" fontId="157" fillId="0" borderId="309">
      <alignment horizontal="left" vertical="center"/>
    </xf>
    <xf numFmtId="0" fontId="157" fillId="0" borderId="309">
      <alignment horizontal="left" vertical="center"/>
    </xf>
    <xf numFmtId="0" fontId="136" fillId="91" borderId="308" applyNumberFormat="0" applyAlignment="0" applyProtection="0"/>
    <xf numFmtId="0" fontId="136" fillId="91" borderId="308" applyNumberFormat="0" applyAlignment="0" applyProtection="0"/>
    <xf numFmtId="0" fontId="136" fillId="91" borderId="308" applyNumberFormat="0" applyAlignment="0" applyProtection="0"/>
    <xf numFmtId="0" fontId="136" fillId="91" borderId="308" applyNumberFormat="0" applyAlignment="0" applyProtection="0"/>
    <xf numFmtId="0" fontId="136" fillId="91" borderId="308" applyNumberFormat="0" applyAlignment="0" applyProtection="0"/>
    <xf numFmtId="0" fontId="134" fillId="34" borderId="308" applyNumberFormat="0" applyAlignment="0" applyProtection="0"/>
    <xf numFmtId="0" fontId="136" fillId="91" borderId="308" applyNumberFormat="0" applyAlignment="0" applyProtection="0"/>
    <xf numFmtId="0" fontId="136" fillId="91" borderId="308" applyNumberFormat="0" applyAlignment="0" applyProtection="0"/>
    <xf numFmtId="0" fontId="134" fillId="34" borderId="308" applyNumberFormat="0" applyAlignment="0" applyProtection="0"/>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23" fillId="0" borderId="299" applyNumberFormat="0" applyProtection="0">
      <alignment horizontal="left" vertical="center" indent="1"/>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3" borderId="307" applyNumberFormat="0" applyProtection="0">
      <alignment horizontal="center" vertical="center" wrapTex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0" fontId="20" fillId="89" borderId="301" applyNumberFormat="0" applyFont="0" applyAlignment="0" applyProtection="0"/>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0" fontId="20" fillId="89" borderId="300" applyNumberFormat="0" applyFont="0" applyAlignment="0" applyProtection="0"/>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0" fontId="20" fillId="89" borderId="300" applyNumberFormat="0" applyFont="0" applyAlignment="0" applyProtection="0"/>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20" fillId="89" borderId="300" applyNumberFormat="0" applyFont="0" applyAlignment="0" applyProtection="0"/>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0" fontId="20" fillId="89" borderId="300" applyNumberFormat="0" applyFont="0" applyAlignment="0" applyProtection="0"/>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0" fontId="20" fillId="89" borderId="300" applyNumberFormat="0" applyFont="0" applyAlignment="0" applyProtection="0"/>
    <xf numFmtId="4" fontId="30" fillId="18" borderId="299" applyNumberFormat="0" applyProtection="0">
      <alignment horizontal="right" vertical="center" wrapText="1"/>
    </xf>
    <xf numFmtId="4" fontId="30" fillId="18" borderId="299" applyNumberFormat="0" applyProtection="0">
      <alignment horizontal="right" vertical="center" wrapText="1"/>
    </xf>
    <xf numFmtId="0" fontId="68" fillId="89" borderId="301" applyNumberFormat="0" applyFont="0" applyAlignment="0" applyProtection="0"/>
    <xf numFmtId="0" fontId="184" fillId="34" borderId="302" applyNumberFormat="0" applyAlignment="0" applyProtection="0"/>
    <xf numFmtId="0" fontId="184" fillId="91" borderId="302" applyNumberFormat="0" applyAlignment="0" applyProtection="0"/>
    <xf numFmtId="0" fontId="184" fillId="91" borderId="302" applyNumberFormat="0" applyAlignment="0" applyProtection="0"/>
    <xf numFmtId="0" fontId="184" fillId="34" borderId="302" applyNumberFormat="0" applyAlignment="0" applyProtection="0"/>
    <xf numFmtId="0" fontId="184" fillId="91" borderId="302" applyNumberFormat="0" applyAlignment="0" applyProtection="0"/>
    <xf numFmtId="0" fontId="184" fillId="91" borderId="302" applyNumberFormat="0" applyAlignment="0" applyProtection="0"/>
    <xf numFmtId="0" fontId="184" fillId="91" borderId="302" applyNumberFormat="0" applyAlignment="0" applyProtection="0"/>
    <xf numFmtId="0" fontId="184" fillId="91" borderId="302" applyNumberFormat="0" applyAlignment="0" applyProtection="0"/>
    <xf numFmtId="0" fontId="184" fillId="91" borderId="302" applyNumberFormat="0" applyAlignment="0" applyProtection="0"/>
    <xf numFmtId="4" fontId="55" fillId="104" borderId="299" applyNumberFormat="0" applyProtection="0">
      <alignment horizontal="right" vertical="center" wrapText="1"/>
    </xf>
    <xf numFmtId="4" fontId="55" fillId="104" borderId="299" applyNumberFormat="0" applyProtection="0">
      <alignment horizontal="right" vertical="center" wrapText="1"/>
    </xf>
    <xf numFmtId="4" fontId="16" fillId="0" borderId="302" applyNumberFormat="0" applyProtection="0">
      <alignment vertical="center"/>
    </xf>
    <xf numFmtId="4" fontId="16" fillId="0" borderId="302" applyNumberFormat="0" applyProtection="0">
      <alignment vertical="center"/>
    </xf>
    <xf numFmtId="4" fontId="16" fillId="0" borderId="302" applyNumberFormat="0" applyProtection="0">
      <alignment horizontal="left" vertical="center" indent="1"/>
    </xf>
    <xf numFmtId="4" fontId="16" fillId="19" borderId="302" applyNumberFormat="0" applyProtection="0">
      <alignment horizontal="left" vertical="center" indent="1"/>
    </xf>
    <xf numFmtId="4" fontId="25" fillId="22" borderId="299" applyNumberFormat="0" applyProtection="0">
      <alignment horizontal="left" vertical="center"/>
    </xf>
    <xf numFmtId="0" fontId="20" fillId="0" borderId="302" applyNumberFormat="0" applyProtection="0">
      <alignment horizontal="left" vertical="center" indent="1"/>
    </xf>
    <xf numFmtId="4" fontId="16" fillId="2" borderId="302" applyNumberFormat="0" applyProtection="0">
      <alignment horizontal="right" vertical="center"/>
    </xf>
    <xf numFmtId="4" fontId="16" fillId="106" borderId="302" applyNumberFormat="0" applyProtection="0">
      <alignment horizontal="right" vertical="center"/>
    </xf>
    <xf numFmtId="4" fontId="16" fillId="42" borderId="302" applyNumberFormat="0" applyProtection="0">
      <alignment horizontal="right" vertical="center"/>
    </xf>
    <xf numFmtId="4" fontId="16" fillId="107" borderId="302" applyNumberFormat="0" applyProtection="0">
      <alignment horizontal="right" vertical="center"/>
    </xf>
    <xf numFmtId="4" fontId="16" fillId="108" borderId="302" applyNumberFormat="0" applyProtection="0">
      <alignment horizontal="right" vertical="center"/>
    </xf>
    <xf numFmtId="4" fontId="16" fillId="109" borderId="302" applyNumberFormat="0" applyProtection="0">
      <alignment horizontal="right" vertical="center"/>
    </xf>
    <xf numFmtId="4" fontId="16" fillId="110" borderId="302" applyNumberFormat="0" applyProtection="0">
      <alignment horizontal="right" vertical="center"/>
    </xf>
    <xf numFmtId="4" fontId="16" fillId="111" borderId="302" applyNumberFormat="0" applyProtection="0">
      <alignment horizontal="right" vertical="center"/>
    </xf>
    <xf numFmtId="4" fontId="16" fillId="112" borderId="302" applyNumberFormat="0" applyProtection="0">
      <alignment horizontal="right" vertical="center"/>
    </xf>
    <xf numFmtId="0" fontId="20" fillId="113" borderId="302" applyNumberFormat="0" applyProtection="0">
      <alignment horizontal="left" vertical="center" indent="1"/>
    </xf>
    <xf numFmtId="0" fontId="24" fillId="114" borderId="299" applyNumberFormat="0" applyProtection="0">
      <alignment horizontal="left" vertical="center" indent="2"/>
    </xf>
    <xf numFmtId="0" fontId="24" fillId="114" borderId="299" applyNumberFormat="0" applyProtection="0">
      <alignment horizontal="left" vertical="center" indent="2"/>
    </xf>
    <xf numFmtId="0" fontId="25" fillId="115" borderId="299" applyNumberFormat="0" applyProtection="0">
      <alignment horizontal="left" vertical="center" indent="2"/>
    </xf>
    <xf numFmtId="0" fontId="25" fillId="115" borderId="299" applyNumberFormat="0" applyProtection="0">
      <alignment horizontal="left" vertical="center" indent="2"/>
    </xf>
    <xf numFmtId="0" fontId="24" fillId="114" borderId="299" applyNumberFormat="0" applyProtection="0">
      <alignment horizontal="left" vertical="center" indent="2"/>
    </xf>
    <xf numFmtId="0" fontId="25" fillId="115" borderId="299" applyNumberFormat="0" applyProtection="0">
      <alignment horizontal="left" vertical="center" indent="2"/>
    </xf>
    <xf numFmtId="0" fontId="24" fillId="0" borderId="299" applyNumberFormat="0" applyProtection="0">
      <alignment horizontal="left" vertical="center" indent="2"/>
    </xf>
    <xf numFmtId="0" fontId="20" fillId="49"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4" borderId="299" applyNumberFormat="0" applyProtection="0">
      <alignment horizontal="left" vertical="center" indent="2"/>
    </xf>
    <xf numFmtId="0" fontId="25" fillId="115" borderId="299" applyNumberFormat="0" applyProtection="0">
      <alignment horizontal="left" vertical="center" indent="2"/>
    </xf>
    <xf numFmtId="0" fontId="24" fillId="114" borderId="299" applyNumberFormat="0" applyProtection="0">
      <alignment horizontal="left" vertical="center" indent="2"/>
    </xf>
    <xf numFmtId="0" fontId="24" fillId="114" borderId="299" applyNumberFormat="0" applyProtection="0">
      <alignment horizontal="left" vertical="center" indent="2"/>
    </xf>
    <xf numFmtId="0" fontId="25" fillId="115" borderId="299" applyNumberFormat="0" applyProtection="0">
      <alignment horizontal="left" vertical="center" indent="2"/>
    </xf>
    <xf numFmtId="0" fontId="25" fillId="115" borderId="299" applyNumberFormat="0" applyProtection="0">
      <alignment horizontal="left" vertical="center" indent="2"/>
    </xf>
    <xf numFmtId="0" fontId="25" fillId="115" borderId="299" applyNumberFormat="0" applyProtection="0">
      <alignment horizontal="left" vertical="center" indent="2"/>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49" borderId="302" applyNumberFormat="0" applyProtection="0">
      <alignment horizontal="left" vertical="center"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49" borderId="302" applyNumberFormat="0" applyProtection="0">
      <alignment horizontal="left" vertical="center"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6"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23"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6" borderId="299" applyNumberFormat="0" applyProtection="0">
      <alignment horizontal="left" vertical="center" indent="2"/>
    </xf>
    <xf numFmtId="0" fontId="24" fillId="116"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6" borderId="299" applyNumberFormat="0" applyProtection="0">
      <alignment horizontal="left" vertical="center" indent="2"/>
    </xf>
    <xf numFmtId="0" fontId="24" fillId="116" borderId="299" applyNumberFormat="0" applyProtection="0">
      <alignment horizontal="left" vertical="center" indent="2"/>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23" borderId="302" applyNumberFormat="0" applyProtection="0">
      <alignment horizontal="left" vertical="center"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23" borderId="302" applyNumberFormat="0" applyProtection="0">
      <alignment horizontal="left" vertical="center"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102"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02" borderId="302" applyNumberFormat="0" applyProtection="0">
      <alignment horizontal="left" vertical="center"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02" borderId="302" applyNumberFormat="0" applyProtection="0">
      <alignment horizontal="left" vertical="center"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13"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113" borderId="302" applyNumberFormat="0" applyProtection="0">
      <alignment horizontal="left" vertical="center"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113" borderId="302" applyNumberFormat="0" applyProtection="0">
      <alignment horizontal="left" vertical="center"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4" fontId="16" fillId="40" borderId="302" applyNumberFormat="0" applyProtection="0">
      <alignment vertical="center"/>
    </xf>
    <xf numFmtId="4" fontId="39" fillId="0" borderId="299" applyNumberFormat="0" applyProtection="0">
      <alignment horizontal="left" vertical="center" indent="1"/>
    </xf>
    <xf numFmtId="4" fontId="16" fillId="40" borderId="302" applyNumberFormat="0" applyProtection="0">
      <alignment horizontal="left" vertical="center" indent="1"/>
    </xf>
    <xf numFmtId="4" fontId="39" fillId="0" borderId="299" applyNumberFormat="0" applyProtection="0">
      <alignment horizontal="left" vertical="center" indent="1"/>
    </xf>
    <xf numFmtId="4" fontId="16" fillId="40" borderId="302" applyNumberFormat="0" applyProtection="0">
      <alignment horizontal="left" vertical="center" indent="1"/>
    </xf>
    <xf numFmtId="4" fontId="16" fillId="40" borderId="302" applyNumberFormat="0" applyProtection="0">
      <alignment horizontal="left" vertical="center" inden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4" fillId="0" borderId="299" applyNumberFormat="0" applyProtection="0">
      <alignment horizontal="right" vertical="center" wrapText="1"/>
    </xf>
    <xf numFmtId="4" fontId="16" fillId="0" borderId="302" applyNumberFormat="0" applyProtection="0">
      <alignment horizontal="right" vertical="center"/>
    </xf>
    <xf numFmtId="4" fontId="16" fillId="0" borderId="302" applyNumberFormat="0" applyProtection="0">
      <alignment horizontal="right" vertical="center"/>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0" fontId="20" fillId="0" borderId="302" applyNumberFormat="0" applyProtection="0">
      <alignment horizontal="left" vertical="center" indent="1"/>
    </xf>
    <xf numFmtId="0" fontId="20" fillId="0" borderId="302" applyNumberFormat="0" applyProtection="0">
      <alignment horizontal="left" vertical="center" indent="1"/>
    </xf>
    <xf numFmtId="0" fontId="25" fillId="43" borderId="299" applyNumberFormat="0" applyProtection="0">
      <alignment horizontal="center" vertical="center" wrapText="1"/>
    </xf>
    <xf numFmtId="0" fontId="20" fillId="0" borderId="302" applyNumberFormat="0" applyProtection="0">
      <alignment horizontal="left" vertical="center" indent="1"/>
    </xf>
    <xf numFmtId="0" fontId="20" fillId="0" borderId="302" applyNumberFormat="0" applyProtection="0">
      <alignment horizontal="left" vertical="center" indent="1"/>
    </xf>
    <xf numFmtId="4" fontId="45" fillId="117" borderId="302" applyNumberFormat="0" applyProtection="0">
      <alignment horizontal="right" vertic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4" fontId="20" fillId="0" borderId="287">
      <protection locked="0"/>
    </xf>
    <xf numFmtId="204" fontId="20" fillId="0" borderId="287">
      <protection locked="0"/>
    </xf>
    <xf numFmtId="204" fontId="20" fillId="0" borderId="287">
      <protection locked="0"/>
    </xf>
    <xf numFmtId="0" fontId="73" fillId="0" borderId="303" applyNumberFormat="0" applyFill="0" applyAlignment="0" applyProtection="0"/>
    <xf numFmtId="0" fontId="73" fillId="0" borderId="303" applyNumberFormat="0" applyFill="0" applyAlignment="0" applyProtection="0"/>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0" fontId="73" fillId="0" borderId="303" applyNumberFormat="0" applyFill="0" applyAlignment="0" applyProtection="0"/>
    <xf numFmtId="204" fontId="20" fillId="0" borderId="304">
      <protection locked="0"/>
    </xf>
    <xf numFmtId="204" fontId="20" fillId="0" borderId="304">
      <protection locked="0"/>
    </xf>
    <xf numFmtId="0" fontId="73" fillId="0" borderId="303" applyNumberFormat="0" applyFill="0" applyAlignment="0" applyProtection="0"/>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0" fontId="20" fillId="89" borderId="310" applyNumberFormat="0" applyFont="0" applyAlignment="0" applyProtection="0"/>
    <xf numFmtId="0" fontId="20" fillId="89" borderId="308" applyNumberFormat="0" applyFont="0" applyAlignment="0" applyProtection="0"/>
    <xf numFmtId="0" fontId="20" fillId="89" borderId="308" applyNumberFormat="0" applyFont="0" applyAlignment="0" applyProtection="0"/>
    <xf numFmtId="0" fontId="20" fillId="89" borderId="308" applyNumberFormat="0" applyFont="0" applyAlignment="0" applyProtection="0"/>
    <xf numFmtId="0" fontId="20" fillId="89" borderId="308" applyNumberFormat="0" applyFont="0" applyAlignment="0" applyProtection="0"/>
    <xf numFmtId="0" fontId="20" fillId="89" borderId="308" applyNumberFormat="0" applyFont="0" applyAlignment="0" applyProtection="0"/>
    <xf numFmtId="0" fontId="68" fillId="89" borderId="310" applyNumberFormat="0" applyFont="0" applyAlignment="0" applyProtection="0"/>
    <xf numFmtId="0" fontId="184" fillId="34" borderId="311" applyNumberFormat="0" applyAlignment="0" applyProtection="0"/>
    <xf numFmtId="0" fontId="184" fillId="91" borderId="311" applyNumberFormat="0" applyAlignment="0" applyProtection="0"/>
    <xf numFmtId="0" fontId="184" fillId="91" borderId="311" applyNumberFormat="0" applyAlignment="0" applyProtection="0"/>
    <xf numFmtId="0" fontId="184" fillId="34" borderId="311" applyNumberFormat="0" applyAlignment="0" applyProtection="0"/>
    <xf numFmtId="0" fontId="184" fillId="91" borderId="311" applyNumberFormat="0" applyAlignment="0" applyProtection="0"/>
    <xf numFmtId="0" fontId="184" fillId="91" borderId="311" applyNumberFormat="0" applyAlignment="0" applyProtection="0"/>
    <xf numFmtId="0" fontId="184" fillId="91" borderId="311" applyNumberFormat="0" applyAlignment="0" applyProtection="0"/>
    <xf numFmtId="0" fontId="184" fillId="91" borderId="311" applyNumberFormat="0" applyAlignment="0" applyProtection="0"/>
    <xf numFmtId="0" fontId="184" fillId="91" borderId="311" applyNumberFormat="0" applyAlignment="0" applyProtection="0"/>
    <xf numFmtId="4" fontId="55" fillId="104" borderId="307" applyNumberFormat="0" applyProtection="0">
      <alignment horizontal="right" vertical="center" wrapText="1"/>
    </xf>
    <xf numFmtId="4" fontId="55" fillId="104" borderId="307" applyNumberFormat="0" applyProtection="0">
      <alignment horizontal="right" vertical="center" wrapText="1"/>
    </xf>
    <xf numFmtId="4" fontId="16" fillId="0" borderId="311" applyNumberFormat="0" applyProtection="0">
      <alignment vertical="center"/>
    </xf>
    <xf numFmtId="4" fontId="16" fillId="0" borderId="311" applyNumberFormat="0" applyProtection="0">
      <alignment vertical="center"/>
    </xf>
    <xf numFmtId="4" fontId="16" fillId="0" borderId="311" applyNumberFormat="0" applyProtection="0">
      <alignment horizontal="left" vertical="center" indent="1"/>
    </xf>
    <xf numFmtId="4" fontId="16" fillId="19" borderId="311" applyNumberFormat="0" applyProtection="0">
      <alignment horizontal="left" vertical="center" indent="1"/>
    </xf>
    <xf numFmtId="4" fontId="25" fillId="22" borderId="307" applyNumberFormat="0" applyProtection="0">
      <alignment horizontal="left" vertical="center"/>
    </xf>
    <xf numFmtId="0" fontId="20" fillId="0" borderId="311" applyNumberFormat="0" applyProtection="0">
      <alignment horizontal="left" vertical="center" indent="1"/>
    </xf>
    <xf numFmtId="4" fontId="16" fillId="2" borderId="311" applyNumberFormat="0" applyProtection="0">
      <alignment horizontal="right" vertical="center"/>
    </xf>
    <xf numFmtId="4" fontId="16" fillId="106" borderId="311" applyNumberFormat="0" applyProtection="0">
      <alignment horizontal="right" vertical="center"/>
    </xf>
    <xf numFmtId="4" fontId="16" fillId="42" borderId="311" applyNumberFormat="0" applyProtection="0">
      <alignment horizontal="right" vertical="center"/>
    </xf>
    <xf numFmtId="4" fontId="16" fillId="107" borderId="311" applyNumberFormat="0" applyProtection="0">
      <alignment horizontal="right" vertical="center"/>
    </xf>
    <xf numFmtId="4" fontId="16" fillId="108" borderId="311" applyNumberFormat="0" applyProtection="0">
      <alignment horizontal="right" vertical="center"/>
    </xf>
    <xf numFmtId="4" fontId="16" fillId="109" borderId="311" applyNumberFormat="0" applyProtection="0">
      <alignment horizontal="right" vertical="center"/>
    </xf>
    <xf numFmtId="4" fontId="16" fillId="110" borderId="311" applyNumberFormat="0" applyProtection="0">
      <alignment horizontal="right" vertical="center"/>
    </xf>
    <xf numFmtId="4" fontId="16" fillId="111" borderId="311" applyNumberFormat="0" applyProtection="0">
      <alignment horizontal="right" vertical="center"/>
    </xf>
    <xf numFmtId="4" fontId="16" fillId="112" borderId="311" applyNumberFormat="0" applyProtection="0">
      <alignment horizontal="right" vertical="center"/>
    </xf>
    <xf numFmtId="0" fontId="20" fillId="113" borderId="311" applyNumberFormat="0" applyProtection="0">
      <alignment horizontal="left" vertical="center" indent="1"/>
    </xf>
    <xf numFmtId="0" fontId="24" fillId="114" borderId="307" applyNumberFormat="0" applyProtection="0">
      <alignment horizontal="left" vertical="center" indent="2"/>
    </xf>
    <xf numFmtId="0" fontId="24" fillId="114" borderId="307" applyNumberFormat="0" applyProtection="0">
      <alignment horizontal="left" vertical="center" indent="2"/>
    </xf>
    <xf numFmtId="0" fontId="25" fillId="115" borderId="307" applyNumberFormat="0" applyProtection="0">
      <alignment horizontal="left" vertical="center" indent="2"/>
    </xf>
    <xf numFmtId="0" fontId="25" fillId="115" borderId="307" applyNumberFormat="0" applyProtection="0">
      <alignment horizontal="left" vertical="center" indent="2"/>
    </xf>
    <xf numFmtId="0" fontId="24" fillId="114" borderId="307" applyNumberFormat="0" applyProtection="0">
      <alignment horizontal="left" vertical="center" indent="2"/>
    </xf>
    <xf numFmtId="0" fontId="25" fillId="115" borderId="307" applyNumberFormat="0" applyProtection="0">
      <alignment horizontal="left" vertical="center" indent="2"/>
    </xf>
    <xf numFmtId="0" fontId="24" fillId="0" borderId="307" applyNumberFormat="0" applyProtection="0">
      <alignment horizontal="left" vertical="center" indent="2"/>
    </xf>
    <xf numFmtId="0" fontId="20" fillId="49"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4" borderId="307" applyNumberFormat="0" applyProtection="0">
      <alignment horizontal="left" vertical="center" indent="2"/>
    </xf>
    <xf numFmtId="0" fontId="25" fillId="115" borderId="307" applyNumberFormat="0" applyProtection="0">
      <alignment horizontal="left" vertical="center" indent="2"/>
    </xf>
    <xf numFmtId="0" fontId="24" fillId="114" borderId="307" applyNumberFormat="0" applyProtection="0">
      <alignment horizontal="left" vertical="center" indent="2"/>
    </xf>
    <xf numFmtId="0" fontId="24" fillId="114" borderId="307" applyNumberFormat="0" applyProtection="0">
      <alignment horizontal="left" vertical="center" indent="2"/>
    </xf>
    <xf numFmtId="0" fontId="25" fillId="115" borderId="307" applyNumberFormat="0" applyProtection="0">
      <alignment horizontal="left" vertical="center" indent="2"/>
    </xf>
    <xf numFmtId="0" fontId="25" fillId="115" borderId="307" applyNumberFormat="0" applyProtection="0">
      <alignment horizontal="left" vertical="center" indent="2"/>
    </xf>
    <xf numFmtId="0" fontId="25" fillId="115" borderId="307" applyNumberFormat="0" applyProtection="0">
      <alignment horizontal="left" vertical="center" indent="2"/>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49" borderId="311" applyNumberFormat="0" applyProtection="0">
      <alignment horizontal="left" vertical="center"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49" borderId="311" applyNumberFormat="0" applyProtection="0">
      <alignment horizontal="left" vertical="center"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6"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23"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6" borderId="307" applyNumberFormat="0" applyProtection="0">
      <alignment horizontal="left" vertical="center" indent="2"/>
    </xf>
    <xf numFmtId="0" fontId="24" fillId="116"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6" borderId="307" applyNumberFormat="0" applyProtection="0">
      <alignment horizontal="left" vertical="center" indent="2"/>
    </xf>
    <xf numFmtId="0" fontId="24" fillId="116" borderId="307" applyNumberFormat="0" applyProtection="0">
      <alignment horizontal="left" vertical="center" indent="2"/>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23" borderId="311" applyNumberFormat="0" applyProtection="0">
      <alignment horizontal="left" vertical="center"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23" borderId="311" applyNumberFormat="0" applyProtection="0">
      <alignment horizontal="left" vertical="center"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102"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02" borderId="311" applyNumberFormat="0" applyProtection="0">
      <alignment horizontal="left" vertical="center"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02" borderId="311" applyNumberFormat="0" applyProtection="0">
      <alignment horizontal="left" vertical="center"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13"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113" borderId="311" applyNumberFormat="0" applyProtection="0">
      <alignment horizontal="left" vertical="center"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113" borderId="311" applyNumberFormat="0" applyProtection="0">
      <alignment horizontal="left" vertical="center"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4" fontId="16" fillId="40" borderId="311" applyNumberFormat="0" applyProtection="0">
      <alignment vertical="center"/>
    </xf>
    <xf numFmtId="4" fontId="39" fillId="0" borderId="307" applyNumberFormat="0" applyProtection="0">
      <alignment horizontal="left" vertical="center" indent="1"/>
    </xf>
    <xf numFmtId="4" fontId="16" fillId="40" borderId="311" applyNumberFormat="0" applyProtection="0">
      <alignment horizontal="left" vertical="center" indent="1"/>
    </xf>
    <xf numFmtId="4" fontId="39" fillId="0" borderId="307" applyNumberFormat="0" applyProtection="0">
      <alignment horizontal="left" vertical="center" indent="1"/>
    </xf>
    <xf numFmtId="4" fontId="16" fillId="40" borderId="311" applyNumberFormat="0" applyProtection="0">
      <alignment horizontal="left" vertical="center" indent="1"/>
    </xf>
    <xf numFmtId="4" fontId="16" fillId="40" borderId="311" applyNumberFormat="0" applyProtection="0">
      <alignment horizontal="left" vertical="center" inden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4" fillId="0" borderId="307" applyNumberFormat="0" applyProtection="0">
      <alignment horizontal="right" vertical="center" wrapText="1"/>
    </xf>
    <xf numFmtId="4" fontId="16" fillId="0" borderId="311" applyNumberFormat="0" applyProtection="0">
      <alignment horizontal="right" vertical="center"/>
    </xf>
    <xf numFmtId="4" fontId="16" fillId="0" borderId="311" applyNumberFormat="0" applyProtection="0">
      <alignment horizontal="right" vertical="center"/>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0" fontId="20" fillId="0" borderId="311" applyNumberFormat="0" applyProtection="0">
      <alignment horizontal="left" vertical="center" indent="1"/>
    </xf>
    <xf numFmtId="0" fontId="20" fillId="0" borderId="311" applyNumberFormat="0" applyProtection="0">
      <alignment horizontal="left" vertical="center" indent="1"/>
    </xf>
    <xf numFmtId="0" fontId="25" fillId="43" borderId="307" applyNumberFormat="0" applyProtection="0">
      <alignment horizontal="center" vertical="center" wrapText="1"/>
    </xf>
    <xf numFmtId="0" fontId="20" fillId="0" borderId="311" applyNumberFormat="0" applyProtection="0">
      <alignment horizontal="left" vertical="center" indent="1"/>
    </xf>
    <xf numFmtId="0" fontId="20" fillId="0" borderId="311" applyNumberFormat="0" applyProtection="0">
      <alignment horizontal="left" vertical="center" indent="1"/>
    </xf>
    <xf numFmtId="4" fontId="45" fillId="117" borderId="311" applyNumberFormat="0" applyProtection="0">
      <alignment horizontal="right" vertical="center"/>
    </xf>
    <xf numFmtId="206" fontId="196" fillId="0" borderId="305">
      <alignment horizontal="center"/>
    </xf>
    <xf numFmtId="206" fontId="196" fillId="0" borderId="305">
      <alignment horizontal="center"/>
    </xf>
    <xf numFmtId="206" fontId="196" fillId="0" borderId="305">
      <alignment horizontal="center"/>
    </xf>
    <xf numFmtId="206" fontId="196" fillId="0" borderId="305">
      <alignment horizontal="center"/>
    </xf>
    <xf numFmtId="206" fontId="196" fillId="0" borderId="305">
      <alignment horizontal="center"/>
    </xf>
    <xf numFmtId="206" fontId="196" fillId="0" borderId="305">
      <alignment horizontal="center"/>
    </xf>
    <xf numFmtId="0" fontId="73" fillId="0" borderId="312" applyNumberFormat="0" applyFill="0" applyAlignment="0" applyProtection="0"/>
    <xf numFmtId="0" fontId="73" fillId="0" borderId="312" applyNumberFormat="0" applyFill="0" applyAlignment="0" applyProtection="0"/>
    <xf numFmtId="0" fontId="73" fillId="0" borderId="312" applyNumberFormat="0" applyFill="0" applyAlignment="0" applyProtection="0"/>
    <xf numFmtId="204" fontId="20" fillId="0" borderId="313">
      <protection locked="0"/>
    </xf>
    <xf numFmtId="204" fontId="20" fillId="0" borderId="313">
      <protection locked="0"/>
    </xf>
    <xf numFmtId="0" fontId="73" fillId="0" borderId="312" applyNumberFormat="0" applyFill="0" applyAlignment="0" applyProtection="0"/>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0" fontId="24" fillId="0" borderId="307"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07" applyNumberFormat="0">
      <protection locked="0"/>
    </xf>
    <xf numFmtId="0" fontId="20" fillId="84" borderId="307" applyNumberFormat="0">
      <protection locked="0"/>
    </xf>
    <xf numFmtId="0" fontId="20" fillId="84" borderId="307" applyNumberFormat="0">
      <protection locked="0"/>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23" fillId="0" borderId="307" applyNumberFormat="0" applyProtection="0">
      <alignment horizontal="left" vertical="center" inden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0" fontId="134" fillId="34" borderId="317" applyNumberFormat="0" applyAlignment="0" applyProtection="0"/>
    <xf numFmtId="0" fontId="136" fillId="91" borderId="317" applyNumberFormat="0" applyAlignment="0" applyProtection="0"/>
    <xf numFmtId="0" fontId="136" fillId="91" borderId="317" applyNumberFormat="0" applyAlignment="0" applyProtection="0"/>
    <xf numFmtId="0" fontId="134" fillId="34" borderId="317" applyNumberFormat="0" applyAlignment="0" applyProtection="0"/>
    <xf numFmtId="0" fontId="136" fillId="91" borderId="317" applyNumberFormat="0" applyAlignment="0" applyProtection="0"/>
    <xf numFmtId="0" fontId="136" fillId="91" borderId="317" applyNumberFormat="0" applyAlignment="0" applyProtection="0"/>
    <xf numFmtId="0" fontId="136" fillId="91" borderId="317" applyNumberFormat="0" applyAlignment="0" applyProtection="0"/>
    <xf numFmtId="0" fontId="136" fillId="91" borderId="317" applyNumberFormat="0" applyAlignment="0" applyProtection="0"/>
    <xf numFmtId="0" fontId="136" fillId="91" borderId="317" applyNumberFormat="0" applyAlignment="0" applyProtection="0"/>
    <xf numFmtId="0" fontId="157" fillId="0" borderId="318">
      <alignment horizontal="left" vertical="center"/>
    </xf>
    <xf numFmtId="0" fontId="157" fillId="0" borderId="318">
      <alignment horizontal="left" vertical="center"/>
    </xf>
    <xf numFmtId="0" fontId="157" fillId="0" borderId="318">
      <alignment horizontal="left" vertical="center"/>
    </xf>
    <xf numFmtId="0" fontId="157" fillId="0" borderId="318">
      <alignment horizontal="left" vertical="center"/>
    </xf>
    <xf numFmtId="0" fontId="157" fillId="0" borderId="318">
      <alignment horizontal="left" vertical="center"/>
    </xf>
    <xf numFmtId="0" fontId="157" fillId="0" borderId="318">
      <alignment horizontal="left" vertical="center"/>
    </xf>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20" fillId="89" borderId="319" applyNumberFormat="0" applyFont="0" applyAlignment="0" applyProtection="0"/>
    <xf numFmtId="0" fontId="20" fillId="89" borderId="317" applyNumberFormat="0" applyFont="0" applyAlignment="0" applyProtection="0"/>
    <xf numFmtId="0" fontId="20" fillId="89" borderId="317" applyNumberFormat="0" applyFont="0" applyAlignment="0" applyProtection="0"/>
    <xf numFmtId="0" fontId="20" fillId="89" borderId="317" applyNumberFormat="0" applyFont="0" applyAlignment="0" applyProtection="0"/>
    <xf numFmtId="0" fontId="20" fillId="89" borderId="317" applyNumberFormat="0" applyFont="0" applyAlignment="0" applyProtection="0"/>
    <xf numFmtId="0" fontId="20" fillId="89" borderId="317" applyNumberFormat="0" applyFont="0" applyAlignment="0" applyProtection="0"/>
    <xf numFmtId="0" fontId="68" fillId="89" borderId="319" applyNumberFormat="0" applyFont="0" applyAlignment="0" applyProtection="0"/>
    <xf numFmtId="0" fontId="184" fillId="34" borderId="320" applyNumberFormat="0" applyAlignment="0" applyProtection="0"/>
    <xf numFmtId="0" fontId="184" fillId="91" borderId="320" applyNumberFormat="0" applyAlignment="0" applyProtection="0"/>
    <xf numFmtId="0" fontId="184" fillId="91" borderId="320" applyNumberFormat="0" applyAlignment="0" applyProtection="0"/>
    <xf numFmtId="0" fontId="184" fillId="34" borderId="320" applyNumberFormat="0" applyAlignment="0" applyProtection="0"/>
    <xf numFmtId="0" fontId="184" fillId="91" borderId="320" applyNumberFormat="0" applyAlignment="0" applyProtection="0"/>
    <xf numFmtId="0" fontId="184" fillId="91" borderId="320" applyNumberFormat="0" applyAlignment="0" applyProtection="0"/>
    <xf numFmtId="0" fontId="184" fillId="91" borderId="320" applyNumberFormat="0" applyAlignment="0" applyProtection="0"/>
    <xf numFmtId="0" fontId="184" fillId="91" borderId="320" applyNumberFormat="0" applyAlignment="0" applyProtection="0"/>
    <xf numFmtId="0" fontId="184" fillId="91" borderId="320" applyNumberFormat="0" applyAlignment="0" applyProtection="0"/>
    <xf numFmtId="4" fontId="55" fillId="104" borderId="316" applyNumberFormat="0" applyProtection="0">
      <alignment horizontal="right" vertical="center" wrapText="1"/>
    </xf>
    <xf numFmtId="4" fontId="55" fillId="104" borderId="316" applyNumberFormat="0" applyProtection="0">
      <alignment horizontal="right" vertical="center" wrapText="1"/>
    </xf>
    <xf numFmtId="4" fontId="16" fillId="0" borderId="320" applyNumberFormat="0" applyProtection="0">
      <alignment vertical="center"/>
    </xf>
    <xf numFmtId="4" fontId="16" fillId="0" borderId="320" applyNumberFormat="0" applyProtection="0">
      <alignment vertical="center"/>
    </xf>
    <xf numFmtId="4" fontId="16" fillId="0" borderId="320" applyNumberFormat="0" applyProtection="0">
      <alignment horizontal="left" vertical="center" indent="1"/>
    </xf>
    <xf numFmtId="4" fontId="16" fillId="19" borderId="320" applyNumberFormat="0" applyProtection="0">
      <alignment horizontal="left" vertical="center" indent="1"/>
    </xf>
    <xf numFmtId="4" fontId="25" fillId="22" borderId="316" applyNumberFormat="0" applyProtection="0">
      <alignment horizontal="left" vertical="center"/>
    </xf>
    <xf numFmtId="0" fontId="20" fillId="0" borderId="320" applyNumberFormat="0" applyProtection="0">
      <alignment horizontal="left" vertical="center" indent="1"/>
    </xf>
    <xf numFmtId="4" fontId="16" fillId="2" borderId="320" applyNumberFormat="0" applyProtection="0">
      <alignment horizontal="right" vertical="center"/>
    </xf>
    <xf numFmtId="4" fontId="16" fillId="106" borderId="320" applyNumberFormat="0" applyProtection="0">
      <alignment horizontal="right" vertical="center"/>
    </xf>
    <xf numFmtId="4" fontId="16" fillId="42" borderId="320" applyNumberFormat="0" applyProtection="0">
      <alignment horizontal="right" vertical="center"/>
    </xf>
    <xf numFmtId="4" fontId="16" fillId="107" borderId="320" applyNumberFormat="0" applyProtection="0">
      <alignment horizontal="right" vertical="center"/>
    </xf>
    <xf numFmtId="4" fontId="16" fillId="108" borderId="320" applyNumberFormat="0" applyProtection="0">
      <alignment horizontal="right" vertical="center"/>
    </xf>
    <xf numFmtId="4" fontId="16" fillId="109" borderId="320" applyNumberFormat="0" applyProtection="0">
      <alignment horizontal="right" vertical="center"/>
    </xf>
    <xf numFmtId="4" fontId="16" fillId="110" borderId="320" applyNumberFormat="0" applyProtection="0">
      <alignment horizontal="right" vertical="center"/>
    </xf>
    <xf numFmtId="4" fontId="16" fillId="111" borderId="320" applyNumberFormat="0" applyProtection="0">
      <alignment horizontal="right" vertical="center"/>
    </xf>
    <xf numFmtId="4" fontId="16" fillId="112" borderId="320" applyNumberFormat="0" applyProtection="0">
      <alignment horizontal="right" vertical="center"/>
    </xf>
    <xf numFmtId="0" fontId="20" fillId="113" borderId="320" applyNumberFormat="0" applyProtection="0">
      <alignment horizontal="left" vertical="center" indent="1"/>
    </xf>
    <xf numFmtId="0" fontId="24" fillId="114"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4" fillId="0" borderId="316" applyNumberFormat="0" applyProtection="0">
      <alignment horizontal="left" vertical="center" indent="2"/>
    </xf>
    <xf numFmtId="0" fontId="20" fillId="49"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4" fillId="114"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0"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0"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23"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116"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116"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0"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0"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102"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2" borderId="320"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2" borderId="320"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13"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3" borderId="320"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3" borderId="320"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20" applyNumberFormat="0" applyProtection="0">
      <alignment vertical="center"/>
    </xf>
    <xf numFmtId="4" fontId="39" fillId="0" borderId="316" applyNumberFormat="0" applyProtection="0">
      <alignment horizontal="left" vertical="center" indent="1"/>
    </xf>
    <xf numFmtId="4" fontId="16" fillId="40" borderId="320" applyNumberFormat="0" applyProtection="0">
      <alignment horizontal="left" vertical="center" indent="1"/>
    </xf>
    <xf numFmtId="4" fontId="39" fillId="0" borderId="316" applyNumberFormat="0" applyProtection="0">
      <alignment horizontal="left" vertical="center" indent="1"/>
    </xf>
    <xf numFmtId="4" fontId="16" fillId="40" borderId="320" applyNumberFormat="0" applyProtection="0">
      <alignment horizontal="left" vertical="center" indent="1"/>
    </xf>
    <xf numFmtId="4" fontId="16" fillId="40" borderId="320" applyNumberFormat="0" applyProtection="0">
      <alignment horizontal="left" vertical="center" inden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4" fillId="0" borderId="316" applyNumberFormat="0" applyProtection="0">
      <alignment horizontal="right" vertical="center" wrapText="1"/>
    </xf>
    <xf numFmtId="4" fontId="16" fillId="0" borderId="320" applyNumberFormat="0" applyProtection="0">
      <alignment horizontal="right" vertical="center"/>
    </xf>
    <xf numFmtId="4" fontId="16" fillId="0" borderId="320"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0" fillId="0" borderId="320" applyNumberFormat="0" applyProtection="0">
      <alignment horizontal="left" vertical="center" indent="1"/>
    </xf>
    <xf numFmtId="0" fontId="20" fillId="0" borderId="320" applyNumberFormat="0" applyProtection="0">
      <alignment horizontal="left" vertical="center" indent="1"/>
    </xf>
    <xf numFmtId="0" fontId="25" fillId="43" borderId="316" applyNumberFormat="0" applyProtection="0">
      <alignment horizontal="center" vertical="center" wrapText="1"/>
    </xf>
    <xf numFmtId="0" fontId="20" fillId="0" borderId="320" applyNumberFormat="0" applyProtection="0">
      <alignment horizontal="left" vertical="center" indent="1"/>
    </xf>
    <xf numFmtId="0" fontId="20" fillId="0" borderId="320" applyNumberFormat="0" applyProtection="0">
      <alignment horizontal="left" vertical="center" indent="1"/>
    </xf>
    <xf numFmtId="4" fontId="45" fillId="117" borderId="320" applyNumberFormat="0" applyProtection="0">
      <alignment horizontal="right" vertical="center"/>
    </xf>
    <xf numFmtId="206" fontId="196" fillId="0" borderId="314">
      <alignment horizontal="center"/>
    </xf>
    <xf numFmtId="206" fontId="196" fillId="0" borderId="314">
      <alignment horizontal="center"/>
    </xf>
    <xf numFmtId="206" fontId="196" fillId="0" borderId="314">
      <alignment horizontal="center"/>
    </xf>
    <xf numFmtId="206" fontId="196" fillId="0" borderId="314">
      <alignment horizontal="center"/>
    </xf>
    <xf numFmtId="206" fontId="196" fillId="0" borderId="314">
      <alignment horizontal="center"/>
    </xf>
    <xf numFmtId="206" fontId="196" fillId="0" borderId="314">
      <alignment horizontal="center"/>
    </xf>
    <xf numFmtId="204" fontId="20" fillId="0" borderId="313">
      <protection locked="0"/>
    </xf>
    <xf numFmtId="204" fontId="20" fillId="0" borderId="313">
      <protection locked="0"/>
    </xf>
    <xf numFmtId="204" fontId="20" fillId="0" borderId="313">
      <protection locked="0"/>
    </xf>
    <xf numFmtId="0" fontId="73" fillId="0" borderId="321" applyNumberFormat="0" applyFill="0" applyAlignment="0" applyProtection="0"/>
    <xf numFmtId="0" fontId="73" fillId="0" borderId="321" applyNumberFormat="0" applyFill="0" applyAlignment="0" applyProtection="0"/>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0" fontId="73" fillId="0" borderId="321" applyNumberFormat="0" applyFill="0" applyAlignment="0" applyProtection="0"/>
    <xf numFmtId="204" fontId="20" fillId="0" borderId="322">
      <protection locked="0"/>
    </xf>
    <xf numFmtId="204" fontId="20" fillId="0" borderId="322">
      <protection locked="0"/>
    </xf>
    <xf numFmtId="0" fontId="73" fillId="0" borderId="321" applyNumberFormat="0" applyFill="0" applyAlignment="0" applyProtection="0"/>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0" fontId="20" fillId="39" borderId="331" applyNumberFormat="0" applyProtection="0">
      <alignment horizontal="left" vertical="top" indent="1"/>
    </xf>
    <xf numFmtId="0" fontId="24" fillId="0" borderId="330" applyNumberFormat="0" applyProtection="0">
      <alignment horizontal="left" vertical="center" indent="2"/>
    </xf>
    <xf numFmtId="4" fontId="30" fillId="18" borderId="330" applyNumberFormat="0" applyProtection="0">
      <alignment horizontal="left" vertical="center" indent="1"/>
    </xf>
    <xf numFmtId="0" fontId="25" fillId="43" borderId="330" applyNumberFormat="0" applyProtection="0">
      <alignment horizontal="center" vertical="center" wrapText="1"/>
    </xf>
    <xf numFmtId="4" fontId="30" fillId="18" borderId="316" applyNumberFormat="0" applyProtection="0">
      <alignment horizontal="right" vertical="center" wrapText="1"/>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23" fillId="0" borderId="316" applyNumberFormat="0" applyProtection="0">
      <alignment horizontal="right" vertical="center" wrapText="1"/>
    </xf>
    <xf numFmtId="4" fontId="23" fillId="0" borderId="330" applyNumberFormat="0" applyProtection="0">
      <alignment horizontal="left" vertical="center" indent="1"/>
    </xf>
    <xf numFmtId="0" fontId="25" fillId="44" borderId="316" applyNumberFormat="0" applyProtection="0">
      <alignment horizontal="center" vertical="top" wrapText="1"/>
    </xf>
    <xf numFmtId="0" fontId="24" fillId="0" borderId="330" applyNumberFormat="0" applyProtection="0">
      <alignment horizontal="left" vertical="center" indent="2"/>
    </xf>
    <xf numFmtId="0" fontId="20" fillId="3" borderId="331" applyNumberFormat="0" applyProtection="0">
      <alignment horizontal="left" vertical="top" indent="1"/>
    </xf>
    <xf numFmtId="0" fontId="25" fillId="44" borderId="330" applyNumberFormat="0" applyProtection="0">
      <alignment horizontal="center" vertical="top" wrapText="1"/>
    </xf>
    <xf numFmtId="4" fontId="23" fillId="0" borderId="316" applyNumberFormat="0" applyProtection="0">
      <alignment horizontal="left" vertical="center" indent="1"/>
    </xf>
    <xf numFmtId="4" fontId="16" fillId="27" borderId="331" applyNumberFormat="0" applyProtection="0">
      <alignment horizontal="right" vertical="center"/>
    </xf>
    <xf numFmtId="4" fontId="16" fillId="24" borderId="331" applyNumberFormat="0" applyProtection="0">
      <alignment horizontal="right" vertical="center"/>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5" fillId="22" borderId="316" applyNumberFormat="0" applyProtection="0">
      <alignment horizontal="left" vertical="center"/>
    </xf>
    <xf numFmtId="0" fontId="24" fillId="0" borderId="316" applyNumberFormat="0" applyProtection="0">
      <alignment horizontal="left" vertical="center" indent="2"/>
    </xf>
    <xf numFmtId="4" fontId="30" fillId="18" borderId="316" applyNumberFormat="0" applyProtection="0">
      <alignment horizontal="right" vertical="center" wrapText="1"/>
    </xf>
    <xf numFmtId="4" fontId="16" fillId="31" borderId="315" applyNumberFormat="0" applyProtection="0">
      <alignment horizontal="right" vertical="center"/>
    </xf>
    <xf numFmtId="0" fontId="20" fillId="39" borderId="315" applyNumberFormat="0" applyProtection="0">
      <alignment horizontal="left" vertical="top" indent="1"/>
    </xf>
    <xf numFmtId="0" fontId="20" fillId="84" borderId="316" applyNumberFormat="0">
      <protection locked="0"/>
    </xf>
    <xf numFmtId="4" fontId="25" fillId="22" borderId="316" applyNumberFormat="0" applyProtection="0">
      <alignment horizontal="left" vertical="center"/>
    </xf>
    <xf numFmtId="4" fontId="30" fillId="18" borderId="316" applyNumberFormat="0" applyProtection="0">
      <alignment horizontal="right" vertical="center" wrapText="1"/>
    </xf>
    <xf numFmtId="0" fontId="17" fillId="19" borderId="315" applyNumberFormat="0" applyProtection="0">
      <alignment horizontal="left" vertical="top" indent="1"/>
    </xf>
    <xf numFmtId="4" fontId="31" fillId="19" borderId="315" applyNumberFormat="0" applyProtection="0">
      <alignment vertical="center"/>
    </xf>
    <xf numFmtId="4" fontId="16" fillId="34" borderId="316" applyNumberFormat="0" applyProtection="0">
      <alignment horizontal="left" vertical="center" indent="1"/>
    </xf>
    <xf numFmtId="4" fontId="30" fillId="18" borderId="316" applyNumberFormat="0" applyProtection="0">
      <alignment horizontal="left" vertical="center"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4" fontId="16" fillId="36" borderId="315" applyNumberFormat="0" applyProtection="0">
      <alignment horizontal="right" vertical="center"/>
    </xf>
    <xf numFmtId="4" fontId="16" fillId="34" borderId="316" applyNumberFormat="0" applyProtection="0">
      <alignment horizontal="left" vertical="center" indent="1"/>
    </xf>
    <xf numFmtId="4" fontId="17" fillId="33" borderId="316" applyNumberFormat="0" applyProtection="0">
      <alignment horizontal="left" vertical="center" indent="1"/>
    </xf>
    <xf numFmtId="4" fontId="16" fillId="32" borderId="315" applyNumberFormat="0" applyProtection="0">
      <alignment horizontal="right" vertical="center"/>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23" fillId="0" borderId="316" applyNumberFormat="0" applyProtection="0">
      <alignment horizontal="right" vertical="center" wrapText="1"/>
    </xf>
    <xf numFmtId="4" fontId="16" fillId="24" borderId="315" applyNumberFormat="0" applyProtection="0">
      <alignment horizontal="right" vertical="center"/>
    </xf>
    <xf numFmtId="4" fontId="30" fillId="18" borderId="316" applyNumberFormat="0" applyProtection="0">
      <alignment horizontal="right" vertical="center" wrapTex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23" fillId="0" borderId="316" applyNumberFormat="0" applyProtection="0">
      <alignment horizontal="left" vertical="center" indent="1"/>
    </xf>
    <xf numFmtId="0" fontId="20" fillId="39" borderId="331" applyNumberFormat="0" applyProtection="0">
      <alignment horizontal="left" vertical="top" indent="1"/>
    </xf>
    <xf numFmtId="0" fontId="20" fillId="84" borderId="330" applyNumberFormat="0">
      <protection locked="0"/>
    </xf>
    <xf numFmtId="0" fontId="16" fillId="40" borderId="331" applyNumberFormat="0" applyProtection="0">
      <alignment horizontal="left" vertical="top" indent="1"/>
    </xf>
    <xf numFmtId="4" fontId="36" fillId="40" borderId="331" applyNumberFormat="0" applyProtection="0">
      <alignment vertical="center"/>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0" fontId="20" fillId="84" borderId="316" applyNumberFormat="0">
      <protection locked="0"/>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5" fillId="22" borderId="316" applyNumberFormat="0" applyProtection="0">
      <alignment horizontal="left" vertical="center"/>
    </xf>
    <xf numFmtId="0" fontId="24" fillId="0" borderId="316" applyNumberFormat="0" applyProtection="0">
      <alignment horizontal="left" vertical="center" indent="2"/>
    </xf>
    <xf numFmtId="4" fontId="30" fillId="18" borderId="316" applyNumberFormat="0" applyProtection="0">
      <alignment horizontal="right" vertical="center" wrapText="1"/>
    </xf>
    <xf numFmtId="4" fontId="16" fillId="31" borderId="315" applyNumberFormat="0" applyProtection="0">
      <alignment horizontal="right" vertical="center"/>
    </xf>
    <xf numFmtId="0" fontId="20" fillId="39" borderId="315" applyNumberFormat="0" applyProtection="0">
      <alignment horizontal="left" vertical="top" indent="1"/>
    </xf>
    <xf numFmtId="0" fontId="20" fillId="84" borderId="316" applyNumberFormat="0">
      <protection locked="0"/>
    </xf>
    <xf numFmtId="4" fontId="25" fillId="22" borderId="316" applyNumberFormat="0" applyProtection="0">
      <alignment horizontal="left" vertical="center"/>
    </xf>
    <xf numFmtId="4" fontId="30" fillId="18" borderId="316" applyNumberFormat="0" applyProtection="0">
      <alignment horizontal="right" vertical="center" wrapText="1"/>
    </xf>
    <xf numFmtId="0" fontId="17" fillId="19" borderId="315" applyNumberFormat="0" applyProtection="0">
      <alignment horizontal="left" vertical="top" indent="1"/>
    </xf>
    <xf numFmtId="4" fontId="31" fillId="19" borderId="315" applyNumberFormat="0" applyProtection="0">
      <alignment vertical="center"/>
    </xf>
    <xf numFmtId="4" fontId="16" fillId="34" borderId="316" applyNumberFormat="0" applyProtection="0">
      <alignment horizontal="left" vertical="center" indent="1"/>
    </xf>
    <xf numFmtId="4" fontId="30" fillId="18" borderId="316" applyNumberFormat="0" applyProtection="0">
      <alignment horizontal="left" vertical="center"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4" fontId="16" fillId="36" borderId="315" applyNumberFormat="0" applyProtection="0">
      <alignment horizontal="right" vertical="center"/>
    </xf>
    <xf numFmtId="4" fontId="16" fillId="34" borderId="316" applyNumberFormat="0" applyProtection="0">
      <alignment horizontal="left" vertical="center" indent="1"/>
    </xf>
    <xf numFmtId="4" fontId="17" fillId="33" borderId="316" applyNumberFormat="0" applyProtection="0">
      <alignment horizontal="left" vertical="center" indent="1"/>
    </xf>
    <xf numFmtId="4" fontId="16" fillId="32" borderId="315" applyNumberFormat="0" applyProtection="0">
      <alignment horizontal="right" vertical="center"/>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23" fillId="0" borderId="316" applyNumberFormat="0" applyProtection="0">
      <alignment horizontal="right" vertical="center" wrapText="1"/>
    </xf>
    <xf numFmtId="4" fontId="16" fillId="24" borderId="315" applyNumberFormat="0" applyProtection="0">
      <alignment horizontal="right" vertical="center"/>
    </xf>
    <xf numFmtId="4" fontId="30" fillId="18" borderId="316" applyNumberFormat="0" applyProtection="0">
      <alignment horizontal="right" vertical="center" wrapTex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129" fillId="34" borderId="288" applyNumberFormat="0" applyFont="0" applyBorder="0" applyAlignment="0" applyProtection="0">
      <protection hidden="1"/>
    </xf>
    <xf numFmtId="0" fontId="134" fillId="34" borderId="325" applyNumberFormat="0" applyAlignment="0" applyProtection="0"/>
    <xf numFmtId="0" fontId="136" fillId="91" borderId="325" applyNumberFormat="0" applyAlignment="0" applyProtection="0"/>
    <xf numFmtId="0" fontId="136" fillId="91" borderId="325" applyNumberFormat="0" applyAlignment="0" applyProtection="0"/>
    <xf numFmtId="0" fontId="134" fillId="34" borderId="325" applyNumberFormat="0" applyAlignment="0" applyProtection="0"/>
    <xf numFmtId="0" fontId="136" fillId="91" borderId="325" applyNumberFormat="0" applyAlignment="0" applyProtection="0"/>
    <xf numFmtId="0" fontId="136" fillId="91" borderId="325" applyNumberFormat="0" applyAlignment="0" applyProtection="0"/>
    <xf numFmtId="0" fontId="136" fillId="91" borderId="325" applyNumberFormat="0" applyAlignment="0" applyProtection="0"/>
    <xf numFmtId="0" fontId="136" fillId="91" borderId="325" applyNumberFormat="0" applyAlignment="0" applyProtection="0"/>
    <xf numFmtId="0" fontId="136" fillId="91" borderId="325" applyNumberFormat="0" applyAlignment="0" applyProtection="0"/>
    <xf numFmtId="0" fontId="157" fillId="0" borderId="323">
      <alignment horizontal="left" vertical="center"/>
    </xf>
    <xf numFmtId="0" fontId="157" fillId="0" borderId="323">
      <alignment horizontal="left" vertical="center"/>
    </xf>
    <xf numFmtId="0" fontId="157" fillId="0" borderId="323">
      <alignment horizontal="left" vertical="center"/>
    </xf>
    <xf numFmtId="0" fontId="157" fillId="0" borderId="323">
      <alignment horizontal="left" vertical="center"/>
    </xf>
    <xf numFmtId="0" fontId="157" fillId="0" borderId="323">
      <alignment horizontal="left" vertical="center"/>
    </xf>
    <xf numFmtId="0" fontId="157" fillId="0" borderId="323">
      <alignment horizontal="left" vertical="center"/>
    </xf>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0" fontId="157" fillId="0" borderId="333">
      <alignment horizontal="left" vertical="center"/>
    </xf>
    <xf numFmtId="0" fontId="157" fillId="0" borderId="333">
      <alignment horizontal="left" vertical="center"/>
    </xf>
    <xf numFmtId="0" fontId="157" fillId="0" borderId="333">
      <alignment horizontal="left" vertical="center"/>
    </xf>
    <xf numFmtId="0" fontId="157" fillId="0" borderId="333">
      <alignment horizontal="left" vertical="center"/>
    </xf>
    <xf numFmtId="0" fontId="157" fillId="0" borderId="333">
      <alignment horizontal="left" vertical="center"/>
    </xf>
    <xf numFmtId="0" fontId="157" fillId="0" borderId="333">
      <alignment horizontal="left" vertical="center"/>
    </xf>
    <xf numFmtId="0" fontId="136" fillId="91" borderId="334" applyNumberFormat="0" applyAlignment="0" applyProtection="0"/>
    <xf numFmtId="0" fontId="136" fillId="91" borderId="334" applyNumberFormat="0" applyAlignment="0" applyProtection="0"/>
    <xf numFmtId="0" fontId="136" fillId="91" borderId="334" applyNumberFormat="0" applyAlignment="0" applyProtection="0"/>
    <xf numFmtId="0" fontId="136" fillId="91" borderId="334" applyNumberFormat="0" applyAlignment="0" applyProtection="0"/>
    <xf numFmtId="0" fontId="136" fillId="91" borderId="334" applyNumberFormat="0" applyAlignment="0" applyProtection="0"/>
    <xf numFmtId="0" fontId="134" fillId="34" borderId="334" applyNumberFormat="0" applyAlignment="0" applyProtection="0"/>
    <xf numFmtId="0" fontId="136" fillId="91" borderId="334" applyNumberFormat="0" applyAlignment="0" applyProtection="0"/>
    <xf numFmtId="0" fontId="136" fillId="91" borderId="334" applyNumberFormat="0" applyAlignment="0" applyProtection="0"/>
    <xf numFmtId="0" fontId="134" fillId="34" borderId="334" applyNumberFormat="0" applyAlignment="0" applyProtection="0"/>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7" fillId="33" borderId="330" applyNumberFormat="0" applyProtection="0">
      <alignment horizontal="left" vertical="center" indent="1"/>
    </xf>
    <xf numFmtId="4" fontId="30" fillId="18" borderId="330"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30" fillId="18" borderId="330" applyNumberFormat="0" applyProtection="0">
      <alignment horizontal="right" vertical="center" wrapText="1"/>
    </xf>
    <xf numFmtId="4" fontId="16" fillId="24" borderId="331" applyNumberFormat="0" applyProtection="0">
      <alignment horizontal="right" vertical="center"/>
    </xf>
    <xf numFmtId="4" fontId="23" fillId="0" borderId="330" applyNumberFormat="0" applyProtection="0">
      <alignment horizontal="right" vertical="center" wrapText="1"/>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0" fontId="25" fillId="43" borderId="330" applyNumberFormat="0" applyProtection="0">
      <alignment horizontal="center" vertical="center" wrapText="1"/>
    </xf>
    <xf numFmtId="0" fontId="25" fillId="44" borderId="330" applyNumberFormat="0" applyProtection="0">
      <alignment horizontal="center" vertical="top" wrapText="1"/>
    </xf>
    <xf numFmtId="4" fontId="16" fillId="32" borderId="331" applyNumberFormat="0" applyProtection="0">
      <alignment horizontal="right" vertical="center"/>
    </xf>
    <xf numFmtId="4" fontId="17" fillId="33" borderId="330" applyNumberFormat="0" applyProtection="0">
      <alignment horizontal="left" vertical="center" indent="1"/>
    </xf>
    <xf numFmtId="4" fontId="16" fillId="34" borderId="330" applyNumberFormat="0" applyProtection="0">
      <alignment horizontal="left" vertical="center" indent="1"/>
    </xf>
    <xf numFmtId="4" fontId="16" fillId="36" borderId="331" applyNumberFormat="0" applyProtection="0">
      <alignment horizontal="right" vertical="center"/>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4" fontId="30" fillId="18" borderId="330" applyNumberFormat="0" applyProtection="0">
      <alignment horizontal="left" vertical="center" indent="1"/>
    </xf>
    <xf numFmtId="4" fontId="16" fillId="34"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30" fillId="18" borderId="330" applyNumberFormat="0" applyProtection="0">
      <alignment horizontal="right" vertical="center" wrapText="1"/>
    </xf>
    <xf numFmtId="4" fontId="25" fillId="22" borderId="330" applyNumberFormat="0" applyProtection="0">
      <alignment horizontal="left" vertical="center"/>
    </xf>
    <xf numFmtId="0" fontId="20" fillId="84" borderId="330" applyNumberFormat="0">
      <protection locked="0"/>
    </xf>
    <xf numFmtId="0" fontId="20" fillId="39" borderId="331" applyNumberFormat="0" applyProtection="0">
      <alignment horizontal="left" vertical="top" indent="1"/>
    </xf>
    <xf numFmtId="4" fontId="16" fillId="31" borderId="331" applyNumberFormat="0" applyProtection="0">
      <alignment horizontal="right" vertical="center"/>
    </xf>
    <xf numFmtId="4" fontId="30" fillId="18" borderId="330" applyNumberFormat="0" applyProtection="0">
      <alignment horizontal="right" vertical="center" wrapText="1"/>
    </xf>
    <xf numFmtId="0" fontId="24" fillId="0" borderId="330" applyNumberFormat="0" applyProtection="0">
      <alignment horizontal="left" vertical="center" indent="2"/>
    </xf>
    <xf numFmtId="4" fontId="25" fillId="22" borderId="330" applyNumberFormat="0" applyProtection="0">
      <alignment horizontal="left" vertical="center"/>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30" fillId="18" borderId="330" applyNumberFormat="0" applyProtection="0">
      <alignment horizontal="right" vertical="center" wrapText="1"/>
    </xf>
    <xf numFmtId="0" fontId="20" fillId="84" borderId="330" applyNumberFormat="0">
      <protection locked="0"/>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30" fillId="18" borderId="330" applyNumberFormat="0" applyProtection="0">
      <alignment horizontal="right" vertical="center" wrapText="1"/>
    </xf>
    <xf numFmtId="4" fontId="23" fillId="0" borderId="330" applyNumberFormat="0" applyProtection="0">
      <alignment horizontal="left" vertical="center" indent="1"/>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4" fontId="16" fillId="40" borderId="331" applyNumberFormat="0" applyProtection="0">
      <alignment vertical="center"/>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0" fontId="20" fillId="89" borderId="326" applyNumberFormat="0" applyFont="0" applyAlignment="0" applyProtection="0"/>
    <xf numFmtId="4" fontId="31" fillId="19" borderId="331" applyNumberFormat="0" applyProtection="0">
      <alignment vertical="center"/>
    </xf>
    <xf numFmtId="4" fontId="17" fillId="33" borderId="330" applyNumberFormat="0" applyProtection="0">
      <alignment horizontal="left" vertical="center" indent="1"/>
    </xf>
    <xf numFmtId="4" fontId="30" fillId="18" borderId="330"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30" fillId="18" borderId="330" applyNumberFormat="0" applyProtection="0">
      <alignment horizontal="right" vertical="center" wrapText="1"/>
    </xf>
    <xf numFmtId="4" fontId="16" fillId="24" borderId="331" applyNumberFormat="0" applyProtection="0">
      <alignment horizontal="right" vertical="center"/>
    </xf>
    <xf numFmtId="4" fontId="23" fillId="0" borderId="330" applyNumberFormat="0" applyProtection="0">
      <alignment horizontal="right" vertical="center" wrapText="1"/>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0" fontId="25" fillId="43" borderId="330" applyNumberFormat="0" applyProtection="0">
      <alignment horizontal="center" vertical="center" wrapText="1"/>
    </xf>
    <xf numFmtId="0" fontId="25" fillId="44" borderId="330" applyNumberFormat="0" applyProtection="0">
      <alignment horizontal="center" vertical="top" wrapText="1"/>
    </xf>
    <xf numFmtId="4" fontId="16" fillId="32" borderId="331" applyNumberFormat="0" applyProtection="0">
      <alignment horizontal="right" vertical="center"/>
    </xf>
    <xf numFmtId="4" fontId="17" fillId="33" borderId="330" applyNumberFormat="0" applyProtection="0">
      <alignment horizontal="left" vertical="center" indent="1"/>
    </xf>
    <xf numFmtId="4" fontId="16" fillId="34" borderId="330" applyNumberFormat="0" applyProtection="0">
      <alignment horizontal="left" vertical="center" indent="1"/>
    </xf>
    <xf numFmtId="0" fontId="20" fillId="89" borderId="325" applyNumberFormat="0" applyFont="0" applyAlignment="0" applyProtection="0"/>
    <xf numFmtId="4" fontId="16" fillId="36" borderId="331" applyNumberFormat="0" applyProtection="0">
      <alignment horizontal="right" vertical="center"/>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4" fontId="16" fillId="34"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30" fillId="18" borderId="330" applyNumberFormat="0" applyProtection="0">
      <alignment horizontal="right" vertical="center" wrapText="1"/>
    </xf>
    <xf numFmtId="4" fontId="25" fillId="22" borderId="330" applyNumberFormat="0" applyProtection="0">
      <alignment horizontal="left" vertical="center"/>
    </xf>
    <xf numFmtId="0" fontId="20" fillId="84" borderId="330" applyNumberFormat="0">
      <protection locked="0"/>
    </xf>
    <xf numFmtId="0" fontId="20" fillId="39" borderId="331" applyNumberFormat="0" applyProtection="0">
      <alignment horizontal="left" vertical="top" indent="1"/>
    </xf>
    <xf numFmtId="4" fontId="16" fillId="31" borderId="331" applyNumberFormat="0" applyProtection="0">
      <alignment horizontal="right" vertical="center"/>
    </xf>
    <xf numFmtId="4" fontId="30" fillId="18" borderId="330" applyNumberFormat="0" applyProtection="0">
      <alignment horizontal="right" vertical="center" wrapText="1"/>
    </xf>
    <xf numFmtId="0" fontId="24" fillId="0" borderId="330" applyNumberFormat="0" applyProtection="0">
      <alignment horizontal="left" vertical="center" indent="2"/>
    </xf>
    <xf numFmtId="4" fontId="25" fillId="22" borderId="330" applyNumberFormat="0" applyProtection="0">
      <alignment horizontal="left" vertical="center"/>
    </xf>
    <xf numFmtId="4" fontId="23" fillId="0" borderId="330" applyNumberFormat="0" applyProtection="0">
      <alignment horizontal="left" vertical="center" indent="1"/>
    </xf>
    <xf numFmtId="0" fontId="20" fillId="89" borderId="325" applyNumberFormat="0" applyFont="0" applyAlignment="0" applyProtection="0"/>
    <xf numFmtId="4" fontId="23" fillId="0" borderId="330" applyNumberFormat="0" applyProtection="0">
      <alignment horizontal="left" vertical="center" indent="1"/>
    </xf>
    <xf numFmtId="0" fontId="20" fillId="84" borderId="330" applyNumberFormat="0">
      <protection locked="0"/>
    </xf>
    <xf numFmtId="0" fontId="20" fillId="89" borderId="325" applyNumberFormat="0" applyFont="0" applyAlignment="0" applyProtection="0"/>
    <xf numFmtId="0" fontId="25" fillId="44" borderId="330" applyNumberFormat="0" applyProtection="0">
      <alignment horizontal="center" vertical="top" wrapText="1"/>
    </xf>
    <xf numFmtId="4" fontId="23" fillId="0" borderId="330" applyNumberFormat="0" applyProtection="0">
      <alignment horizontal="right" vertical="center" wrapTex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16" fillId="34" borderId="330" applyNumberFormat="0" applyProtection="0">
      <alignment horizontal="left" vertical="center" indent="1"/>
    </xf>
    <xf numFmtId="0" fontId="20" fillId="89" borderId="325" applyNumberFormat="0" applyFont="0" applyAlignment="0" applyProtection="0"/>
    <xf numFmtId="4" fontId="17" fillId="33" borderId="330" applyNumberFormat="0" applyProtection="0">
      <alignment horizontal="left" vertical="center" indent="1"/>
    </xf>
    <xf numFmtId="4" fontId="25" fillId="22" borderId="330" applyNumberFormat="0" applyProtection="0">
      <alignment horizontal="left" vertical="center"/>
    </xf>
    <xf numFmtId="0" fontId="20" fillId="89" borderId="325" applyNumberFormat="0" applyFont="0" applyAlignment="0" applyProtection="0"/>
    <xf numFmtId="4" fontId="30" fillId="18" borderId="330" applyNumberFormat="0" applyProtection="0">
      <alignment horizontal="left" vertical="center" indent="1"/>
    </xf>
    <xf numFmtId="4" fontId="30" fillId="18" borderId="330" applyNumberFormat="0" applyProtection="0">
      <alignment horizontal="right" vertical="center" wrapText="1"/>
    </xf>
    <xf numFmtId="4" fontId="23" fillId="0" borderId="330" applyNumberFormat="0" applyProtection="0">
      <alignment horizontal="left" vertical="center" indent="1"/>
    </xf>
    <xf numFmtId="0" fontId="68" fillId="89" borderId="326" applyNumberFormat="0" applyFont="0" applyAlignment="0" applyProtection="0"/>
    <xf numFmtId="0" fontId="20" fillId="84" borderId="330" applyNumberFormat="0">
      <protection locked="0"/>
    </xf>
    <xf numFmtId="0" fontId="184" fillId="34" borderId="327" applyNumberFormat="0" applyAlignment="0" applyProtection="0"/>
    <xf numFmtId="0" fontId="184" fillId="91" borderId="327" applyNumberFormat="0" applyAlignment="0" applyProtection="0"/>
    <xf numFmtId="0" fontId="184" fillId="91" borderId="327" applyNumberFormat="0" applyAlignment="0" applyProtection="0"/>
    <xf numFmtId="0" fontId="184" fillId="34" borderId="327" applyNumberFormat="0" applyAlignment="0" applyProtection="0"/>
    <xf numFmtId="0" fontId="184" fillId="91" borderId="327" applyNumberFormat="0" applyAlignment="0" applyProtection="0"/>
    <xf numFmtId="0" fontId="184" fillId="91" borderId="327" applyNumberFormat="0" applyAlignment="0" applyProtection="0"/>
    <xf numFmtId="0" fontId="184" fillId="91" borderId="327" applyNumberFormat="0" applyAlignment="0" applyProtection="0"/>
    <xf numFmtId="0" fontId="184" fillId="91" borderId="327" applyNumberFormat="0" applyAlignment="0" applyProtection="0"/>
    <xf numFmtId="0" fontId="184" fillId="91" borderId="327" applyNumberFormat="0" applyAlignment="0" applyProtection="0"/>
    <xf numFmtId="0" fontId="188" fillId="0" borderId="288" applyNumberFormat="0" applyFill="0" applyBorder="0" applyAlignment="0" applyProtection="0">
      <protection hidden="1"/>
    </xf>
    <xf numFmtId="4" fontId="16" fillId="0" borderId="327" applyNumberFormat="0" applyProtection="0">
      <alignment vertical="center"/>
    </xf>
    <xf numFmtId="4" fontId="16" fillId="0" borderId="327" applyNumberFormat="0" applyProtection="0">
      <alignment vertical="center"/>
    </xf>
    <xf numFmtId="4" fontId="16" fillId="0" borderId="327" applyNumberFormat="0" applyProtection="0">
      <alignment horizontal="left" vertical="center" indent="1"/>
    </xf>
    <xf numFmtId="4" fontId="16" fillId="19" borderId="327" applyNumberFormat="0" applyProtection="0">
      <alignment horizontal="left" vertical="center" indent="1"/>
    </xf>
    <xf numFmtId="4" fontId="25" fillId="22" borderId="316" applyNumberFormat="0" applyProtection="0">
      <alignment horizontal="left" vertical="center"/>
    </xf>
    <xf numFmtId="0" fontId="20" fillId="0" borderId="327" applyNumberFormat="0" applyProtection="0">
      <alignment horizontal="left" vertical="center" indent="1"/>
    </xf>
    <xf numFmtId="4" fontId="16" fillId="2" borderId="327" applyNumberFormat="0" applyProtection="0">
      <alignment horizontal="right" vertical="center"/>
    </xf>
    <xf numFmtId="4" fontId="16" fillId="106" borderId="327" applyNumberFormat="0" applyProtection="0">
      <alignment horizontal="right" vertical="center"/>
    </xf>
    <xf numFmtId="4" fontId="16" fillId="42" borderId="327" applyNumberFormat="0" applyProtection="0">
      <alignment horizontal="right" vertical="center"/>
    </xf>
    <xf numFmtId="4" fontId="16" fillId="107" borderId="327" applyNumberFormat="0" applyProtection="0">
      <alignment horizontal="right" vertical="center"/>
    </xf>
    <xf numFmtId="4" fontId="16" fillId="108" borderId="327" applyNumberFormat="0" applyProtection="0">
      <alignment horizontal="right" vertical="center"/>
    </xf>
    <xf numFmtId="4" fontId="16" fillId="109" borderId="327" applyNumberFormat="0" applyProtection="0">
      <alignment horizontal="right" vertical="center"/>
    </xf>
    <xf numFmtId="4" fontId="16" fillId="110" borderId="327" applyNumberFormat="0" applyProtection="0">
      <alignment horizontal="right" vertical="center"/>
    </xf>
    <xf numFmtId="4" fontId="16" fillId="111" borderId="327" applyNumberFormat="0" applyProtection="0">
      <alignment horizontal="right" vertical="center"/>
    </xf>
    <xf numFmtId="4" fontId="16" fillId="112" borderId="327" applyNumberFormat="0" applyProtection="0">
      <alignment horizontal="right" vertical="center"/>
    </xf>
    <xf numFmtId="0" fontId="20" fillId="113" borderId="327" applyNumberFormat="0" applyProtection="0">
      <alignment horizontal="left" vertical="center" indent="1"/>
    </xf>
    <xf numFmtId="0" fontId="24" fillId="114"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4" fillId="0" borderId="316" applyNumberFormat="0" applyProtection="0">
      <alignment horizontal="left" vertical="center" indent="2"/>
    </xf>
    <xf numFmtId="0" fontId="20" fillId="49"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4" fillId="114"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7"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7"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23"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116"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116"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7"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7"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102"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2" borderId="327"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2" borderId="327"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13"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3" borderId="327"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3" borderId="327"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27" applyNumberFormat="0" applyProtection="0">
      <alignment vertical="center"/>
    </xf>
    <xf numFmtId="4" fontId="39" fillId="0" borderId="316" applyNumberFormat="0" applyProtection="0">
      <alignment horizontal="left" vertical="center" indent="1"/>
    </xf>
    <xf numFmtId="4" fontId="16" fillId="40" borderId="327" applyNumberFormat="0" applyProtection="0">
      <alignment horizontal="left" vertical="center" indent="1"/>
    </xf>
    <xf numFmtId="4" fontId="39" fillId="0" borderId="316" applyNumberFormat="0" applyProtection="0">
      <alignment horizontal="left" vertical="center" indent="1"/>
    </xf>
    <xf numFmtId="4" fontId="16" fillId="40" borderId="327" applyNumberFormat="0" applyProtection="0">
      <alignment horizontal="left" vertical="center" indent="1"/>
    </xf>
    <xf numFmtId="4" fontId="16" fillId="40" borderId="327" applyNumberFormat="0" applyProtection="0">
      <alignment horizontal="left" vertical="center" indent="1"/>
    </xf>
    <xf numFmtId="4" fontId="23" fillId="0" borderId="316" applyNumberFormat="0" applyProtection="0">
      <alignment horizontal="right" vertical="center" wrapText="1"/>
    </xf>
    <xf numFmtId="0" fontId="25" fillId="44" borderId="330" applyNumberFormat="0" applyProtection="0">
      <alignment horizontal="center" vertical="top" wrapText="1"/>
    </xf>
    <xf numFmtId="4" fontId="23" fillId="0" borderId="316" applyNumberFormat="0" applyProtection="0">
      <alignment horizontal="right" vertical="center" wrapText="1"/>
    </xf>
    <xf numFmtId="4" fontId="24" fillId="0" borderId="316" applyNumberFormat="0" applyProtection="0">
      <alignment horizontal="right" vertical="center" wrapText="1"/>
    </xf>
    <xf numFmtId="4" fontId="16" fillId="0" borderId="327" applyNumberFormat="0" applyProtection="0">
      <alignment horizontal="right" vertical="center"/>
    </xf>
    <xf numFmtId="4" fontId="16" fillId="0" borderId="327" applyNumberFormat="0" applyProtection="0">
      <alignment horizontal="right" vertical="center"/>
    </xf>
    <xf numFmtId="0" fontId="25" fillId="43" borderId="330" applyNumberFormat="0" applyProtection="0">
      <alignment horizontal="center" vertical="center" wrapTex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0" fillId="0" borderId="327" applyNumberFormat="0" applyProtection="0">
      <alignment horizontal="left" vertical="center" indent="1"/>
    </xf>
    <xf numFmtId="0" fontId="20" fillId="0" borderId="327" applyNumberFormat="0" applyProtection="0">
      <alignment horizontal="left" vertical="center" indent="1"/>
    </xf>
    <xf numFmtId="4" fontId="23" fillId="0" borderId="330" applyNumberFormat="0" applyProtection="0">
      <alignment horizontal="right" vertical="center" wrapText="1"/>
    </xf>
    <xf numFmtId="0" fontId="25" fillId="43" borderId="316" applyNumberFormat="0" applyProtection="0">
      <alignment horizontal="center" vertical="center" wrapText="1"/>
    </xf>
    <xf numFmtId="0" fontId="20" fillId="0" borderId="327" applyNumberFormat="0" applyProtection="0">
      <alignment horizontal="left" vertical="center" indent="1"/>
    </xf>
    <xf numFmtId="0" fontId="20" fillId="0" borderId="327"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45" fillId="117" borderId="327" applyNumberFormat="0" applyProtection="0">
      <alignment horizontal="right" vertical="center"/>
    </xf>
    <xf numFmtId="0" fontId="24" fillId="0" borderId="330" applyNumberFormat="0" applyProtection="0">
      <alignment horizontal="left" vertical="center" indent="2"/>
    </xf>
    <xf numFmtId="4" fontId="16" fillId="34" borderId="330" applyNumberFormat="0" applyProtection="0">
      <alignment horizontal="left" vertical="center" indent="1"/>
    </xf>
    <xf numFmtId="4" fontId="17" fillId="33" borderId="330" applyNumberFormat="0" applyProtection="0">
      <alignment horizontal="left" vertical="center" indent="1"/>
    </xf>
    <xf numFmtId="206" fontId="196" fillId="0" borderId="324">
      <alignment horizontal="center"/>
    </xf>
    <xf numFmtId="206" fontId="196" fillId="0" borderId="324">
      <alignment horizontal="center"/>
    </xf>
    <xf numFmtId="206" fontId="196" fillId="0" borderId="324">
      <alignment horizontal="center"/>
    </xf>
    <xf numFmtId="206" fontId="196" fillId="0" borderId="324">
      <alignment horizontal="center"/>
    </xf>
    <xf numFmtId="206" fontId="196" fillId="0" borderId="324">
      <alignment horizontal="center"/>
    </xf>
    <xf numFmtId="206" fontId="196" fillId="0" borderId="324">
      <alignment horizontal="center"/>
    </xf>
    <xf numFmtId="4" fontId="25" fillId="22" borderId="330" applyNumberFormat="0" applyProtection="0">
      <alignment horizontal="left" vertical="center"/>
    </xf>
    <xf numFmtId="4" fontId="30" fillId="18" borderId="330" applyNumberFormat="0" applyProtection="0">
      <alignment horizontal="left" vertical="center" indent="1"/>
    </xf>
    <xf numFmtId="4" fontId="30" fillId="18" borderId="330" applyNumberFormat="0" applyProtection="0">
      <alignment horizontal="right" vertical="center" wrapText="1"/>
    </xf>
    <xf numFmtId="0" fontId="73" fillId="0" borderId="328" applyNumberFormat="0" applyFill="0" applyAlignment="0" applyProtection="0"/>
    <xf numFmtId="0" fontId="73" fillId="0" borderId="328" applyNumberFormat="0" applyFill="0" applyAlignment="0" applyProtection="0"/>
    <xf numFmtId="0" fontId="73" fillId="0" borderId="328" applyNumberFormat="0" applyFill="0" applyAlignment="0" applyProtection="0"/>
    <xf numFmtId="204" fontId="20" fillId="0" borderId="329">
      <protection locked="0"/>
    </xf>
    <xf numFmtId="204" fontId="20" fillId="0" borderId="329">
      <protection locked="0"/>
    </xf>
    <xf numFmtId="0" fontId="73" fillId="0" borderId="328" applyNumberFormat="0" applyFill="0" applyAlignment="0" applyProtection="0"/>
    <xf numFmtId="0" fontId="20" fillId="89" borderId="335" applyNumberFormat="0" applyFont="0" applyAlignment="0" applyProtection="0"/>
    <xf numFmtId="0" fontId="20" fillId="89" borderId="334" applyNumberFormat="0" applyFont="0" applyAlignment="0" applyProtection="0"/>
    <xf numFmtId="0" fontId="20" fillId="89" borderId="334" applyNumberFormat="0" applyFont="0" applyAlignment="0" applyProtection="0"/>
    <xf numFmtId="0" fontId="20" fillId="89" borderId="334" applyNumberFormat="0" applyFont="0" applyAlignment="0" applyProtection="0"/>
    <xf numFmtId="0" fontId="20" fillId="89" borderId="334" applyNumberFormat="0" applyFont="0" applyAlignment="0" applyProtection="0"/>
    <xf numFmtId="0" fontId="20" fillId="89" borderId="334" applyNumberFormat="0" applyFont="0" applyAlignment="0" applyProtection="0"/>
    <xf numFmtId="0" fontId="68" fillId="89" borderId="335" applyNumberFormat="0" applyFont="0" applyAlignment="0" applyProtection="0"/>
    <xf numFmtId="0" fontId="184" fillId="34" borderId="336" applyNumberFormat="0" applyAlignment="0" applyProtection="0"/>
    <xf numFmtId="0" fontId="184" fillId="91" borderId="336" applyNumberFormat="0" applyAlignment="0" applyProtection="0"/>
    <xf numFmtId="0" fontId="184" fillId="91" borderId="336" applyNumberFormat="0" applyAlignment="0" applyProtection="0"/>
    <xf numFmtId="0" fontId="184" fillId="34" borderId="336" applyNumberFormat="0" applyAlignment="0" applyProtection="0"/>
    <xf numFmtId="0" fontId="184" fillId="91" borderId="336" applyNumberFormat="0" applyAlignment="0" applyProtection="0"/>
    <xf numFmtId="0" fontId="184" fillId="91" borderId="336" applyNumberFormat="0" applyAlignment="0" applyProtection="0"/>
    <xf numFmtId="0" fontId="184" fillId="91" borderId="336" applyNumberFormat="0" applyAlignment="0" applyProtection="0"/>
    <xf numFmtId="0" fontId="184" fillId="91" borderId="336" applyNumberFormat="0" applyAlignment="0" applyProtection="0"/>
    <xf numFmtId="0" fontId="184" fillId="91" borderId="336" applyNumberFormat="0" applyAlignment="0" applyProtection="0"/>
    <xf numFmtId="4" fontId="55" fillId="104" borderId="330" applyNumberFormat="0" applyProtection="0">
      <alignment horizontal="right" vertical="center" wrapText="1"/>
    </xf>
    <xf numFmtId="4" fontId="55" fillId="104" borderId="330" applyNumberFormat="0" applyProtection="0">
      <alignment horizontal="right" vertical="center" wrapText="1"/>
    </xf>
    <xf numFmtId="4" fontId="16" fillId="0" borderId="336" applyNumberFormat="0" applyProtection="0">
      <alignment vertical="center"/>
    </xf>
    <xf numFmtId="4" fontId="16" fillId="0" borderId="336" applyNumberFormat="0" applyProtection="0">
      <alignment vertical="center"/>
    </xf>
    <xf numFmtId="4" fontId="16" fillId="0" borderId="336" applyNumberFormat="0" applyProtection="0">
      <alignment horizontal="left" vertical="center" indent="1"/>
    </xf>
    <xf numFmtId="4" fontId="16" fillId="19" borderId="336" applyNumberFormat="0" applyProtection="0">
      <alignment horizontal="left" vertical="center" indent="1"/>
    </xf>
    <xf numFmtId="4" fontId="25" fillId="22" borderId="330" applyNumberFormat="0" applyProtection="0">
      <alignment horizontal="left" vertical="center"/>
    </xf>
    <xf numFmtId="0" fontId="20" fillId="0" borderId="336" applyNumberFormat="0" applyProtection="0">
      <alignment horizontal="left" vertical="center" indent="1"/>
    </xf>
    <xf numFmtId="4" fontId="16" fillId="2" borderId="336" applyNumberFormat="0" applyProtection="0">
      <alignment horizontal="right" vertical="center"/>
    </xf>
    <xf numFmtId="4" fontId="16" fillId="106" borderId="336" applyNumberFormat="0" applyProtection="0">
      <alignment horizontal="right" vertical="center"/>
    </xf>
    <xf numFmtId="4" fontId="16" fillId="42" borderId="336" applyNumberFormat="0" applyProtection="0">
      <alignment horizontal="right" vertical="center"/>
    </xf>
    <xf numFmtId="4" fontId="16" fillId="107" borderId="336" applyNumberFormat="0" applyProtection="0">
      <alignment horizontal="right" vertical="center"/>
    </xf>
    <xf numFmtId="4" fontId="16" fillId="108" borderId="336" applyNumberFormat="0" applyProtection="0">
      <alignment horizontal="right" vertical="center"/>
    </xf>
    <xf numFmtId="4" fontId="16" fillId="109" borderId="336" applyNumberFormat="0" applyProtection="0">
      <alignment horizontal="right" vertical="center"/>
    </xf>
    <xf numFmtId="4" fontId="16" fillId="110" borderId="336" applyNumberFormat="0" applyProtection="0">
      <alignment horizontal="right" vertical="center"/>
    </xf>
    <xf numFmtId="4" fontId="16" fillId="111" borderId="336" applyNumberFormat="0" applyProtection="0">
      <alignment horizontal="right" vertical="center"/>
    </xf>
    <xf numFmtId="4" fontId="16" fillId="112" borderId="336" applyNumberFormat="0" applyProtection="0">
      <alignment horizontal="right" vertical="center"/>
    </xf>
    <xf numFmtId="0" fontId="20" fillId="113" borderId="336" applyNumberFormat="0" applyProtection="0">
      <alignment horizontal="left" vertical="center" indent="1"/>
    </xf>
    <xf numFmtId="0" fontId="24" fillId="114" borderId="330" applyNumberFormat="0" applyProtection="0">
      <alignment horizontal="left" vertical="center" indent="2"/>
    </xf>
    <xf numFmtId="0" fontId="24" fillId="114" borderId="330" applyNumberFormat="0" applyProtection="0">
      <alignment horizontal="left" vertical="center" indent="2"/>
    </xf>
    <xf numFmtId="0" fontId="25" fillId="115" borderId="330" applyNumberFormat="0" applyProtection="0">
      <alignment horizontal="left" vertical="center" indent="2"/>
    </xf>
    <xf numFmtId="0" fontId="25" fillId="115" borderId="330" applyNumberFormat="0" applyProtection="0">
      <alignment horizontal="left" vertical="center" indent="2"/>
    </xf>
    <xf numFmtId="0" fontId="24" fillId="114" borderId="330" applyNumberFormat="0" applyProtection="0">
      <alignment horizontal="left" vertical="center" indent="2"/>
    </xf>
    <xf numFmtId="0" fontId="25" fillId="115" borderId="330" applyNumberFormat="0" applyProtection="0">
      <alignment horizontal="left" vertical="center" indent="2"/>
    </xf>
    <xf numFmtId="0" fontId="24" fillId="0" borderId="330" applyNumberFormat="0" applyProtection="0">
      <alignment horizontal="left" vertical="center" indent="2"/>
    </xf>
    <xf numFmtId="0" fontId="20" fillId="49"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4" borderId="330" applyNumberFormat="0" applyProtection="0">
      <alignment horizontal="left" vertical="center" indent="2"/>
    </xf>
    <xf numFmtId="0" fontId="25" fillId="115" borderId="330" applyNumberFormat="0" applyProtection="0">
      <alignment horizontal="left" vertical="center" indent="2"/>
    </xf>
    <xf numFmtId="0" fontId="24" fillId="114" borderId="330" applyNumberFormat="0" applyProtection="0">
      <alignment horizontal="left" vertical="center" indent="2"/>
    </xf>
    <xf numFmtId="0" fontId="24" fillId="114" borderId="330" applyNumberFormat="0" applyProtection="0">
      <alignment horizontal="left" vertical="center" indent="2"/>
    </xf>
    <xf numFmtId="0" fontId="25" fillId="115" borderId="330" applyNumberFormat="0" applyProtection="0">
      <alignment horizontal="left" vertical="center" indent="2"/>
    </xf>
    <xf numFmtId="0" fontId="25" fillId="115" borderId="330" applyNumberFormat="0" applyProtection="0">
      <alignment horizontal="left" vertical="center" indent="2"/>
    </xf>
    <xf numFmtId="0" fontId="25" fillId="115" borderId="330" applyNumberFormat="0" applyProtection="0">
      <alignment horizontal="left" vertical="center" indent="2"/>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49" borderId="336" applyNumberFormat="0" applyProtection="0">
      <alignment horizontal="left" vertical="center"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49" borderId="336" applyNumberFormat="0" applyProtection="0">
      <alignment horizontal="left" vertical="center"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6"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23"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6" borderId="330" applyNumberFormat="0" applyProtection="0">
      <alignment horizontal="left" vertical="center" indent="2"/>
    </xf>
    <xf numFmtId="0" fontId="24" fillId="116"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6" borderId="330" applyNumberFormat="0" applyProtection="0">
      <alignment horizontal="left" vertical="center" indent="2"/>
    </xf>
    <xf numFmtId="0" fontId="24" fillId="116" borderId="330" applyNumberFormat="0" applyProtection="0">
      <alignment horizontal="left" vertical="center" indent="2"/>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23" borderId="336" applyNumberFormat="0" applyProtection="0">
      <alignment horizontal="left" vertical="center"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23" borderId="336" applyNumberFormat="0" applyProtection="0">
      <alignment horizontal="left" vertical="center"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102"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02" borderId="336" applyNumberFormat="0" applyProtection="0">
      <alignment horizontal="left" vertical="center"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02" borderId="336" applyNumberFormat="0" applyProtection="0">
      <alignment horizontal="left" vertical="center"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13"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113" borderId="336" applyNumberFormat="0" applyProtection="0">
      <alignment horizontal="left" vertical="center"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113" borderId="336" applyNumberFormat="0" applyProtection="0">
      <alignment horizontal="left" vertical="center"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84" borderId="330" applyNumberFormat="0">
      <protection locked="0"/>
    </xf>
    <xf numFmtId="0" fontId="20" fillId="84" borderId="330" applyNumberFormat="0">
      <protection locked="0"/>
    </xf>
    <xf numFmtId="0" fontId="20" fillId="84" borderId="330" applyNumberFormat="0">
      <protection locked="0"/>
    </xf>
    <xf numFmtId="0" fontId="20" fillId="84" borderId="330" applyNumberFormat="0">
      <protection locked="0"/>
    </xf>
    <xf numFmtId="4" fontId="16" fillId="40" borderId="336" applyNumberFormat="0" applyProtection="0">
      <alignment vertical="center"/>
    </xf>
    <xf numFmtId="4" fontId="39" fillId="0" borderId="330" applyNumberFormat="0" applyProtection="0">
      <alignment horizontal="left" vertical="center" indent="1"/>
    </xf>
    <xf numFmtId="4" fontId="16" fillId="40" borderId="336" applyNumberFormat="0" applyProtection="0">
      <alignment horizontal="left" vertical="center" indent="1"/>
    </xf>
    <xf numFmtId="4" fontId="39" fillId="0" borderId="330" applyNumberFormat="0" applyProtection="0">
      <alignment horizontal="left" vertical="center" indent="1"/>
    </xf>
    <xf numFmtId="4" fontId="16" fillId="40" borderId="336" applyNumberFormat="0" applyProtection="0">
      <alignment horizontal="left" vertical="center" indent="1"/>
    </xf>
    <xf numFmtId="4" fontId="16" fillId="40" borderId="336" applyNumberFormat="0" applyProtection="0">
      <alignment horizontal="left" vertical="center" indent="1"/>
    </xf>
    <xf numFmtId="4" fontId="23" fillId="0" borderId="330" applyNumberFormat="0" applyProtection="0">
      <alignment horizontal="right" vertical="center" wrapText="1"/>
    </xf>
    <xf numFmtId="4" fontId="23" fillId="0" borderId="330" applyNumberFormat="0" applyProtection="0">
      <alignment horizontal="right" vertical="center" wrapText="1"/>
    </xf>
    <xf numFmtId="4" fontId="24" fillId="0" borderId="330" applyNumberFormat="0" applyProtection="0">
      <alignment horizontal="right" vertical="center" wrapText="1"/>
    </xf>
    <xf numFmtId="4" fontId="16" fillId="0" borderId="336" applyNumberFormat="0" applyProtection="0">
      <alignment horizontal="right" vertical="center"/>
    </xf>
    <xf numFmtId="4" fontId="16" fillId="0" borderId="336"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0" borderId="336" applyNumberFormat="0" applyProtection="0">
      <alignment horizontal="left" vertical="center" indent="1"/>
    </xf>
    <xf numFmtId="0" fontId="20" fillId="0" borderId="336" applyNumberFormat="0" applyProtection="0">
      <alignment horizontal="left" vertical="center" indent="1"/>
    </xf>
    <xf numFmtId="0" fontId="25" fillId="43" borderId="330" applyNumberFormat="0" applyProtection="0">
      <alignment horizontal="center" vertical="center" wrapText="1"/>
    </xf>
    <xf numFmtId="0" fontId="20" fillId="0" borderId="336" applyNumberFormat="0" applyProtection="0">
      <alignment horizontal="left" vertical="center" indent="1"/>
    </xf>
    <xf numFmtId="0" fontId="20" fillId="0" borderId="336" applyNumberFormat="0" applyProtection="0">
      <alignment horizontal="left" vertical="center" indent="1"/>
    </xf>
    <xf numFmtId="4" fontId="45" fillId="117" borderId="336" applyNumberFormat="0" applyProtection="0">
      <alignment horizontal="right" vertical="center"/>
    </xf>
    <xf numFmtId="206" fontId="196" fillId="0" borderId="332">
      <alignment horizontal="center"/>
    </xf>
    <xf numFmtId="206" fontId="196" fillId="0" borderId="332">
      <alignment horizontal="center"/>
    </xf>
    <xf numFmtId="206" fontId="196" fillId="0" borderId="332">
      <alignment horizontal="center"/>
    </xf>
    <xf numFmtId="206" fontId="196" fillId="0" borderId="332">
      <alignment horizontal="center"/>
    </xf>
    <xf numFmtId="206" fontId="196" fillId="0" borderId="332">
      <alignment horizontal="center"/>
    </xf>
    <xf numFmtId="206" fontId="196" fillId="0" borderId="332">
      <alignment horizontal="center"/>
    </xf>
    <xf numFmtId="0" fontId="73" fillId="0" borderId="337" applyNumberFormat="0" applyFill="0" applyAlignment="0" applyProtection="0"/>
    <xf numFmtId="0" fontId="73" fillId="0" borderId="337" applyNumberFormat="0" applyFill="0" applyAlignment="0" applyProtection="0"/>
    <xf numFmtId="0" fontId="73" fillId="0" borderId="337" applyNumberFormat="0" applyFill="0" applyAlignment="0" applyProtection="0"/>
    <xf numFmtId="204" fontId="20" fillId="0" borderId="338">
      <protection locked="0"/>
    </xf>
    <xf numFmtId="204" fontId="20" fillId="0" borderId="338">
      <protection locked="0"/>
    </xf>
    <xf numFmtId="0" fontId="73" fillId="0" borderId="337"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9" applyNumberFormat="0" applyFont="0" applyAlignment="0" applyProtection="0"/>
    <xf numFmtId="9" fontId="2" fillId="0" borderId="0" applyFont="0" applyFill="0" applyBorder="0" applyAlignment="0" applyProtection="0"/>
    <xf numFmtId="0" fontId="101" fillId="0" borderId="0"/>
    <xf numFmtId="43" fontId="101"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353" applyNumberFormat="0" applyProtection="0">
      <alignment vertical="center"/>
    </xf>
    <xf numFmtId="4" fontId="31" fillId="19" borderId="353" applyNumberFormat="0" applyProtection="0">
      <alignment vertical="center"/>
    </xf>
    <xf numFmtId="4" fontId="31" fillId="19" borderId="353" applyNumberFormat="0" applyProtection="0">
      <alignment vertical="center"/>
    </xf>
    <xf numFmtId="0" fontId="17" fillId="19" borderId="353" applyNumberFormat="0" applyProtection="0">
      <alignment horizontal="left" vertical="top" indent="1"/>
    </xf>
    <xf numFmtId="0" fontId="17" fillId="19" borderId="353" applyNumberFormat="0" applyProtection="0">
      <alignment horizontal="left" vertical="top" indent="1"/>
    </xf>
    <xf numFmtId="0" fontId="17" fillId="19" borderId="353" applyNumberFormat="0" applyProtection="0">
      <alignment horizontal="left" vertical="top" indent="1"/>
    </xf>
    <xf numFmtId="4" fontId="16" fillId="24" borderId="353" applyNumberFormat="0" applyProtection="0">
      <alignment horizontal="right" vertical="center"/>
    </xf>
    <xf numFmtId="4" fontId="16" fillId="24" borderId="353" applyNumberFormat="0" applyProtection="0">
      <alignment horizontal="right" vertical="center"/>
    </xf>
    <xf numFmtId="4" fontId="16" fillId="24" borderId="353" applyNumberFormat="0" applyProtection="0">
      <alignment horizontal="right" vertical="center"/>
    </xf>
    <xf numFmtId="4" fontId="16" fillId="25" borderId="353" applyNumberFormat="0" applyProtection="0">
      <alignment horizontal="right" vertical="center"/>
    </xf>
    <xf numFmtId="4" fontId="16" fillId="25" borderId="353" applyNumberFormat="0" applyProtection="0">
      <alignment horizontal="right" vertical="center"/>
    </xf>
    <xf numFmtId="4" fontId="16" fillId="25" borderId="353" applyNumberFormat="0" applyProtection="0">
      <alignment horizontal="right" vertical="center"/>
    </xf>
    <xf numFmtId="4" fontId="16" fillId="26" borderId="353" applyNumberFormat="0" applyProtection="0">
      <alignment horizontal="right" vertical="center"/>
    </xf>
    <xf numFmtId="4" fontId="16" fillId="26" borderId="353" applyNumberFormat="0" applyProtection="0">
      <alignment horizontal="right" vertical="center"/>
    </xf>
    <xf numFmtId="4" fontId="16" fillId="26" borderId="353" applyNumberFormat="0" applyProtection="0">
      <alignment horizontal="right" vertical="center"/>
    </xf>
    <xf numFmtId="4" fontId="16" fillId="27" borderId="353" applyNumberFormat="0" applyProtection="0">
      <alignment horizontal="right" vertical="center"/>
    </xf>
    <xf numFmtId="4" fontId="16" fillId="27" borderId="353" applyNumberFormat="0" applyProtection="0">
      <alignment horizontal="right" vertical="center"/>
    </xf>
    <xf numFmtId="4" fontId="16" fillId="27" borderId="353" applyNumberFormat="0" applyProtection="0">
      <alignment horizontal="right" vertical="center"/>
    </xf>
    <xf numFmtId="4" fontId="16" fillId="28" borderId="353" applyNumberFormat="0" applyProtection="0">
      <alignment horizontal="right" vertical="center"/>
    </xf>
    <xf numFmtId="4" fontId="16" fillId="28" borderId="353" applyNumberFormat="0" applyProtection="0">
      <alignment horizontal="right" vertical="center"/>
    </xf>
    <xf numFmtId="4" fontId="16" fillId="28" borderId="353" applyNumberFormat="0" applyProtection="0">
      <alignment horizontal="right" vertical="center"/>
    </xf>
    <xf numFmtId="4" fontId="16" fillId="29" borderId="353" applyNumberFormat="0" applyProtection="0">
      <alignment horizontal="right" vertical="center"/>
    </xf>
    <xf numFmtId="4" fontId="16" fillId="29" borderId="353" applyNumberFormat="0" applyProtection="0">
      <alignment horizontal="right" vertical="center"/>
    </xf>
    <xf numFmtId="4" fontId="16" fillId="29" borderId="353" applyNumberFormat="0" applyProtection="0">
      <alignment horizontal="right" vertical="center"/>
    </xf>
    <xf numFmtId="4" fontId="16" fillId="30" borderId="353" applyNumberFormat="0" applyProtection="0">
      <alignment horizontal="right" vertical="center"/>
    </xf>
    <xf numFmtId="4" fontId="16" fillId="30" borderId="353" applyNumberFormat="0" applyProtection="0">
      <alignment horizontal="right" vertical="center"/>
    </xf>
    <xf numFmtId="4" fontId="16" fillId="30" borderId="353" applyNumberFormat="0" applyProtection="0">
      <alignment horizontal="right" vertical="center"/>
    </xf>
    <xf numFmtId="4" fontId="16" fillId="31" borderId="353" applyNumberFormat="0" applyProtection="0">
      <alignment horizontal="right" vertical="center"/>
    </xf>
    <xf numFmtId="4" fontId="16" fillId="31" borderId="353" applyNumberFormat="0" applyProtection="0">
      <alignment horizontal="right" vertical="center"/>
    </xf>
    <xf numFmtId="4" fontId="16" fillId="31" borderId="353" applyNumberFormat="0" applyProtection="0">
      <alignment horizontal="right" vertical="center"/>
    </xf>
    <xf numFmtId="4" fontId="16" fillId="32" borderId="353" applyNumberFormat="0" applyProtection="0">
      <alignment horizontal="right" vertical="center"/>
    </xf>
    <xf numFmtId="4" fontId="16" fillId="32" borderId="353" applyNumberFormat="0" applyProtection="0">
      <alignment horizontal="right" vertical="center"/>
    </xf>
    <xf numFmtId="4" fontId="16" fillId="32" borderId="353" applyNumberFormat="0" applyProtection="0">
      <alignment horizontal="right" vertical="center"/>
    </xf>
    <xf numFmtId="4" fontId="16" fillId="36" borderId="353" applyNumberFormat="0" applyProtection="0">
      <alignment horizontal="right" vertical="center"/>
    </xf>
    <xf numFmtId="4" fontId="16" fillId="36" borderId="353" applyNumberFormat="0" applyProtection="0">
      <alignment horizontal="right" vertical="center"/>
    </xf>
    <xf numFmtId="4" fontId="16" fillId="36" borderId="353" applyNumberFormat="0" applyProtection="0">
      <alignment horizontal="right" vertical="center"/>
    </xf>
    <xf numFmtId="0" fontId="20" fillId="35" borderId="353" applyNumberFormat="0" applyProtection="0">
      <alignment horizontal="left" vertical="top" indent="1"/>
    </xf>
    <xf numFmtId="0" fontId="20" fillId="35" borderId="353" applyNumberFormat="0" applyProtection="0">
      <alignment horizontal="left" vertical="top" indent="1"/>
    </xf>
    <xf numFmtId="0" fontId="20" fillId="35" borderId="353" applyNumberFormat="0" applyProtection="0">
      <alignment horizontal="left" vertical="top" indent="1"/>
    </xf>
    <xf numFmtId="0" fontId="20" fillId="38" borderId="353" applyNumberFormat="0" applyProtection="0">
      <alignment horizontal="left" vertical="top" indent="1"/>
    </xf>
    <xf numFmtId="0" fontId="20" fillId="38" borderId="353" applyNumberFormat="0" applyProtection="0">
      <alignment horizontal="left" vertical="top" indent="1"/>
    </xf>
    <xf numFmtId="0" fontId="20" fillId="38" borderId="353" applyNumberFormat="0" applyProtection="0">
      <alignment horizontal="left" vertical="top" indent="1"/>
    </xf>
    <xf numFmtId="0" fontId="20" fillId="39" borderId="353" applyNumberFormat="0" applyProtection="0">
      <alignment horizontal="left" vertical="top" indent="1"/>
    </xf>
    <xf numFmtId="0" fontId="20" fillId="39" borderId="353" applyNumberFormat="0" applyProtection="0">
      <alignment horizontal="left" vertical="top" indent="1"/>
    </xf>
    <xf numFmtId="0" fontId="20" fillId="39" borderId="353" applyNumberFormat="0" applyProtection="0">
      <alignment horizontal="left" vertical="top" indent="1"/>
    </xf>
    <xf numFmtId="0" fontId="20" fillId="3" borderId="353" applyNumberFormat="0" applyProtection="0">
      <alignment horizontal="left" vertical="top" indent="1"/>
    </xf>
    <xf numFmtId="0" fontId="20" fillId="3" borderId="353" applyNumberFormat="0" applyProtection="0">
      <alignment horizontal="left" vertical="top" indent="1"/>
    </xf>
    <xf numFmtId="0" fontId="20" fillId="3" borderId="353" applyNumberFormat="0" applyProtection="0">
      <alignment horizontal="left" vertical="top" indent="1"/>
    </xf>
    <xf numFmtId="4" fontId="16" fillId="40" borderId="353" applyNumberFormat="0" applyProtection="0">
      <alignment vertical="center"/>
    </xf>
    <xf numFmtId="4" fontId="16" fillId="40" borderId="353" applyNumberFormat="0" applyProtection="0">
      <alignment vertical="center"/>
    </xf>
    <xf numFmtId="4" fontId="16" fillId="40" borderId="353" applyNumberFormat="0" applyProtection="0">
      <alignment vertical="center"/>
    </xf>
    <xf numFmtId="4" fontId="36" fillId="40" borderId="353" applyNumberFormat="0" applyProtection="0">
      <alignment vertical="center"/>
    </xf>
    <xf numFmtId="4" fontId="36" fillId="40" borderId="353" applyNumberFormat="0" applyProtection="0">
      <alignment vertical="center"/>
    </xf>
    <xf numFmtId="4" fontId="36" fillId="40" borderId="353" applyNumberFormat="0" applyProtection="0">
      <alignment vertical="center"/>
    </xf>
    <xf numFmtId="0" fontId="16" fillId="40" borderId="353" applyNumberFormat="0" applyProtection="0">
      <alignment horizontal="left" vertical="top" indent="1"/>
    </xf>
    <xf numFmtId="0" fontId="16" fillId="40" borderId="353" applyNumberFormat="0" applyProtection="0">
      <alignment horizontal="left" vertical="top" indent="1"/>
    </xf>
    <xf numFmtId="0" fontId="16" fillId="40" borderId="353" applyNumberFormat="0" applyProtection="0">
      <alignment horizontal="left" vertical="top" indent="1"/>
    </xf>
    <xf numFmtId="4" fontId="36" fillId="41" borderId="353" applyNumberFormat="0" applyProtection="0">
      <alignment horizontal="right" vertical="center"/>
    </xf>
    <xf numFmtId="4" fontId="36" fillId="41" borderId="353" applyNumberFormat="0" applyProtection="0">
      <alignment horizontal="right" vertical="center"/>
    </xf>
    <xf numFmtId="4" fontId="36" fillId="41" borderId="353" applyNumberFormat="0" applyProtection="0">
      <alignment horizontal="right" vertical="center"/>
    </xf>
    <xf numFmtId="4" fontId="45" fillId="41" borderId="353" applyNumberFormat="0" applyProtection="0">
      <alignment horizontal="right" vertical="center"/>
    </xf>
    <xf numFmtId="4" fontId="45" fillId="41" borderId="353" applyNumberFormat="0" applyProtection="0">
      <alignment horizontal="right" vertical="center"/>
    </xf>
    <xf numFmtId="4" fontId="45" fillId="41" borderId="353"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2" fillId="53" borderId="0" applyNumberFormat="0" applyBorder="0" applyAlignment="0" applyProtection="0"/>
    <xf numFmtId="0" fontId="137" fillId="56" borderId="36" applyNumberFormat="0" applyAlignment="0" applyProtection="0"/>
    <xf numFmtId="0" fontId="95" fillId="57" borderId="39" applyNumberFormat="0" applyAlignment="0" applyProtection="0"/>
    <xf numFmtId="0" fontId="151" fillId="0" borderId="0" applyNumberFormat="0" applyFill="0" applyBorder="0" applyAlignment="0" applyProtection="0"/>
    <xf numFmtId="0" fontId="155" fillId="52" borderId="0" applyNumberFormat="0" applyBorder="0" applyAlignment="0" applyProtection="0"/>
    <xf numFmtId="0" fontId="173" fillId="55" borderId="36" applyNumberFormat="0" applyAlignment="0" applyProtection="0"/>
    <xf numFmtId="0" fontId="177" fillId="0" borderId="38" applyNumberFormat="0" applyFill="0" applyAlignment="0" applyProtection="0"/>
    <xf numFmtId="0" fontId="180" fillId="54" borderId="0" applyNumberFormat="0" applyBorder="0" applyAlignment="0" applyProtection="0"/>
    <xf numFmtId="0" fontId="186" fillId="56" borderId="37" applyNumberFormat="0" applyAlignment="0" applyProtection="0"/>
    <xf numFmtId="0" fontId="103" fillId="0" borderId="40" applyNumberFormat="0" applyFill="0" applyAlignment="0" applyProtection="0"/>
    <xf numFmtId="0" fontId="121" fillId="0" borderId="0" applyNumberFormat="0" applyFill="0" applyBorder="0" applyAlignment="0" applyProtection="0"/>
    <xf numFmtId="0" fontId="24" fillId="0" borderId="0"/>
    <xf numFmtId="4" fontId="55" fillId="104" borderId="330" applyNumberFormat="0" applyProtection="0">
      <alignment horizontal="left" vertical="center" indent="1"/>
    </xf>
    <xf numFmtId="4" fontId="23" fillId="24" borderId="353" applyNumberFormat="0" applyProtection="0">
      <alignment horizontal="right" vertical="center"/>
    </xf>
    <xf numFmtId="4" fontId="23" fillId="27" borderId="353" applyNumberFormat="0" applyProtection="0">
      <alignment horizontal="right" vertical="center"/>
    </xf>
    <xf numFmtId="4" fontId="23" fillId="28" borderId="353" applyNumberFormat="0" applyProtection="0">
      <alignment horizontal="right" vertical="center"/>
    </xf>
    <xf numFmtId="4" fontId="23" fillId="30" borderId="353" applyNumberFormat="0" applyProtection="0">
      <alignment horizontal="right" vertical="center"/>
    </xf>
    <xf numFmtId="4" fontId="17" fillId="0" borderId="330" applyNumberFormat="0" applyProtection="0">
      <alignment horizontal="left" vertical="center" indent="1"/>
    </xf>
    <xf numFmtId="4" fontId="16" fillId="0" borderId="330" applyNumberFormat="0" applyProtection="0">
      <alignment horizontal="left" vertical="center" indent="1"/>
    </xf>
    <xf numFmtId="4" fontId="231" fillId="34" borderId="353" applyNumberFormat="0" applyProtection="0">
      <alignment horizontal="center" vertical="center"/>
    </xf>
    <xf numFmtId="4" fontId="45" fillId="0" borderId="353"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1014">
    <xf numFmtId="0" fontId="0" fillId="0" borderId="0" xfId="0"/>
    <xf numFmtId="0" fontId="24" fillId="0" borderId="0" xfId="0" applyFont="1" applyFill="1"/>
    <xf numFmtId="0" fontId="24" fillId="0" borderId="0" xfId="0" applyFont="1" applyFill="1" applyBorder="1" applyAlignment="1">
      <alignment vertical="center"/>
    </xf>
    <xf numFmtId="0" fontId="24" fillId="0" borderId="0" xfId="0" applyFont="1" applyFill="1" applyBorder="1"/>
    <xf numFmtId="0" fontId="25" fillId="0" borderId="4" xfId="0" applyFont="1" applyFill="1" applyBorder="1"/>
    <xf numFmtId="0" fontId="24" fillId="0" borderId="1" xfId="0" applyFont="1" applyFill="1" applyBorder="1"/>
    <xf numFmtId="0" fontId="24" fillId="0" borderId="5" xfId="0" applyFont="1" applyFill="1" applyBorder="1"/>
    <xf numFmtId="0" fontId="24" fillId="0" borderId="2" xfId="0" applyFont="1" applyFill="1" applyBorder="1"/>
    <xf numFmtId="0" fontId="25" fillId="0" borderId="10" xfId="0" applyFont="1" applyFill="1" applyBorder="1"/>
    <xf numFmtId="6" fontId="24" fillId="0" borderId="6" xfId="0" applyNumberFormat="1" applyFont="1" applyFill="1" applyBorder="1" applyAlignment="1">
      <alignment horizontal="right"/>
    </xf>
    <xf numFmtId="6" fontId="24" fillId="0" borderId="6" xfId="0" applyNumberFormat="1" applyFont="1" applyFill="1" applyBorder="1" applyAlignment="1">
      <alignment horizontal="right" vertical="top"/>
    </xf>
    <xf numFmtId="6" fontId="24" fillId="0" borderId="6" xfId="0" applyNumberFormat="1" applyFont="1" applyFill="1" applyBorder="1" applyAlignment="1">
      <alignment horizontal="right" vertical="center"/>
    </xf>
    <xf numFmtId="6" fontId="24" fillId="0" borderId="0" xfId="0" applyNumberFormat="1" applyFont="1" applyFill="1" applyBorder="1" applyAlignment="1">
      <alignment horizontal="right" vertical="center"/>
    </xf>
    <xf numFmtId="0" fontId="25" fillId="0" borderId="16" xfId="0" applyFont="1" applyFill="1" applyBorder="1" applyAlignment="1">
      <alignment wrapText="1"/>
    </xf>
    <xf numFmtId="0" fontId="20" fillId="0" borderId="0" xfId="0" applyFont="1" applyFill="1"/>
    <xf numFmtId="0" fontId="20" fillId="0" borderId="0" xfId="0" applyFont="1" applyFill="1" applyBorder="1"/>
    <xf numFmtId="0" fontId="20" fillId="0" borderId="1" xfId="0" applyFont="1" applyFill="1" applyBorder="1"/>
    <xf numFmtId="6" fontId="20" fillId="0" borderId="0" xfId="0" applyNumberFormat="1" applyFont="1" applyFill="1"/>
    <xf numFmtId="0" fontId="25" fillId="0" borderId="0" xfId="0" applyFont="1" applyFill="1"/>
    <xf numFmtId="0" fontId="25" fillId="0" borderId="0" xfId="0" applyFont="1" applyFill="1" applyBorder="1"/>
    <xf numFmtId="38" fontId="24" fillId="0" borderId="0" xfId="0" applyNumberFormat="1" applyFont="1" applyFill="1" applyBorder="1" applyAlignment="1"/>
    <xf numFmtId="164" fontId="24" fillId="0" borderId="0" xfId="0" applyNumberFormat="1" applyFont="1" applyFill="1" applyBorder="1" applyAlignment="1"/>
    <xf numFmtId="0" fontId="24" fillId="0" borderId="0" xfId="0" applyFont="1" applyFill="1" applyAlignment="1">
      <alignment horizontal="left" indent="1"/>
    </xf>
    <xf numFmtId="0" fontId="52" fillId="0" borderId="0" xfId="3" applyFont="1" applyFill="1"/>
    <xf numFmtId="0" fontId="52" fillId="0" borderId="0" xfId="3" applyFont="1" applyFill="1" applyBorder="1"/>
    <xf numFmtId="0" fontId="52" fillId="0" borderId="0" xfId="3" applyFont="1" applyBorder="1"/>
    <xf numFmtId="0" fontId="52" fillId="46" borderId="0" xfId="3" applyFont="1" applyFill="1" applyBorder="1"/>
    <xf numFmtId="6" fontId="52" fillId="0" borderId="1" xfId="3" applyNumberFormat="1" applyFont="1" applyFill="1" applyBorder="1"/>
    <xf numFmtId="0" fontId="53" fillId="0" borderId="0" xfId="3" applyFont="1" applyFill="1" applyBorder="1"/>
    <xf numFmtId="172" fontId="52" fillId="0" borderId="0" xfId="135" applyNumberFormat="1" applyFont="1" applyFill="1" applyBorder="1"/>
    <xf numFmtId="44" fontId="52" fillId="0" borderId="0" xfId="135" applyFont="1" applyFill="1" applyBorder="1"/>
    <xf numFmtId="0" fontId="51" fillId="0" borderId="7" xfId="3" applyFont="1" applyFill="1" applyBorder="1" applyAlignment="1">
      <alignment wrapText="1"/>
    </xf>
    <xf numFmtId="6" fontId="52" fillId="48" borderId="5" xfId="3" applyNumberFormat="1" applyFont="1" applyFill="1" applyBorder="1"/>
    <xf numFmtId="0" fontId="50" fillId="0" borderId="7" xfId="3" applyFont="1" applyFill="1" applyBorder="1"/>
    <xf numFmtId="0" fontId="17" fillId="0" borderId="0" xfId="137" applyFont="1"/>
    <xf numFmtId="0" fontId="16" fillId="0" borderId="0" xfId="137"/>
    <xf numFmtId="0" fontId="16" fillId="0" borderId="0" xfId="137" applyFill="1"/>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applyBorder="1"/>
    <xf numFmtId="0" fontId="51" fillId="0" borderId="7" xfId="3" applyFont="1" applyFill="1" applyBorder="1" applyAlignment="1"/>
    <xf numFmtId="6" fontId="57" fillId="0" borderId="1" xfId="3" applyNumberFormat="1" applyFont="1" applyFill="1" applyBorder="1"/>
    <xf numFmtId="0" fontId="56" fillId="0" borderId="0" xfId="3" applyFont="1" applyFill="1"/>
    <xf numFmtId="0" fontId="17" fillId="0" borderId="0" xfId="137" applyFont="1" applyAlignment="1">
      <alignment horizontal="center" vertical="center"/>
    </xf>
    <xf numFmtId="0" fontId="60" fillId="0" borderId="0" xfId="0" applyFont="1" applyFill="1" applyBorder="1"/>
    <xf numFmtId="0" fontId="20" fillId="0" borderId="0" xfId="0" applyFont="1" applyFill="1" applyAlignment="1">
      <alignment wrapText="1"/>
    </xf>
    <xf numFmtId="0" fontId="20" fillId="0" borderId="0" xfId="0" applyFont="1" applyFill="1" applyAlignment="1">
      <alignment vertical="center"/>
    </xf>
    <xf numFmtId="0" fontId="20" fillId="0" borderId="0" xfId="0" applyFont="1" applyFill="1" applyProtection="1"/>
    <xf numFmtId="0" fontId="20" fillId="0" borderId="0" xfId="0" applyFont="1" applyFill="1" applyAlignment="1" applyProtection="1"/>
    <xf numFmtId="0" fontId="20" fillId="0" borderId="0" xfId="0" applyFont="1" applyFill="1" applyAlignment="1" applyProtection="1">
      <alignment horizontal="right"/>
    </xf>
    <xf numFmtId="0" fontId="20" fillId="0" borderId="0" xfId="0" applyFont="1" applyFill="1" applyAlignment="1" applyProtection="1">
      <alignment horizontal="center"/>
    </xf>
    <xf numFmtId="3" fontId="20" fillId="0" borderId="0" xfId="0" applyNumberFormat="1" applyFont="1" applyFill="1" applyBorder="1" applyAlignment="1" applyProtection="1"/>
    <xf numFmtId="0" fontId="20" fillId="0" borderId="9" xfId="0" applyFont="1" applyFill="1" applyBorder="1" applyProtection="1"/>
    <xf numFmtId="164" fontId="20" fillId="0" borderId="0" xfId="0" applyNumberFormat="1" applyFont="1" applyFill="1" applyBorder="1" applyProtection="1"/>
    <xf numFmtId="0" fontId="21" fillId="0" borderId="29" xfId="0" applyFont="1" applyFill="1" applyBorder="1" applyProtection="1"/>
    <xf numFmtId="0" fontId="20" fillId="0" borderId="0" xfId="0" applyFont="1" applyFill="1" applyBorder="1" applyAlignment="1" applyProtection="1"/>
    <xf numFmtId="0" fontId="20" fillId="0" borderId="0" xfId="0" applyFont="1" applyFill="1" applyBorder="1" applyAlignment="1" applyProtection="1">
      <alignment horizontal="right"/>
    </xf>
    <xf numFmtId="0" fontId="20" fillId="0" borderId="0" xfId="0" applyFont="1" applyFill="1" applyBorder="1" applyProtection="1"/>
    <xf numFmtId="0" fontId="63" fillId="0" borderId="0" xfId="0" applyFont="1" applyFill="1" applyBorder="1" applyAlignment="1" applyProtection="1">
      <alignment vertical="top" wrapText="1"/>
    </xf>
    <xf numFmtId="0" fontId="25" fillId="0" borderId="0" xfId="0" applyFont="1" applyFill="1" applyBorder="1" applyAlignment="1">
      <alignment wrapText="1"/>
    </xf>
    <xf numFmtId="0" fontId="20" fillId="0" borderId="0" xfId="0" applyFont="1" applyFill="1" applyAlignment="1">
      <alignment vertical="top"/>
    </xf>
    <xf numFmtId="0" fontId="21" fillId="0" borderId="0" xfId="0" applyFont="1" applyFill="1"/>
    <xf numFmtId="0" fontId="55" fillId="0" borderId="0" xfId="137" applyFont="1" applyAlignment="1">
      <alignment wrapText="1"/>
    </xf>
    <xf numFmtId="0" fontId="20" fillId="0" borderId="0" xfId="137" applyFont="1"/>
    <xf numFmtId="0" fontId="20" fillId="4" borderId="0" xfId="0" applyFont="1" applyFill="1" applyBorder="1" applyAlignment="1" applyProtection="1"/>
    <xf numFmtId="0" fontId="20" fillId="4" borderId="0" xfId="0" applyFont="1" applyFill="1" applyBorder="1" applyAlignment="1" applyProtection="1">
      <alignment horizontal="right"/>
    </xf>
    <xf numFmtId="0" fontId="22" fillId="0" borderId="0" xfId="0" applyFont="1" applyFill="1" applyBorder="1"/>
    <xf numFmtId="0" fontId="24" fillId="0" borderId="17" xfId="0" applyFont="1" applyFill="1" applyBorder="1" applyAlignment="1">
      <alignment vertical="center" wrapText="1"/>
    </xf>
    <xf numFmtId="0" fontId="24" fillId="0" borderId="0" xfId="0" applyFont="1" applyFill="1" applyAlignment="1">
      <alignment vertical="top"/>
    </xf>
    <xf numFmtId="172" fontId="52" fillId="0" borderId="1" xfId="135" applyNumberFormat="1" applyFont="1" applyFill="1" applyBorder="1"/>
    <xf numFmtId="0" fontId="52" fillId="0" borderId="6" xfId="3" applyFont="1" applyBorder="1"/>
    <xf numFmtId="0" fontId="16" fillId="0" borderId="0" xfId="137" applyFill="1" applyAlignment="1">
      <alignment horizontal="left"/>
    </xf>
    <xf numFmtId="0" fontId="91" fillId="0" borderId="0" xfId="0" applyFont="1" applyFill="1"/>
    <xf numFmtId="0" fontId="86" fillId="0" borderId="0" xfId="0" applyFont="1" applyFill="1"/>
    <xf numFmtId="0" fontId="61" fillId="0" borderId="0" xfId="0" applyFont="1" applyFill="1" applyBorder="1" applyAlignment="1">
      <alignment vertical="center"/>
    </xf>
    <xf numFmtId="0" fontId="16" fillId="0" borderId="0" xfId="137" applyAlignment="1">
      <alignment horizontal="left" vertical="center"/>
    </xf>
    <xf numFmtId="0" fontId="16" fillId="0" borderId="0" xfId="137" applyFill="1" applyAlignment="1">
      <alignment horizontal="left" vertical="center"/>
    </xf>
    <xf numFmtId="0" fontId="60" fillId="0" borderId="0" xfId="137" applyFont="1" applyFill="1" applyAlignment="1">
      <alignment horizontal="left" vertical="center"/>
    </xf>
    <xf numFmtId="0" fontId="25" fillId="0" borderId="0" xfId="0" applyFont="1" applyFill="1" applyBorder="1" applyAlignment="1">
      <alignment vertical="center"/>
    </xf>
    <xf numFmtId="0" fontId="26" fillId="0" borderId="0" xfId="0" applyFont="1" applyFill="1"/>
    <xf numFmtId="0" fontId="52" fillId="0" borderId="9" xfId="3" applyFont="1" applyFill="1" applyBorder="1" applyAlignment="1">
      <alignment horizontal="left" indent="2"/>
    </xf>
    <xf numFmtId="3" fontId="20" fillId="0" borderId="0" xfId="0" applyNumberFormat="1" applyFont="1" applyFill="1"/>
    <xf numFmtId="6" fontId="24" fillId="0" borderId="5" xfId="0" applyNumberFormat="1" applyFont="1" applyFill="1" applyBorder="1"/>
    <xf numFmtId="6" fontId="20" fillId="0" borderId="0" xfId="0" applyNumberFormat="1" applyFont="1" applyFill="1" applyBorder="1"/>
    <xf numFmtId="0" fontId="20" fillId="0" borderId="0" xfId="0" applyFont="1" applyFill="1"/>
    <xf numFmtId="0" fontId="20" fillId="0" borderId="0" xfId="0" applyFont="1" applyFill="1" applyBorder="1"/>
    <xf numFmtId="6" fontId="24" fillId="0" borderId="6" xfId="0" applyNumberFormat="1" applyFont="1" applyFill="1" applyBorder="1"/>
    <xf numFmtId="6" fontId="25" fillId="0" borderId="5" xfId="0" applyNumberFormat="1" applyFont="1" applyFill="1" applyBorder="1" applyAlignment="1">
      <alignment horizontal="center" wrapText="1"/>
    </xf>
    <xf numFmtId="6" fontId="24" fillId="0" borderId="5" xfId="0" applyNumberFormat="1" applyFont="1" applyFill="1" applyBorder="1" applyAlignment="1"/>
    <xf numFmtId="0" fontId="25" fillId="0" borderId="1" xfId="0" applyFont="1" applyFill="1" applyBorder="1"/>
    <xf numFmtId="0" fontId="20" fillId="0" borderId="8" xfId="0" applyFont="1" applyFill="1" applyBorder="1"/>
    <xf numFmtId="6" fontId="52" fillId="0" borderId="0" xfId="3" applyNumberFormat="1" applyFont="1" applyFill="1" applyBorder="1"/>
    <xf numFmtId="6" fontId="52" fillId="48" borderId="0" xfId="3" applyNumberFormat="1" applyFont="1" applyFill="1" applyBorder="1"/>
    <xf numFmtId="0" fontId="52" fillId="0" borderId="0" xfId="3" applyFont="1"/>
    <xf numFmtId="6" fontId="51" fillId="0" borderId="0" xfId="3" applyNumberFormat="1" applyFont="1" applyFill="1" applyBorder="1"/>
    <xf numFmtId="6" fontId="52" fillId="0" borderId="6" xfId="3" applyNumberFormat="1" applyFont="1" applyFill="1" applyBorder="1"/>
    <xf numFmtId="6" fontId="52" fillId="0" borderId="9" xfId="3" applyNumberFormat="1" applyFont="1" applyFill="1" applyBorder="1"/>
    <xf numFmtId="167" fontId="20" fillId="0" borderId="0" xfId="1" applyNumberFormat="1" applyFont="1" applyFill="1"/>
    <xf numFmtId="175" fontId="20" fillId="0" borderId="0" xfId="0" applyNumberFormat="1" applyFont="1" applyFill="1" applyBorder="1" applyAlignment="1" applyProtection="1"/>
    <xf numFmtId="175" fontId="20" fillId="0" borderId="5" xfId="0" applyNumberFormat="1" applyFont="1" applyFill="1" applyBorder="1" applyAlignment="1" applyProtection="1"/>
    <xf numFmtId="175" fontId="20" fillId="0" borderId="1" xfId="0" applyNumberFormat="1" applyFont="1" applyFill="1" applyBorder="1" applyAlignment="1" applyProtection="1"/>
    <xf numFmtId="175" fontId="20" fillId="0" borderId="8" xfId="0" applyNumberFormat="1" applyFont="1" applyFill="1" applyBorder="1" applyAlignment="1" applyProtection="1"/>
    <xf numFmtId="0" fontId="21" fillId="0" borderId="57"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xf numFmtId="0" fontId="20" fillId="0" borderId="57" xfId="0" applyFont="1" applyFill="1" applyBorder="1" applyAlignment="1">
      <alignment vertical="center"/>
    </xf>
    <xf numFmtId="0" fontId="0" fillId="0" borderId="0" xfId="0" applyFont="1" applyFill="1" applyAlignment="1">
      <alignment wrapText="1"/>
    </xf>
    <xf numFmtId="0" fontId="20" fillId="0" borderId="9" xfId="0" applyFont="1" applyFill="1" applyBorder="1" applyAlignment="1" applyProtection="1">
      <alignment vertical="center"/>
    </xf>
    <xf numFmtId="175" fontId="20" fillId="0" borderId="0" xfId="0" applyNumberFormat="1" applyFont="1" applyFill="1" applyBorder="1" applyAlignment="1" applyProtection="1">
      <alignment horizontal="right"/>
    </xf>
    <xf numFmtId="175" fontId="20" fillId="0" borderId="1" xfId="0" applyNumberFormat="1" applyFont="1" applyFill="1" applyBorder="1" applyAlignment="1" applyProtection="1">
      <alignment horizontal="right"/>
    </xf>
    <xf numFmtId="175" fontId="20" fillId="0" borderId="5" xfId="0" applyNumberFormat="1" applyFont="1" applyFill="1" applyBorder="1" applyAlignment="1" applyProtection="1">
      <alignment horizontal="right"/>
    </xf>
    <xf numFmtId="175" fontId="20" fillId="0" borderId="8" xfId="0" applyNumberFormat="1" applyFont="1" applyFill="1" applyBorder="1" applyAlignment="1" applyProtection="1">
      <alignment horizontal="right"/>
    </xf>
    <xf numFmtId="1" fontId="20" fillId="0" borderId="5" xfId="0" applyNumberFormat="1" applyFont="1" applyFill="1" applyBorder="1" applyAlignment="1" applyProtection="1">
      <alignment horizontal="right"/>
    </xf>
    <xf numFmtId="1" fontId="20" fillId="0" borderId="8" xfId="0" applyNumberFormat="1" applyFont="1" applyFill="1" applyBorder="1" applyAlignment="1" applyProtection="1">
      <alignment horizontal="right"/>
    </xf>
    <xf numFmtId="0" fontId="20" fillId="0" borderId="69" xfId="0" applyFont="1" applyFill="1" applyBorder="1"/>
    <xf numFmtId="3" fontId="20" fillId="0" borderId="1" xfId="0" applyNumberFormat="1" applyFont="1" applyFill="1" applyBorder="1" applyAlignment="1" applyProtection="1"/>
    <xf numFmtId="3" fontId="20" fillId="0" borderId="0"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21" fillId="0" borderId="0" xfId="0" applyFont="1" applyFill="1" applyBorder="1"/>
    <xf numFmtId="0" fontId="119" fillId="0" borderId="0" xfId="0" applyFont="1" applyFill="1" applyBorder="1"/>
    <xf numFmtId="0" fontId="120" fillId="0" borderId="0" xfId="0" applyFont="1" applyFill="1"/>
    <xf numFmtId="5" fontId="24" fillId="0" borderId="70" xfId="789" applyNumberFormat="1" applyFont="1" applyFill="1" applyBorder="1"/>
    <xf numFmtId="5" fontId="24" fillId="0" borderId="0" xfId="789" applyNumberFormat="1" applyFont="1" applyFill="1"/>
    <xf numFmtId="5" fontId="20" fillId="0" borderId="0" xfId="0" applyNumberFormat="1" applyFont="1" applyFill="1" applyBorder="1"/>
    <xf numFmtId="5" fontId="20" fillId="0" borderId="12" xfId="0" applyNumberFormat="1" applyFont="1" applyFill="1" applyBorder="1"/>
    <xf numFmtId="5" fontId="20" fillId="0" borderId="1" xfId="0" applyNumberFormat="1" applyFont="1" applyFill="1" applyBorder="1"/>
    <xf numFmtId="5" fontId="20" fillId="0" borderId="6" xfId="0" applyNumberFormat="1" applyFont="1" applyFill="1" applyBorder="1"/>
    <xf numFmtId="5" fontId="20" fillId="0" borderId="0" xfId="0" applyNumberFormat="1" applyFont="1" applyFill="1"/>
    <xf numFmtId="5" fontId="20" fillId="0" borderId="0" xfId="0" applyNumberFormat="1" applyFont="1" applyFill="1" applyBorder="1" applyAlignment="1"/>
    <xf numFmtId="5" fontId="20" fillId="0" borderId="16" xfId="0" applyNumberFormat="1" applyFont="1" applyFill="1" applyBorder="1"/>
    <xf numFmtId="5" fontId="20" fillId="0" borderId="18" xfId="0" applyNumberFormat="1" applyFont="1" applyFill="1" applyBorder="1"/>
    <xf numFmtId="5" fontId="20" fillId="0" borderId="0" xfId="1" applyNumberFormat="1" applyFont="1" applyFill="1"/>
    <xf numFmtId="0" fontId="20" fillId="0" borderId="0" xfId="0" applyFont="1" applyFill="1" applyAlignment="1">
      <alignment horizontal="left" vertical="top"/>
    </xf>
    <xf numFmtId="0" fontId="24" fillId="0" borderId="0" xfId="1199" quotePrefix="1" applyNumberFormat="1" applyFont="1" applyFill="1" applyBorder="1" applyProtection="1">
      <alignment horizontal="left" vertical="center" indent="1"/>
      <protection locked="0"/>
    </xf>
    <xf numFmtId="0" fontId="24" fillId="0" borderId="0" xfId="0" applyFont="1" applyFill="1" applyAlignment="1">
      <alignment vertical="top" wrapText="1"/>
    </xf>
    <xf numFmtId="0" fontId="24" fillId="0" borderId="0" xfId="0" applyFont="1" applyFill="1" applyAlignment="1">
      <alignment wrapText="1"/>
    </xf>
    <xf numFmtId="0" fontId="211" fillId="0" borderId="0" xfId="0" applyFont="1" applyFill="1" applyAlignment="1">
      <alignment vertical="center"/>
    </xf>
    <xf numFmtId="0" fontId="211" fillId="0" borderId="0" xfId="0" applyFont="1" applyFill="1" applyBorder="1" applyAlignment="1">
      <alignment vertical="center"/>
    </xf>
    <xf numFmtId="0" fontId="60" fillId="0" borderId="0" xfId="0" applyFont="1" applyFill="1" applyBorder="1" applyAlignment="1">
      <alignment vertical="center"/>
    </xf>
    <xf numFmtId="0" fontId="18" fillId="0" borderId="0" xfId="0" applyFont="1" applyFill="1" applyBorder="1" applyAlignment="1">
      <alignment vertical="center"/>
    </xf>
    <xf numFmtId="5" fontId="60" fillId="0" borderId="0" xfId="789" applyNumberFormat="1" applyFont="1" applyFill="1" applyBorder="1" applyAlignment="1">
      <alignment vertical="center"/>
    </xf>
    <xf numFmtId="5" fontId="212" fillId="0" borderId="0" xfId="789" applyNumberFormat="1" applyFont="1" applyFill="1" applyBorder="1" applyAlignment="1">
      <alignment vertical="center"/>
    </xf>
    <xf numFmtId="5" fontId="24" fillId="0" borderId="9" xfId="789" applyNumberFormat="1" applyFont="1" applyFill="1" applyBorder="1"/>
    <xf numFmtId="0" fontId="211" fillId="0" borderId="0" xfId="0" applyFont="1" applyFill="1" applyBorder="1" applyAlignment="1">
      <alignment horizontal="right" vertical="center"/>
    </xf>
    <xf numFmtId="0" fontId="211" fillId="0" borderId="0" xfId="0" applyFont="1" applyFill="1" applyBorder="1" applyAlignment="1">
      <alignment horizontal="center"/>
    </xf>
    <xf numFmtId="5" fontId="211" fillId="0" borderId="0" xfId="0" applyNumberFormat="1" applyFont="1" applyFill="1" applyBorder="1" applyAlignment="1">
      <alignment horizontal="center"/>
    </xf>
    <xf numFmtId="6" fontId="24" fillId="0" borderId="5" xfId="0" applyNumberFormat="1" applyFont="1" applyFill="1" applyBorder="1" applyAlignment="1">
      <alignment horizontal="right"/>
    </xf>
    <xf numFmtId="6" fontId="24" fillId="0" borderId="5" xfId="0" applyNumberFormat="1" applyFont="1" applyFill="1" applyBorder="1" applyAlignment="1">
      <alignment horizontal="right" vertical="center"/>
    </xf>
    <xf numFmtId="6" fontId="24" fillId="0" borderId="8" xfId="0" applyNumberFormat="1" applyFont="1" applyFill="1" applyBorder="1" applyAlignment="1">
      <alignment horizontal="right" vertical="center"/>
    </xf>
    <xf numFmtId="0" fontId="20" fillId="0" borderId="97" xfId="0" applyFont="1" applyFill="1" applyBorder="1" applyProtection="1"/>
    <xf numFmtId="3" fontId="20" fillId="0" borderId="98" xfId="0" applyNumberFormat="1" applyFont="1" applyFill="1" applyBorder="1" applyAlignment="1" applyProtection="1"/>
    <xf numFmtId="5" fontId="20" fillId="86" borderId="0" xfId="0" applyNumberFormat="1" applyFont="1" applyFill="1" applyBorder="1"/>
    <xf numFmtId="0" fontId="20" fillId="0" borderId="102" xfId="0" applyFont="1" applyFill="1" applyBorder="1" applyAlignment="1" applyProtection="1">
      <alignment horizontal="center"/>
    </xf>
    <xf numFmtId="0" fontId="21" fillId="0" borderId="102" xfId="0" applyFont="1" applyFill="1" applyBorder="1" applyAlignment="1" applyProtection="1">
      <alignment horizontal="center" vertical="center"/>
    </xf>
    <xf numFmtId="0" fontId="20" fillId="0" borderId="98" xfId="0" applyFont="1" applyFill="1" applyBorder="1" applyProtection="1"/>
    <xf numFmtId="3" fontId="20" fillId="0" borderId="7" xfId="0" applyNumberFormat="1" applyFont="1" applyFill="1" applyBorder="1" applyAlignment="1" applyProtection="1">
      <alignment horizontal="right"/>
    </xf>
    <xf numFmtId="6" fontId="24" fillId="0" borderId="99" xfId="137" applyNumberFormat="1" applyFont="1" applyFill="1" applyBorder="1" applyAlignment="1">
      <alignment horizontal="center"/>
    </xf>
    <xf numFmtId="0" fontId="20" fillId="0" borderId="102" xfId="0" applyFont="1" applyFill="1" applyBorder="1" applyAlignment="1" applyProtection="1">
      <alignment vertical="center"/>
    </xf>
    <xf numFmtId="0" fontId="88" fillId="0" borderId="0" xfId="0" applyFont="1" applyFill="1" applyAlignment="1">
      <alignment vertical="center" wrapText="1"/>
    </xf>
    <xf numFmtId="0" fontId="88" fillId="0" borderId="0" xfId="0" applyFont="1" applyFill="1" applyAlignment="1">
      <alignment horizontal="left" vertical="top" wrapText="1"/>
    </xf>
    <xf numFmtId="3" fontId="20" fillId="0" borderId="98" xfId="0" applyNumberFormat="1" applyFont="1" applyFill="1" applyBorder="1" applyAlignment="1" applyProtection="1">
      <alignment horizontal="right"/>
    </xf>
    <xf numFmtId="0" fontId="23" fillId="0" borderId="0" xfId="137" applyFont="1" applyFill="1" applyBorder="1" applyAlignment="1"/>
    <xf numFmtId="0" fontId="55" fillId="0" borderId="102" xfId="137" applyFont="1" applyBorder="1" applyAlignment="1">
      <alignment horizontal="center" vertical="center" wrapText="1"/>
    </xf>
    <xf numFmtId="0" fontId="25" fillId="0" borderId="102" xfId="137" applyFont="1" applyBorder="1" applyAlignment="1">
      <alignment horizontal="center" vertical="center"/>
    </xf>
    <xf numFmtId="0" fontId="55" fillId="0" borderId="102" xfId="137" applyFont="1" applyBorder="1" applyAlignment="1">
      <alignment horizontal="center" vertical="center"/>
    </xf>
    <xf numFmtId="0" fontId="23" fillId="0" borderId="102" xfId="137" applyFont="1" applyBorder="1" applyAlignment="1">
      <alignment horizontal="left" vertical="center" wrapText="1"/>
    </xf>
    <xf numFmtId="8" fontId="23" fillId="0" borderId="102" xfId="137" applyNumberFormat="1" applyFont="1" applyFill="1" applyBorder="1" applyAlignment="1">
      <alignment horizontal="center" vertical="center"/>
    </xf>
    <xf numFmtId="0" fontId="23" fillId="0" borderId="102" xfId="137" applyFont="1" applyBorder="1" applyAlignment="1">
      <alignment horizontal="left" vertical="center"/>
    </xf>
    <xf numFmtId="0" fontId="24" fillId="0" borderId="102" xfId="0" applyFont="1" applyFill="1" applyBorder="1" applyAlignment="1">
      <alignment horizontal="left" vertical="center" wrapText="1"/>
    </xf>
    <xf numFmtId="14" fontId="23" fillId="0" borderId="102" xfId="137" applyNumberFormat="1" applyFont="1" applyFill="1" applyBorder="1" applyAlignment="1">
      <alignment horizontal="left" vertical="center"/>
    </xf>
    <xf numFmtId="0" fontId="24" fillId="0" borderId="102" xfId="0" applyNumberFormat="1" applyFont="1" applyFill="1" applyBorder="1" applyAlignment="1">
      <alignment horizontal="left" vertical="center" wrapText="1"/>
    </xf>
    <xf numFmtId="0" fontId="23" fillId="0" borderId="102" xfId="137" applyFont="1" applyFill="1" applyBorder="1" applyAlignment="1">
      <alignment horizontal="left" vertical="center" wrapText="1"/>
    </xf>
    <xf numFmtId="0" fontId="26" fillId="0" borderId="102" xfId="137" applyFont="1" applyFill="1" applyBorder="1" applyAlignment="1">
      <alignment horizontal="left" wrapText="1"/>
    </xf>
    <xf numFmtId="14" fontId="26" fillId="0" borderId="102" xfId="137" applyNumberFormat="1" applyFont="1" applyFill="1" applyBorder="1" applyAlignment="1">
      <alignment horizontal="left"/>
    </xf>
    <xf numFmtId="0" fontId="24" fillId="0" borderId="102" xfId="137" applyFont="1" applyFill="1" applyBorder="1" applyAlignment="1">
      <alignment horizontal="left" vertical="center" wrapText="1"/>
    </xf>
    <xf numFmtId="0" fontId="24" fillId="0" borderId="102" xfId="137" applyFont="1" applyFill="1" applyBorder="1" applyAlignment="1">
      <alignment horizontal="left" wrapText="1"/>
    </xf>
    <xf numFmtId="0" fontId="24" fillId="0" borderId="102" xfId="0" applyNumberFormat="1" applyFont="1" applyFill="1" applyBorder="1" applyAlignment="1">
      <alignment horizontal="left" wrapText="1"/>
    </xf>
    <xf numFmtId="0" fontId="25" fillId="0" borderId="102" xfId="137" applyFont="1" applyFill="1" applyBorder="1" applyAlignment="1">
      <alignment horizontal="right" wrapText="1"/>
    </xf>
    <xf numFmtId="6" fontId="25" fillId="0" borderId="102" xfId="137" applyNumberFormat="1" applyFont="1" applyFill="1" applyBorder="1" applyAlignment="1">
      <alignment horizontal="center"/>
    </xf>
    <xf numFmtId="165" fontId="90" fillId="0" borderId="9" xfId="0" applyNumberFormat="1" applyFont="1" applyFill="1" applyBorder="1" applyAlignment="1"/>
    <xf numFmtId="0" fontId="25" fillId="0" borderId="7" xfId="0" applyFont="1" applyFill="1" applyBorder="1"/>
    <xf numFmtId="165" fontId="90" fillId="0" borderId="9" xfId="0" applyNumberFormat="1" applyFont="1" applyFill="1" applyBorder="1"/>
    <xf numFmtId="165" fontId="24" fillId="0" borderId="9" xfId="0" applyNumberFormat="1" applyFont="1" applyFill="1" applyBorder="1" applyAlignment="1"/>
    <xf numFmtId="0" fontId="21" fillId="0" borderId="99" xfId="0" applyFont="1" applyFill="1" applyBorder="1" applyAlignment="1">
      <alignment horizontal="center" vertical="center" wrapText="1"/>
    </xf>
    <xf numFmtId="0" fontId="0" fillId="0" borderId="0" xfId="0" applyFont="1" applyFill="1" applyAlignment="1">
      <alignment wrapText="1"/>
    </xf>
    <xf numFmtId="3" fontId="20" fillId="0" borderId="0" xfId="0" applyNumberFormat="1" applyFont="1" applyFill="1" applyAlignment="1" applyProtection="1">
      <alignment horizontal="right"/>
    </xf>
    <xf numFmtId="3" fontId="20" fillId="0" borderId="0" xfId="0" applyNumberFormat="1" applyFont="1" applyFill="1" applyAlignment="1">
      <alignment horizontal="right"/>
    </xf>
    <xf numFmtId="0" fontId="21" fillId="0" borderId="103" xfId="0" applyFont="1" applyFill="1" applyBorder="1" applyProtection="1"/>
    <xf numFmtId="0" fontId="213" fillId="0" borderId="0" xfId="0" applyFont="1" applyFill="1" applyAlignment="1">
      <alignment horizontal="left" vertical="top"/>
    </xf>
    <xf numFmtId="0" fontId="213" fillId="0" borderId="0" xfId="0" applyFont="1" applyFill="1" applyAlignment="1">
      <alignment horizontal="left" vertical="top" wrapText="1"/>
    </xf>
    <xf numFmtId="0" fontId="214" fillId="0" borderId="0" xfId="0" applyFont="1" applyFill="1" applyBorder="1" applyAlignment="1">
      <alignment horizontal="left" vertical="center"/>
    </xf>
    <xf numFmtId="0" fontId="20" fillId="0" borderId="0" xfId="0" applyFont="1" applyFill="1" applyAlignment="1">
      <alignment wrapText="1"/>
    </xf>
    <xf numFmtId="0" fontId="103" fillId="0" borderId="9" xfId="0" applyFont="1" applyFill="1" applyBorder="1" applyAlignment="1">
      <alignment horizontal="center" vertical="center" wrapText="1"/>
    </xf>
    <xf numFmtId="0" fontId="21" fillId="0" borderId="102" xfId="0" applyFont="1" applyFill="1" applyBorder="1" applyAlignment="1">
      <alignment horizontal="center" vertical="center"/>
    </xf>
    <xf numFmtId="0" fontId="20" fillId="0" borderId="102" xfId="0" applyFont="1" applyFill="1" applyBorder="1" applyAlignment="1">
      <alignment vertical="center"/>
    </xf>
    <xf numFmtId="0" fontId="20" fillId="0" borderId="0" xfId="0" applyFont="1" applyFill="1" applyAlignment="1">
      <alignment horizontal="right"/>
    </xf>
    <xf numFmtId="172" fontId="51" fillId="0" borderId="0" xfId="3" applyNumberFormat="1" applyFont="1" applyFill="1" applyBorder="1"/>
    <xf numFmtId="6" fontId="24" fillId="0" borderId="0" xfId="0" applyNumberFormat="1" applyFont="1" applyFill="1" applyBorder="1"/>
    <xf numFmtId="5" fontId="24" fillId="0" borderId="0" xfId="789" applyNumberFormat="1" applyFont="1" applyFill="1" applyBorder="1"/>
    <xf numFmtId="0" fontId="22" fillId="0" borderId="0" xfId="0" applyFont="1" applyFill="1" applyBorder="1" applyAlignment="1">
      <alignment horizontal="left" vertical="center"/>
    </xf>
    <xf numFmtId="3" fontId="22" fillId="0" borderId="0" xfId="0" applyNumberFormat="1" applyFont="1" applyFill="1" applyBorder="1" applyAlignment="1">
      <alignment horizontal="left" vertical="center" wrapText="1"/>
    </xf>
    <xf numFmtId="169" fontId="20" fillId="0" borderId="0" xfId="0" applyNumberFormat="1" applyFont="1" applyFill="1" applyBorder="1" applyAlignment="1">
      <alignment horizontal="left" vertical="center"/>
    </xf>
    <xf numFmtId="0" fontId="59" fillId="0" borderId="0" xfId="0" applyFont="1" applyFill="1" applyBorder="1" applyAlignment="1">
      <alignment horizontal="center" vertical="center"/>
    </xf>
    <xf numFmtId="0" fontId="216" fillId="0" borderId="0" xfId="0" applyFont="1" applyBorder="1" applyAlignment="1">
      <alignment vertical="center" wrapText="1"/>
    </xf>
    <xf numFmtId="6" fontId="24" fillId="0" borderId="149" xfId="0" applyNumberFormat="1" applyFont="1" applyFill="1" applyBorder="1"/>
    <xf numFmtId="6" fontId="24" fillId="0" borderId="148" xfId="0" applyNumberFormat="1" applyFont="1" applyFill="1" applyBorder="1"/>
    <xf numFmtId="6" fontId="24" fillId="0" borderId="143" xfId="0" applyNumberFormat="1" applyFont="1" applyFill="1" applyBorder="1"/>
    <xf numFmtId="5" fontId="24" fillId="0" borderId="150" xfId="789" applyNumberFormat="1" applyFont="1" applyFill="1" applyBorder="1"/>
    <xf numFmtId="5" fontId="24" fillId="0" borderId="151" xfId="789" applyNumberFormat="1" applyFont="1" applyFill="1" applyBorder="1"/>
    <xf numFmtId="5" fontId="25" fillId="0" borderId="146" xfId="789" applyNumberFormat="1" applyFont="1" applyFill="1" applyBorder="1" applyAlignment="1">
      <alignment horizontal="center" wrapText="1"/>
    </xf>
    <xf numFmtId="5" fontId="24" fillId="0" borderId="6" xfId="789" applyNumberFormat="1" applyFont="1" applyFill="1" applyBorder="1"/>
    <xf numFmtId="5" fontId="24" fillId="0" borderId="6" xfId="789" applyNumberFormat="1" applyFont="1" applyFill="1" applyBorder="1" applyAlignment="1"/>
    <xf numFmtId="5" fontId="25" fillId="0" borderId="148" xfId="789" applyNumberFormat="1" applyFont="1" applyFill="1" applyBorder="1"/>
    <xf numFmtId="5" fontId="25" fillId="0" borderId="149" xfId="789" applyNumberFormat="1" applyFont="1" applyFill="1" applyBorder="1"/>
    <xf numFmtId="5" fontId="25" fillId="0" borderId="143" xfId="789" applyNumberFormat="1" applyFont="1" applyFill="1" applyBorder="1"/>
    <xf numFmtId="5" fontId="24" fillId="0" borderId="146" xfId="789" applyNumberFormat="1" applyFont="1" applyFill="1" applyBorder="1"/>
    <xf numFmtId="6" fontId="20" fillId="0" borderId="151" xfId="0" applyNumberFormat="1" applyFont="1" applyFill="1" applyBorder="1"/>
    <xf numFmtId="5" fontId="20" fillId="0" borderId="151" xfId="0" applyNumberFormat="1" applyFont="1" applyFill="1" applyBorder="1"/>
    <xf numFmtId="5" fontId="21" fillId="0" borderId="148" xfId="0" applyNumberFormat="1" applyFont="1" applyFill="1" applyBorder="1" applyAlignment="1">
      <alignment horizontal="right"/>
    </xf>
    <xf numFmtId="5" fontId="20" fillId="0" borderId="146" xfId="0" applyNumberFormat="1" applyFont="1" applyFill="1" applyBorder="1"/>
    <xf numFmtId="0" fontId="51" fillId="0" borderId="146" xfId="3" applyFont="1" applyFill="1" applyBorder="1" applyAlignment="1"/>
    <xf numFmtId="0" fontId="50" fillId="0" borderId="147" xfId="3" applyFont="1" applyFill="1" applyBorder="1" applyAlignment="1">
      <alignment wrapText="1"/>
    </xf>
    <xf numFmtId="6" fontId="57" fillId="0" borderId="148" xfId="3" applyNumberFormat="1" applyFont="1" applyFill="1" applyBorder="1"/>
    <xf numFmtId="0" fontId="51" fillId="0" borderId="143" xfId="3" applyFont="1" applyFill="1" applyBorder="1" applyAlignment="1">
      <alignment horizontal="center" wrapText="1"/>
    </xf>
    <xf numFmtId="0" fontId="50" fillId="23" borderId="147" xfId="3" applyFont="1" applyFill="1" applyBorder="1"/>
    <xf numFmtId="6" fontId="52" fillId="48" borderId="143" xfId="3" applyNumberFormat="1" applyFont="1" applyFill="1" applyBorder="1" applyAlignment="1">
      <alignment vertical="center"/>
    </xf>
    <xf numFmtId="6" fontId="57" fillId="0" borderId="150" xfId="3" applyNumberFormat="1" applyFont="1" applyFill="1" applyBorder="1"/>
    <xf numFmtId="0" fontId="50" fillId="49" borderId="147" xfId="3" applyFont="1" applyFill="1" applyBorder="1"/>
    <xf numFmtId="172" fontId="51" fillId="23" borderId="143" xfId="3" applyNumberFormat="1" applyFont="1" applyFill="1" applyBorder="1"/>
    <xf numFmtId="6" fontId="52" fillId="0" borderId="146" xfId="3" applyNumberFormat="1" applyFont="1" applyFill="1" applyBorder="1"/>
    <xf numFmtId="172" fontId="52" fillId="23" borderId="148" xfId="3" applyNumberFormat="1" applyFont="1" applyFill="1" applyBorder="1"/>
    <xf numFmtId="0" fontId="51" fillId="0" borderId="152" xfId="3" applyFont="1" applyFill="1" applyBorder="1"/>
    <xf numFmtId="0" fontId="52" fillId="0" borderId="150" xfId="3" applyFont="1" applyFill="1" applyBorder="1"/>
    <xf numFmtId="0" fontId="52" fillId="0" borderId="146" xfId="3" applyFont="1" applyFill="1" applyBorder="1"/>
    <xf numFmtId="0" fontId="20" fillId="0" borderId="0" xfId="0" applyFont="1" applyFill="1" applyAlignment="1">
      <alignment wrapText="1"/>
    </xf>
    <xf numFmtId="0" fontId="213" fillId="0" borderId="0" xfId="0" quotePrefix="1" applyFont="1" applyFill="1" applyAlignment="1">
      <alignment vertical="top"/>
    </xf>
    <xf numFmtId="0" fontId="213" fillId="0" borderId="0" xfId="0" applyFont="1" applyFill="1" applyAlignment="1">
      <alignment vertical="top"/>
    </xf>
    <xf numFmtId="0" fontId="21" fillId="0" borderId="143" xfId="0" applyFont="1" applyFill="1" applyBorder="1"/>
    <xf numFmtId="5" fontId="20" fillId="0" borderId="148" xfId="0" applyNumberFormat="1" applyFont="1" applyFill="1" applyBorder="1"/>
    <xf numFmtId="5" fontId="20" fillId="0" borderId="149" xfId="0" applyNumberFormat="1" applyFont="1" applyFill="1" applyBorder="1"/>
    <xf numFmtId="5" fontId="20" fillId="0" borderId="8" xfId="0" applyNumberFormat="1" applyFont="1" applyFill="1" applyBorder="1"/>
    <xf numFmtId="0" fontId="21" fillId="0" borderId="6" xfId="0" applyFont="1" applyFill="1" applyBorder="1"/>
    <xf numFmtId="0" fontId="20" fillId="0" borderId="6" xfId="0" applyFont="1" applyFill="1" applyBorder="1" applyAlignment="1">
      <alignment horizontal="left" indent="1"/>
    </xf>
    <xf numFmtId="0" fontId="20" fillId="86" borderId="6" xfId="0" applyFont="1" applyFill="1" applyBorder="1" applyAlignment="1">
      <alignment horizontal="left" indent="1"/>
    </xf>
    <xf numFmtId="0" fontId="20" fillId="0" borderId="6" xfId="0" applyFont="1" applyFill="1" applyBorder="1" applyAlignment="1">
      <alignment horizontal="left" wrapText="1" indent="1"/>
    </xf>
    <xf numFmtId="0" fontId="20" fillId="0" borderId="6" xfId="0" applyFont="1" applyFill="1" applyBorder="1"/>
    <xf numFmtId="0" fontId="21" fillId="0" borderId="16" xfId="0" applyFont="1" applyFill="1" applyBorder="1"/>
    <xf numFmtId="0" fontId="21" fillId="0" borderId="13" xfId="0" applyFont="1" applyFill="1" applyBorder="1"/>
    <xf numFmtId="5" fontId="20" fillId="0" borderId="13" xfId="0" applyNumberFormat="1" applyFont="1" applyFill="1" applyBorder="1" applyAlignment="1">
      <alignment horizontal="right"/>
    </xf>
    <xf numFmtId="6" fontId="23" fillId="0" borderId="102" xfId="137" applyNumberFormat="1" applyFont="1" applyFill="1" applyBorder="1" applyAlignment="1">
      <alignment horizontal="center" vertical="center"/>
    </xf>
    <xf numFmtId="14" fontId="23" fillId="0" borderId="143" xfId="137" applyNumberFormat="1" applyFont="1" applyFill="1" applyBorder="1" applyAlignment="1">
      <alignment horizontal="left" vertical="center"/>
    </xf>
    <xf numFmtId="0" fontId="24" fillId="0" borderId="98" xfId="0" applyFont="1" applyFill="1" applyBorder="1"/>
    <xf numFmtId="0" fontId="25" fillId="0" borderId="143" xfId="0" applyFont="1" applyFill="1" applyBorder="1"/>
    <xf numFmtId="6" fontId="52" fillId="47" borderId="0" xfId="3" applyNumberFormat="1" applyFont="1" applyFill="1" applyBorder="1" applyAlignment="1">
      <alignment horizontal="center"/>
    </xf>
    <xf numFmtId="6" fontId="20" fillId="0" borderId="149" xfId="0" applyNumberFormat="1" applyFont="1" applyFill="1" applyBorder="1" applyAlignment="1">
      <alignment horizontal="right"/>
    </xf>
    <xf numFmtId="170" fontId="20" fillId="0" borderId="151" xfId="0" applyNumberFormat="1" applyFont="1" applyFill="1" applyBorder="1"/>
    <xf numFmtId="170" fontId="20" fillId="0" borderId="154" xfId="0" applyNumberFormat="1" applyFont="1" applyFill="1" applyBorder="1"/>
    <xf numFmtId="170" fontId="20" fillId="0" borderId="5" xfId="0" applyNumberFormat="1" applyFont="1" applyFill="1" applyBorder="1"/>
    <xf numFmtId="0" fontId="20" fillId="0" borderId="148" xfId="0" applyFont="1" applyFill="1" applyBorder="1"/>
    <xf numFmtId="0" fontId="21" fillId="0" borderId="155" xfId="0" applyFont="1" applyFill="1" applyBorder="1"/>
    <xf numFmtId="0" fontId="25" fillId="0" borderId="6" xfId="0" applyFont="1" applyFill="1" applyBorder="1" applyAlignment="1">
      <alignment wrapText="1"/>
    </xf>
    <xf numFmtId="0" fontId="24" fillId="0" borderId="6" xfId="0" applyFont="1" applyFill="1" applyBorder="1" applyAlignment="1">
      <alignment horizontal="left" indent="1"/>
    </xf>
    <xf numFmtId="168" fontId="24" fillId="0" borderId="6" xfId="7569" applyNumberFormat="1" applyFont="1" applyFill="1" applyBorder="1" applyAlignment="1">
      <alignment horizontal="right"/>
    </xf>
    <xf numFmtId="0" fontId="24" fillId="0" borderId="6" xfId="0" applyFont="1" applyFill="1" applyBorder="1" applyAlignment="1">
      <alignment horizontal="left" wrapText="1" indent="1"/>
    </xf>
    <xf numFmtId="168" fontId="24" fillId="0" borderId="143" xfId="7569" applyNumberFormat="1" applyFont="1" applyFill="1" applyBorder="1"/>
    <xf numFmtId="0" fontId="24" fillId="0" borderId="6" xfId="0" applyFont="1" applyFill="1" applyBorder="1"/>
    <xf numFmtId="168" fontId="24" fillId="0" borderId="6" xfId="7569" applyNumberFormat="1" applyFont="1" applyFill="1" applyBorder="1"/>
    <xf numFmtId="0" fontId="25" fillId="0" borderId="6" xfId="0" applyFont="1" applyFill="1" applyBorder="1"/>
    <xf numFmtId="0" fontId="25" fillId="0" borderId="6" xfId="0" applyFont="1" applyFill="1" applyBorder="1" applyAlignment="1"/>
    <xf numFmtId="6" fontId="24" fillId="0" borderId="98" xfId="0" applyNumberFormat="1" applyFont="1" applyFill="1" applyBorder="1"/>
    <xf numFmtId="168" fontId="24" fillId="0" borderId="6" xfId="7569" applyNumberFormat="1" applyFont="1" applyFill="1" applyBorder="1" applyAlignment="1">
      <alignment horizontal="right" vertical="center"/>
    </xf>
    <xf numFmtId="0" fontId="25" fillId="0" borderId="6" xfId="0" applyFont="1" applyFill="1" applyBorder="1" applyAlignment="1">
      <alignment horizontal="left" vertical="top" wrapText="1"/>
    </xf>
    <xf numFmtId="0" fontId="52" fillId="0" borderId="98" xfId="3" applyFont="1" applyFill="1" applyBorder="1" applyAlignment="1">
      <alignment horizontal="left" indent="2"/>
    </xf>
    <xf numFmtId="0" fontId="52" fillId="0" borderId="98" xfId="3" applyFont="1" applyBorder="1"/>
    <xf numFmtId="0" fontId="50" fillId="0" borderId="98" xfId="3" applyFont="1" applyBorder="1"/>
    <xf numFmtId="0" fontId="51" fillId="0" borderId="98" xfId="3" applyFont="1" applyBorder="1"/>
    <xf numFmtId="0" fontId="52" fillId="0" borderId="98" xfId="3" applyFont="1" applyFill="1" applyBorder="1" applyAlignment="1">
      <alignment horizontal="left" wrapText="1" indent="2"/>
    </xf>
    <xf numFmtId="0" fontId="51" fillId="0" borderId="98" xfId="3" applyFont="1" applyFill="1" applyBorder="1"/>
    <xf numFmtId="0" fontId="51" fillId="0" borderId="98" xfId="3" applyFont="1" applyFill="1" applyBorder="1" applyAlignment="1">
      <alignment wrapText="1"/>
    </xf>
    <xf numFmtId="0" fontId="52" fillId="0" borderId="98" xfId="3" applyFont="1" applyFill="1" applyBorder="1"/>
    <xf numFmtId="5" fontId="24" fillId="0" borderId="153" xfId="789" applyNumberFormat="1" applyFont="1" applyFill="1" applyBorder="1"/>
    <xf numFmtId="5" fontId="25" fillId="0" borderId="12" xfId="789" applyNumberFormat="1" applyFont="1" applyFill="1" applyBorder="1"/>
    <xf numFmtId="0" fontId="20" fillId="0" borderId="0" xfId="0" applyFont="1" applyFill="1" applyProtection="1"/>
    <xf numFmtId="38" fontId="24" fillId="0" borderId="182" xfId="0" applyNumberFormat="1" applyFont="1" applyFill="1" applyBorder="1"/>
    <xf numFmtId="165" fontId="24" fillId="0" borderId="182" xfId="0" applyNumberFormat="1" applyFont="1" applyFill="1" applyBorder="1"/>
    <xf numFmtId="0" fontId="25" fillId="0" borderId="184" xfId="0" applyFont="1" applyFill="1" applyBorder="1"/>
    <xf numFmtId="166" fontId="25" fillId="0" borderId="186" xfId="0" applyNumberFormat="1" applyFont="1" applyFill="1" applyBorder="1" applyAlignment="1">
      <alignment horizontal="right" wrapText="1"/>
    </xf>
    <xf numFmtId="0" fontId="25" fillId="0" borderId="189" xfId="0" applyFont="1" applyFill="1" applyBorder="1"/>
    <xf numFmtId="164" fontId="25" fillId="0" borderId="190" xfId="0" applyNumberFormat="1" applyFont="1" applyFill="1" applyBorder="1" applyAlignment="1"/>
    <xf numFmtId="165" fontId="24" fillId="0" borderId="182" xfId="0" applyNumberFormat="1" applyFont="1" applyFill="1" applyBorder="1" applyAlignment="1"/>
    <xf numFmtId="165" fontId="25" fillId="0" borderId="190" xfId="0" applyNumberFormat="1" applyFont="1" applyFill="1" applyBorder="1"/>
    <xf numFmtId="166" fontId="25" fillId="0" borderId="185" xfId="0" applyNumberFormat="1" applyFont="1" applyFill="1" applyBorder="1" applyAlignment="1">
      <alignment horizontal="right" wrapText="1"/>
    </xf>
    <xf numFmtId="38" fontId="24" fillId="0" borderId="4" xfId="0" applyNumberFormat="1" applyFont="1" applyFill="1" applyBorder="1"/>
    <xf numFmtId="38" fontId="24" fillId="0" borderId="9" xfId="0" applyNumberFormat="1" applyFont="1" applyFill="1" applyBorder="1"/>
    <xf numFmtId="165" fontId="25" fillId="0" borderId="188" xfId="0" applyNumberFormat="1" applyFont="1" applyFill="1" applyBorder="1"/>
    <xf numFmtId="165" fontId="25" fillId="0" borderId="189" xfId="0" applyNumberFormat="1" applyFont="1" applyFill="1" applyBorder="1"/>
    <xf numFmtId="165" fontId="89" fillId="0" borderId="189" xfId="0" applyNumberFormat="1" applyFont="1" applyFill="1" applyBorder="1"/>
    <xf numFmtId="165" fontId="90" fillId="0" borderId="182" xfId="0" applyNumberFormat="1" applyFont="1" applyFill="1" applyBorder="1"/>
    <xf numFmtId="165" fontId="90" fillId="0" borderId="182" xfId="0" applyNumberFormat="1" applyFont="1" applyFill="1" applyBorder="1" applyAlignment="1"/>
    <xf numFmtId="165" fontId="89" fillId="0" borderId="190" xfId="0" applyNumberFormat="1" applyFont="1" applyFill="1" applyBorder="1"/>
    <xf numFmtId="164" fontId="24" fillId="0" borderId="188" xfId="0" applyNumberFormat="1" applyFont="1" applyFill="1" applyBorder="1" applyAlignment="1"/>
    <xf numFmtId="0" fontId="25" fillId="0" borderId="187" xfId="0" applyFont="1" applyFill="1" applyBorder="1"/>
    <xf numFmtId="164" fontId="25" fillId="0" borderId="188" xfId="0" applyNumberFormat="1" applyFont="1" applyFill="1" applyBorder="1" applyAlignment="1"/>
    <xf numFmtId="166" fontId="25" fillId="0" borderId="24" xfId="0" quotePrefix="1" applyNumberFormat="1" applyFont="1" applyFill="1" applyBorder="1" applyAlignment="1">
      <alignment horizontal="right"/>
    </xf>
    <xf numFmtId="166" fontId="25" fillId="0" borderId="157" xfId="0" applyNumberFormat="1" applyFont="1" applyFill="1" applyBorder="1"/>
    <xf numFmtId="166" fontId="25" fillId="0" borderId="192" xfId="0" applyNumberFormat="1" applyFont="1" applyFill="1" applyBorder="1"/>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166" fontId="24" fillId="0" borderId="185" xfId="0" applyNumberFormat="1" applyFont="1" applyFill="1" applyBorder="1" applyAlignment="1">
      <alignment horizontal="right" wrapText="1"/>
    </xf>
    <xf numFmtId="0" fontId="215" fillId="0" borderId="0" xfId="0" applyFont="1" applyFill="1"/>
    <xf numFmtId="0" fontId="25" fillId="0" borderId="193" xfId="0" applyFont="1" applyFill="1" applyBorder="1"/>
    <xf numFmtId="0" fontId="25" fillId="0" borderId="2" xfId="0" applyFont="1" applyFill="1" applyBorder="1"/>
    <xf numFmtId="165" fontId="89" fillId="0" borderId="188" xfId="0" applyNumberFormat="1" applyFont="1" applyFill="1" applyBorder="1"/>
    <xf numFmtId="0" fontId="89" fillId="0" borderId="187" xfId="0" applyFont="1" applyFill="1" applyBorder="1"/>
    <xf numFmtId="38" fontId="90" fillId="0" borderId="9" xfId="0" applyNumberFormat="1" applyFont="1" applyFill="1" applyBorder="1"/>
    <xf numFmtId="164" fontId="89" fillId="0" borderId="188" xfId="0" applyNumberFormat="1" applyFont="1" applyFill="1" applyBorder="1" applyAlignment="1"/>
    <xf numFmtId="175" fontId="20" fillId="86" borderId="0" xfId="0" applyNumberFormat="1" applyFont="1" applyFill="1" applyBorder="1" applyAlignment="1" applyProtection="1">
      <alignment horizontal="right"/>
    </xf>
    <xf numFmtId="166" fontId="24" fillId="0" borderId="4" xfId="1" applyNumberFormat="1" applyFont="1" applyFill="1" applyBorder="1" applyAlignment="1">
      <alignment horizontal="right"/>
    </xf>
    <xf numFmtId="166" fontId="24" fillId="0" borderId="9" xfId="0" quotePrefix="1" applyNumberFormat="1" applyFont="1" applyFill="1" applyBorder="1" applyAlignment="1">
      <alignment horizontal="right"/>
    </xf>
    <xf numFmtId="0" fontId="24" fillId="0" borderId="7" xfId="0" applyFont="1" applyFill="1" applyBorder="1" applyProtection="1"/>
    <xf numFmtId="175" fontId="20" fillId="86" borderId="206" xfId="0" applyNumberFormat="1" applyFont="1" applyFill="1" applyBorder="1" applyAlignment="1" applyProtection="1">
      <alignment horizontal="right"/>
    </xf>
    <xf numFmtId="175" fontId="20" fillId="86" borderId="5" xfId="0" applyNumberFormat="1" applyFont="1" applyFill="1" applyBorder="1" applyAlignment="1" applyProtection="1">
      <alignment horizontal="right"/>
    </xf>
    <xf numFmtId="175" fontId="21" fillId="86" borderId="6" xfId="0" applyNumberFormat="1" applyFont="1" applyFill="1" applyBorder="1" applyAlignment="1" applyProtection="1">
      <alignment horizontal="left"/>
    </xf>
    <xf numFmtId="3" fontId="20" fillId="0" borderId="206" xfId="0" applyNumberFormat="1" applyFont="1" applyFill="1" applyBorder="1"/>
    <xf numFmtId="3" fontId="20" fillId="0" borderId="206" xfId="0" applyNumberFormat="1" applyFont="1" applyFill="1" applyBorder="1" applyAlignment="1" applyProtection="1"/>
    <xf numFmtId="38" fontId="24" fillId="0" borderId="6" xfId="0" applyNumberFormat="1" applyFont="1" applyFill="1" applyBorder="1"/>
    <xf numFmtId="164" fontId="25" fillId="0" borderId="207" xfId="0" applyNumberFormat="1" applyFont="1" applyFill="1" applyBorder="1" applyAlignment="1"/>
    <xf numFmtId="165" fontId="24" fillId="0" borderId="6" xfId="0" applyNumberFormat="1" applyFont="1" applyFill="1" applyBorder="1"/>
    <xf numFmtId="165" fontId="24" fillId="0" borderId="6" xfId="0" applyNumberFormat="1" applyFont="1" applyFill="1" applyBorder="1" applyAlignment="1"/>
    <xf numFmtId="165" fontId="89" fillId="0" borderId="193" xfId="0" applyNumberFormat="1" applyFont="1" applyFill="1" applyBorder="1"/>
    <xf numFmtId="0" fontId="25" fillId="0" borderId="0" xfId="0" applyFont="1" applyFill="1" applyAlignment="1">
      <alignment vertical="center"/>
    </xf>
    <xf numFmtId="0" fontId="25" fillId="0" borderId="157" xfId="0" applyFont="1" applyFill="1" applyBorder="1"/>
    <xf numFmtId="0" fontId="25" fillId="0" borderId="17" xfId="0" applyFont="1" applyFill="1" applyBorder="1" applyAlignment="1">
      <alignment horizontal="left"/>
    </xf>
    <xf numFmtId="0" fontId="21" fillId="0" borderId="0" xfId="0" applyFont="1" applyFill="1" applyProtection="1"/>
    <xf numFmtId="164" fontId="21" fillId="0" borderId="0" xfId="0" applyNumberFormat="1" applyFont="1" applyFill="1" applyBorder="1" applyProtection="1"/>
    <xf numFmtId="0" fontId="21" fillId="0" borderId="208" xfId="0" applyFont="1" applyFill="1" applyBorder="1" applyProtection="1"/>
    <xf numFmtId="0" fontId="21" fillId="0" borderId="26" xfId="0" applyFont="1" applyFill="1" applyBorder="1" applyProtection="1"/>
    <xf numFmtId="0" fontId="21" fillId="0" borderId="42" xfId="0" applyFont="1" applyFill="1" applyBorder="1" applyAlignment="1" applyProtection="1">
      <alignment horizontal="right"/>
    </xf>
    <xf numFmtId="0" fontId="21" fillId="0" borderId="25" xfId="0" applyFont="1" applyFill="1" applyBorder="1" applyAlignment="1" applyProtection="1">
      <alignment horizontal="right"/>
    </xf>
    <xf numFmtId="6" fontId="226" fillId="46" borderId="6" xfId="3" applyNumberFormat="1" applyFont="1" applyFill="1" applyBorder="1"/>
    <xf numFmtId="0" fontId="20" fillId="0" borderId="97" xfId="0" applyFont="1" applyFill="1" applyBorder="1" applyAlignment="1" applyProtection="1">
      <alignment horizontal="left"/>
    </xf>
    <xf numFmtId="175" fontId="20" fillId="0" borderId="98" xfId="0" applyNumberFormat="1" applyFont="1" applyFill="1" applyBorder="1" applyAlignment="1" applyProtection="1">
      <alignment horizontal="right"/>
    </xf>
    <xf numFmtId="3" fontId="21" fillId="0" borderId="183" xfId="0" applyNumberFormat="1" applyFont="1" applyFill="1" applyBorder="1" applyAlignment="1" applyProtection="1">
      <alignment horizontal="center" vertical="center" wrapText="1"/>
    </xf>
    <xf numFmtId="175" fontId="20" fillId="0" borderId="7" xfId="0" applyNumberFormat="1" applyFont="1" applyFill="1" applyBorder="1" applyAlignment="1" applyProtection="1">
      <alignment horizontal="right"/>
    </xf>
    <xf numFmtId="0" fontId="141" fillId="0" borderId="6" xfId="0" applyFont="1" applyBorder="1" applyAlignment="1">
      <alignment vertical="center"/>
    </xf>
    <xf numFmtId="0" fontId="141" fillId="0" borderId="6" xfId="0" applyFont="1" applyFill="1" applyBorder="1" applyAlignment="1">
      <alignment horizontal="left" vertical="center" indent="1"/>
    </xf>
    <xf numFmtId="0" fontId="141" fillId="0" borderId="9" xfId="0" applyFont="1" applyFill="1" applyBorder="1" applyAlignment="1">
      <alignment horizontal="left" vertical="center" indent="1"/>
    </xf>
    <xf numFmtId="175" fontId="20" fillId="86" borderId="205" xfId="0" applyNumberFormat="1" applyFont="1" applyFill="1" applyBorder="1" applyAlignment="1" applyProtection="1">
      <alignment horizontal="right"/>
    </xf>
    <xf numFmtId="175" fontId="20" fillId="86" borderId="210" xfId="0" applyNumberFormat="1" applyFont="1" applyFill="1" applyBorder="1" applyAlignment="1" applyProtection="1">
      <alignment horizontal="right"/>
    </xf>
    <xf numFmtId="3" fontId="21" fillId="0" borderId="26" xfId="0" applyNumberFormat="1" applyFont="1" applyFill="1" applyBorder="1" applyAlignment="1" applyProtection="1">
      <alignment horizontal="right"/>
    </xf>
    <xf numFmtId="175" fontId="21" fillId="0" borderId="26" xfId="0" applyNumberFormat="1" applyFont="1" applyFill="1" applyBorder="1" applyAlignment="1" applyProtection="1"/>
    <xf numFmtId="175" fontId="21" fillId="0" borderId="27" xfId="0" applyNumberFormat="1" applyFont="1" applyFill="1" applyBorder="1" applyAlignment="1" applyProtection="1"/>
    <xf numFmtId="3" fontId="20" fillId="0" borderId="98" xfId="0" applyNumberFormat="1" applyFont="1" applyFill="1" applyBorder="1" applyAlignment="1">
      <alignment horizontal="right"/>
    </xf>
    <xf numFmtId="175" fontId="21" fillId="0" borderId="30" xfId="0" applyNumberFormat="1" applyFont="1" applyFill="1" applyBorder="1" applyAlignment="1" applyProtection="1"/>
    <xf numFmtId="0" fontId="20" fillId="0" borderId="0" xfId="0" applyFont="1" applyFill="1" applyAlignment="1" applyProtection="1">
      <alignment vertical="top"/>
    </xf>
    <xf numFmtId="0" fontId="25" fillId="0" borderId="211" xfId="0" applyFont="1" applyFill="1" applyBorder="1" applyAlignment="1">
      <alignment horizontal="center" vertical="center" wrapText="1"/>
    </xf>
    <xf numFmtId="0" fontId="24" fillId="0" borderId="195" xfId="0" applyFont="1" applyFill="1" applyBorder="1" applyProtection="1"/>
    <xf numFmtId="0" fontId="24" fillId="0" borderId="212" xfId="0" applyFont="1" applyFill="1" applyBorder="1" applyAlignment="1" applyProtection="1">
      <alignment vertical="center"/>
    </xf>
    <xf numFmtId="0" fontId="25" fillId="0" borderId="98" xfId="0" applyFont="1" applyFill="1" applyBorder="1"/>
    <xf numFmtId="0" fontId="24" fillId="0" borderId="200" xfId="0" applyFont="1" applyFill="1" applyBorder="1" applyProtection="1"/>
    <xf numFmtId="175" fontId="21" fillId="86" borderId="211" xfId="0" applyNumberFormat="1" applyFont="1" applyFill="1" applyBorder="1" applyAlignment="1" applyProtection="1">
      <alignment horizontal="left" vertical="center"/>
    </xf>
    <xf numFmtId="0" fontId="24" fillId="0" borderId="195" xfId="0" applyFont="1" applyFill="1" applyBorder="1" applyAlignment="1">
      <alignment wrapText="1" shrinkToFit="1"/>
    </xf>
    <xf numFmtId="0" fontId="25" fillId="0" borderId="199" xfId="0" applyFont="1" applyFill="1" applyBorder="1" applyAlignment="1">
      <alignment horizontal="left"/>
    </xf>
    <xf numFmtId="0" fontId="25" fillId="0" borderId="200" xfId="0" applyFont="1" applyFill="1" applyBorder="1" applyAlignment="1">
      <alignment horizontal="right" vertical="center"/>
    </xf>
    <xf numFmtId="169" fontId="99" fillId="0" borderId="213" xfId="0" applyNumberFormat="1" applyFont="1" applyFill="1" applyBorder="1" applyAlignment="1">
      <alignment horizontal="center" vertical="center" wrapText="1"/>
    </xf>
    <xf numFmtId="0" fontId="25" fillId="0" borderId="187" xfId="0" applyFont="1" applyFill="1" applyBorder="1" applyAlignment="1">
      <alignment horizontal="center" vertical="center" wrapText="1"/>
    </xf>
    <xf numFmtId="175" fontId="21" fillId="86" borderId="195" xfId="0" applyNumberFormat="1" applyFont="1" applyFill="1" applyBorder="1" applyAlignment="1" applyProtection="1">
      <alignment horizontal="left" vertical="center"/>
    </xf>
    <xf numFmtId="166" fontId="24" fillId="0" borderId="201" xfId="0" applyNumberFormat="1" applyFont="1" applyFill="1" applyBorder="1" applyAlignment="1">
      <alignment horizontal="right"/>
    </xf>
    <xf numFmtId="166" fontId="25" fillId="0" borderId="201" xfId="0" applyNumberFormat="1" applyFont="1" applyFill="1" applyBorder="1" applyAlignment="1">
      <alignment horizontal="right" vertical="center"/>
    </xf>
    <xf numFmtId="175" fontId="21" fillId="86" borderId="195" xfId="0" applyNumberFormat="1" applyFont="1" applyFill="1" applyBorder="1" applyAlignment="1" applyProtection="1">
      <alignment horizontal="left"/>
    </xf>
    <xf numFmtId="175" fontId="21" fillId="86" borderId="214" xfId="0" applyNumberFormat="1" applyFont="1" applyFill="1" applyBorder="1" applyAlignment="1" applyProtection="1">
      <alignment horizontal="left"/>
    </xf>
    <xf numFmtId="166" fontId="24" fillId="0" borderId="197" xfId="1" applyNumberFormat="1" applyFont="1" applyFill="1" applyBorder="1" applyAlignment="1">
      <alignment horizontal="right"/>
    </xf>
    <xf numFmtId="166" fontId="25" fillId="0" borderId="196" xfId="1" applyNumberFormat="1" applyFont="1" applyFill="1" applyBorder="1" applyAlignment="1">
      <alignment horizontal="right" wrapText="1"/>
    </xf>
    <xf numFmtId="166" fontId="25" fillId="0" borderId="194" xfId="1" applyNumberFormat="1" applyFont="1" applyFill="1" applyBorder="1" applyAlignment="1">
      <alignment horizontal="right" wrapText="1"/>
    </xf>
    <xf numFmtId="166" fontId="25" fillId="0" borderId="195" xfId="0" applyNumberFormat="1" applyFont="1" applyFill="1" applyBorder="1" applyAlignment="1">
      <alignment horizontal="right" vertical="center"/>
    </xf>
    <xf numFmtId="166" fontId="25" fillId="0" borderId="196" xfId="0" applyNumberFormat="1" applyFont="1" applyFill="1" applyBorder="1" applyAlignment="1">
      <alignment horizontal="right" vertical="center"/>
    </xf>
    <xf numFmtId="166" fontId="24" fillId="0" borderId="197" xfId="0" quotePrefix="1" applyNumberFormat="1" applyFont="1" applyFill="1" applyBorder="1" applyAlignment="1">
      <alignment horizontal="right"/>
    </xf>
    <xf numFmtId="166" fontId="24" fillId="0" borderId="196" xfId="0" applyNumberFormat="1" applyFont="1" applyFill="1" applyBorder="1" applyAlignment="1">
      <alignment horizontal="right"/>
    </xf>
    <xf numFmtId="166" fontId="25" fillId="0" borderId="198" xfId="0" applyNumberFormat="1" applyFont="1" applyFill="1" applyBorder="1"/>
    <xf numFmtId="166" fontId="24" fillId="0" borderId="194" xfId="0" applyNumberFormat="1" applyFont="1" applyFill="1" applyBorder="1" applyAlignment="1">
      <alignment horizontal="right"/>
    </xf>
    <xf numFmtId="166" fontId="25" fillId="0" borderId="198" xfId="0" applyNumberFormat="1" applyFont="1" applyFill="1" applyBorder="1" applyAlignment="1">
      <alignment horizontal="right" vertical="center"/>
    </xf>
    <xf numFmtId="166" fontId="25" fillId="0" borderId="194" xfId="0" applyNumberFormat="1" applyFont="1" applyFill="1" applyBorder="1" applyAlignment="1">
      <alignment horizontal="right" vertical="center"/>
    </xf>
    <xf numFmtId="164" fontId="24" fillId="0" borderId="2" xfId="0" applyNumberFormat="1" applyFont="1" applyFill="1" applyBorder="1" applyAlignment="1"/>
    <xf numFmtId="165" fontId="24" fillId="0" borderId="201" xfId="1" applyNumberFormat="1" applyFont="1" applyFill="1" applyBorder="1" applyAlignment="1">
      <alignment horizontal="right"/>
    </xf>
    <xf numFmtId="0" fontId="24" fillId="0" borderId="187" xfId="0" applyFont="1" applyFill="1" applyBorder="1" applyAlignment="1">
      <alignment wrapText="1" shrinkToFit="1"/>
    </xf>
    <xf numFmtId="169" fontId="99" fillId="0" borderId="184" xfId="0" applyNumberFormat="1" applyFont="1" applyFill="1" applyBorder="1" applyAlignment="1">
      <alignment horizontal="center" vertical="center" wrapText="1"/>
    </xf>
    <xf numFmtId="175" fontId="21" fillId="86" borderId="17" xfId="0" applyNumberFormat="1" applyFont="1" applyFill="1" applyBorder="1" applyAlignment="1" applyProtection="1">
      <alignment horizontal="left" vertical="center"/>
    </xf>
    <xf numFmtId="0" fontId="24" fillId="0" borderId="0" xfId="0" quotePrefix="1" applyFont="1" applyFill="1" applyAlignment="1">
      <alignment wrapText="1"/>
    </xf>
    <xf numFmtId="0" fontId="26" fillId="0" borderId="0" xfId="0" quotePrefix="1" applyFont="1" applyFill="1" applyAlignment="1">
      <alignment wrapText="1"/>
    </xf>
    <xf numFmtId="0" fontId="24" fillId="0" borderId="182" xfId="0" applyFont="1" applyFill="1" applyBorder="1"/>
    <xf numFmtId="0" fontId="24" fillId="0" borderId="205" xfId="0" applyFont="1" applyFill="1" applyBorder="1"/>
    <xf numFmtId="175" fontId="21" fillId="86" borderId="98" xfId="0" applyNumberFormat="1" applyFont="1" applyFill="1" applyBorder="1" applyAlignment="1" applyProtection="1">
      <alignment horizontal="left"/>
    </xf>
    <xf numFmtId="175" fontId="21" fillId="86" borderId="148" xfId="0" applyNumberFormat="1" applyFont="1" applyFill="1" applyBorder="1" applyAlignment="1" applyProtection="1">
      <alignment horizontal="left"/>
    </xf>
    <xf numFmtId="0" fontId="24" fillId="0" borderId="195" xfId="0" applyFont="1" applyFill="1" applyBorder="1" applyAlignment="1" applyProtection="1">
      <alignment horizontal="left" indent="1"/>
    </xf>
    <xf numFmtId="175" fontId="21" fillId="86" borderId="148" xfId="0" applyNumberFormat="1" applyFont="1" applyFill="1" applyBorder="1" applyAlignment="1" applyProtection="1">
      <alignment horizontal="right"/>
    </xf>
    <xf numFmtId="175" fontId="21" fillId="86" borderId="214" xfId="0" applyNumberFormat="1" applyFont="1" applyFill="1" applyBorder="1" applyAlignment="1" applyProtection="1">
      <alignment horizontal="right"/>
    </xf>
    <xf numFmtId="175" fontId="21" fillId="86" borderId="147" xfId="0" applyNumberFormat="1" applyFont="1" applyFill="1" applyBorder="1" applyAlignment="1" applyProtection="1">
      <alignment horizontal="left"/>
    </xf>
    <xf numFmtId="166" fontId="24" fillId="0" borderId="143" xfId="0" quotePrefix="1" applyNumberFormat="1" applyFont="1" applyFill="1" applyBorder="1" applyAlignment="1">
      <alignment horizontal="right"/>
    </xf>
    <xf numFmtId="0" fontId="24" fillId="0" borderId="147" xfId="0" applyFont="1" applyFill="1" applyBorder="1" applyProtection="1"/>
    <xf numFmtId="0" fontId="25" fillId="0" borderId="147" xfId="0" applyFont="1" applyFill="1" applyBorder="1" applyAlignment="1">
      <alignment horizontal="right" vertical="center"/>
    </xf>
    <xf numFmtId="166" fontId="25" fillId="0" borderId="147" xfId="0" applyNumberFormat="1" applyFont="1" applyFill="1" applyBorder="1" applyAlignment="1">
      <alignment horizontal="right" vertical="center"/>
    </xf>
    <xf numFmtId="166" fontId="24" fillId="0" borderId="143" xfId="0" applyNumberFormat="1" applyFont="1" applyFill="1" applyBorder="1" applyAlignment="1">
      <alignment horizontal="right"/>
    </xf>
    <xf numFmtId="175" fontId="95" fillId="86" borderId="195" xfId="0" applyNumberFormat="1" applyFont="1" applyFill="1" applyBorder="1" applyAlignment="1" applyProtection="1">
      <alignment horizontal="left"/>
    </xf>
    <xf numFmtId="175" fontId="21" fillId="86" borderId="147" xfId="0" applyNumberFormat="1" applyFont="1" applyFill="1" applyBorder="1" applyAlignment="1" applyProtection="1">
      <alignment horizontal="left" vertical="center"/>
    </xf>
    <xf numFmtId="165" fontId="24" fillId="0" borderId="143" xfId="1" applyNumberFormat="1" applyFont="1" applyFill="1" applyBorder="1" applyAlignment="1">
      <alignment horizontal="right"/>
    </xf>
    <xf numFmtId="0" fontId="25" fillId="0" borderId="147" xfId="0" applyFont="1" applyFill="1" applyBorder="1" applyAlignment="1">
      <alignment horizontal="left" vertical="center"/>
    </xf>
    <xf numFmtId="0" fontId="24" fillId="0" borderId="190" xfId="0" applyFont="1" applyFill="1" applyBorder="1"/>
    <xf numFmtId="6" fontId="24" fillId="0" borderId="205" xfId="0" applyNumberFormat="1" applyFont="1" applyFill="1" applyBorder="1"/>
    <xf numFmtId="0" fontId="24" fillId="0" borderId="209" xfId="0" applyFont="1" applyFill="1" applyBorder="1"/>
    <xf numFmtId="6" fontId="24" fillId="0" borderId="209" xfId="0" applyNumberFormat="1" applyFont="1" applyFill="1" applyBorder="1"/>
    <xf numFmtId="168" fontId="24" fillId="0" borderId="209" xfId="7569" applyNumberFormat="1" applyFont="1" applyFill="1" applyBorder="1"/>
    <xf numFmtId="0" fontId="24" fillId="0" borderId="0" xfId="11940" quotePrefix="1" applyNumberFormat="1" applyFont="1" applyFill="1" applyBorder="1" applyProtection="1">
      <alignment horizontal="left" vertical="center" indent="1"/>
      <protection locked="0"/>
    </xf>
    <xf numFmtId="0" fontId="24" fillId="0" borderId="209" xfId="0" applyFont="1" applyFill="1" applyBorder="1" applyAlignment="1">
      <alignment horizontal="left" wrapText="1" indent="1"/>
    </xf>
    <xf numFmtId="165" fontId="25" fillId="0" borderId="196" xfId="0" applyNumberFormat="1" applyFont="1" applyFill="1" applyBorder="1"/>
    <xf numFmtId="165" fontId="25" fillId="0" borderId="207" xfId="0" applyNumberFormat="1" applyFont="1" applyFill="1" applyBorder="1" applyAlignment="1">
      <alignment horizontal="right"/>
    </xf>
    <xf numFmtId="166" fontId="24" fillId="0" borderId="143" xfId="0" applyNumberFormat="1" applyFont="1" applyFill="1" applyBorder="1" applyAlignment="1">
      <alignment horizontal="right" vertical="center" wrapText="1"/>
    </xf>
    <xf numFmtId="165" fontId="25" fillId="0" borderId="24" xfId="1" applyNumberFormat="1" applyFont="1" applyFill="1" applyBorder="1" applyAlignment="1">
      <alignment horizontal="right"/>
    </xf>
    <xf numFmtId="165" fontId="25" fillId="0" borderId="24" xfId="1" applyNumberFormat="1" applyFont="1" applyFill="1" applyBorder="1" applyAlignment="1">
      <alignment horizontal="right" wrapText="1"/>
    </xf>
    <xf numFmtId="166" fontId="25" fillId="0" borderId="192" xfId="1" applyNumberFormat="1" applyFont="1" applyFill="1" applyBorder="1" applyAlignment="1">
      <alignment horizontal="right" wrapText="1"/>
    </xf>
    <xf numFmtId="165" fontId="24" fillId="0" borderId="9" xfId="0" applyNumberFormat="1" applyFont="1" applyFill="1" applyBorder="1"/>
    <xf numFmtId="165" fontId="25" fillId="0" borderId="143" xfId="0" applyNumberFormat="1" applyFont="1" applyFill="1" applyBorder="1" applyAlignment="1">
      <alignment horizontal="right" vertical="center"/>
    </xf>
    <xf numFmtId="165" fontId="25" fillId="0" borderId="196" xfId="0" applyNumberFormat="1" applyFont="1" applyFill="1" applyBorder="1" applyAlignment="1">
      <alignment horizontal="right" vertical="center"/>
    </xf>
    <xf numFmtId="165" fontId="24" fillId="0" borderId="143" xfId="0" applyNumberFormat="1" applyFont="1" applyFill="1" applyBorder="1"/>
    <xf numFmtId="165" fontId="24" fillId="0" borderId="143" xfId="0" applyNumberFormat="1" applyFont="1" applyFill="1" applyBorder="1" applyAlignment="1"/>
    <xf numFmtId="166" fontId="25" fillId="0" borderId="200" xfId="0" applyNumberFormat="1" applyFont="1" applyFill="1" applyBorder="1" applyAlignment="1">
      <alignment horizontal="right" vertical="center"/>
    </xf>
    <xf numFmtId="0" fontId="213" fillId="0" borderId="0" xfId="0" applyFont="1" applyFill="1" applyAlignment="1">
      <alignment vertical="top" wrapText="1"/>
    </xf>
    <xf numFmtId="0" fontId="20" fillId="0" borderId="0" xfId="0" applyFont="1" applyFill="1" applyAlignment="1">
      <alignment wrapText="1"/>
    </xf>
    <xf numFmtId="3" fontId="21" fillId="0" borderId="26" xfId="0" applyNumberFormat="1" applyFont="1" applyFill="1" applyBorder="1" applyAlignment="1" applyProtection="1"/>
    <xf numFmtId="3" fontId="21" fillId="0" borderId="31" xfId="0" applyNumberFormat="1" applyFont="1" applyFill="1" applyBorder="1" applyAlignment="1" applyProtection="1"/>
    <xf numFmtId="165" fontId="25" fillId="0" borderId="196" xfId="0" applyNumberFormat="1" applyFont="1" applyFill="1" applyBorder="1" applyAlignment="1">
      <alignment horizontal="right"/>
    </xf>
    <xf numFmtId="165" fontId="24" fillId="0" borderId="9" xfId="1" applyNumberFormat="1" applyFont="1" applyFill="1" applyBorder="1" applyAlignment="1">
      <alignment horizontal="right"/>
    </xf>
    <xf numFmtId="165" fontId="25" fillId="0" borderId="188" xfId="0" applyNumberFormat="1" applyFont="1" applyFill="1" applyBorder="1" applyAlignment="1">
      <alignment horizontal="right"/>
    </xf>
    <xf numFmtId="165" fontId="25" fillId="0" borderId="194" xfId="0" applyNumberFormat="1" applyFont="1" applyFill="1" applyBorder="1" applyAlignment="1">
      <alignment horizontal="right"/>
    </xf>
    <xf numFmtId="165" fontId="24" fillId="0" borderId="187" xfId="0" applyNumberFormat="1" applyFont="1" applyFill="1" applyBorder="1"/>
    <xf numFmtId="165" fontId="60" fillId="0" borderId="9" xfId="0" applyNumberFormat="1" applyFont="1" applyFill="1" applyBorder="1"/>
    <xf numFmtId="165" fontId="25" fillId="0" borderId="202" xfId="0" applyNumberFormat="1" applyFont="1" applyFill="1" applyBorder="1" applyAlignment="1">
      <alignment vertical="center"/>
    </xf>
    <xf numFmtId="166" fontId="25" fillId="0" borderId="203" xfId="0" applyNumberFormat="1" applyFont="1" applyFill="1" applyBorder="1" applyAlignment="1">
      <alignment horizontal="right" vertical="center"/>
    </xf>
    <xf numFmtId="166" fontId="25" fillId="0" borderId="215" xfId="0" applyNumberFormat="1" applyFont="1" applyFill="1" applyBorder="1" applyAlignment="1">
      <alignment horizontal="right" vertical="center"/>
    </xf>
    <xf numFmtId="0" fontId="20" fillId="0" borderId="0" xfId="137" applyFont="1" applyFill="1" applyAlignment="1">
      <alignment horizontal="right"/>
    </xf>
    <xf numFmtId="6" fontId="52" fillId="47" borderId="0" xfId="3" applyNumberFormat="1" applyFont="1" applyFill="1" applyBorder="1" applyAlignment="1">
      <alignment horizontal="right"/>
    </xf>
    <xf numFmtId="0" fontId="16" fillId="0" borderId="0" xfId="137" applyFont="1"/>
    <xf numFmtId="15" fontId="20" fillId="0" borderId="0" xfId="0" applyNumberFormat="1" applyFont="1" applyFill="1"/>
    <xf numFmtId="3" fontId="20" fillId="0" borderId="26" xfId="0" applyNumberFormat="1" applyFont="1" applyFill="1" applyBorder="1" applyAlignment="1" applyProtection="1">
      <alignment horizontal="right"/>
    </xf>
    <xf numFmtId="175" fontId="20" fillId="0" borderId="26" xfId="0" applyNumberFormat="1" applyFont="1" applyFill="1" applyBorder="1" applyAlignment="1" applyProtection="1"/>
    <xf numFmtId="175" fontId="20" fillId="0" borderId="27" xfId="0" applyNumberFormat="1" applyFont="1" applyFill="1" applyBorder="1" applyAlignment="1" applyProtection="1"/>
    <xf numFmtId="3" fontId="20" fillId="0" borderId="26" xfId="0" applyNumberFormat="1" applyFont="1" applyFill="1" applyBorder="1" applyAlignment="1" applyProtection="1"/>
    <xf numFmtId="0" fontId="20" fillId="0" borderId="57" xfId="0" applyFont="1" applyFill="1" applyBorder="1" applyAlignment="1"/>
    <xf numFmtId="0" fontId="0" fillId="0" borderId="0" xfId="0" applyFont="1" applyFill="1" applyBorder="1" applyAlignment="1"/>
    <xf numFmtId="0" fontId="20" fillId="0" borderId="57" xfId="0" applyFont="1" applyFill="1" applyBorder="1" applyAlignment="1" applyProtection="1"/>
    <xf numFmtId="0" fontId="0" fillId="0" borderId="0" xfId="0" applyFont="1" applyFill="1" applyAlignment="1">
      <alignment vertical="center" wrapText="1"/>
    </xf>
    <xf numFmtId="0" fontId="0" fillId="0" borderId="0" xfId="0" applyFont="1" applyFill="1" applyBorder="1" applyAlignment="1">
      <alignment vertical="center"/>
    </xf>
    <xf numFmtId="1" fontId="20" fillId="0" borderId="5" xfId="0" applyNumberFormat="1" applyFont="1" applyFill="1" applyBorder="1" applyAlignment="1" applyProtection="1"/>
    <xf numFmtId="175" fontId="21" fillId="0" borderId="26" xfId="0" applyNumberFormat="1" applyFont="1" applyFill="1" applyBorder="1" applyAlignment="1" applyProtection="1">
      <alignment horizontal="right"/>
    </xf>
    <xf numFmtId="175" fontId="21" fillId="0" borderId="30" xfId="0" applyNumberFormat="1" applyFont="1" applyFill="1" applyBorder="1" applyAlignment="1" applyProtection="1">
      <alignment horizontal="right"/>
    </xf>
    <xf numFmtId="165" fontId="25" fillId="0" borderId="194" xfId="0" applyNumberFormat="1" applyFont="1" applyFill="1" applyBorder="1"/>
    <xf numFmtId="0" fontId="25" fillId="0" borderId="0" xfId="0" applyFont="1" applyFill="1" applyBorder="1" applyAlignment="1">
      <alignment horizontal="right" vertical="center"/>
    </xf>
    <xf numFmtId="166" fontId="89" fillId="0" borderId="0" xfId="0" applyNumberFormat="1" applyFont="1" applyFill="1" applyBorder="1" applyAlignment="1">
      <alignment horizontal="right" vertical="center"/>
    </xf>
    <xf numFmtId="166" fontId="89" fillId="0" borderId="0" xfId="0" applyNumberFormat="1" applyFont="1" applyFill="1" applyBorder="1" applyAlignment="1">
      <alignment vertical="center"/>
    </xf>
    <xf numFmtId="165" fontId="89" fillId="0" borderId="0" xfId="0" applyNumberFormat="1" applyFont="1" applyFill="1" applyBorder="1" applyAlignment="1">
      <alignment vertical="center"/>
    </xf>
    <xf numFmtId="0" fontId="24" fillId="0" borderId="0" xfId="0" applyFont="1" applyFill="1"/>
    <xf numFmtId="166" fontId="24" fillId="0" borderId="341" xfId="1" applyNumberFormat="1" applyFont="1" applyFill="1" applyBorder="1" applyAlignment="1">
      <alignment horizontal="right"/>
    </xf>
    <xf numFmtId="0" fontId="20" fillId="0" borderId="0" xfId="0" applyFont="1" applyFill="1"/>
    <xf numFmtId="15" fontId="121" fillId="0" borderId="0" xfId="137" applyNumberFormat="1" applyFont="1"/>
    <xf numFmtId="15" fontId="121" fillId="48" borderId="0" xfId="3" applyNumberFormat="1" applyFont="1" applyFill="1" applyBorder="1"/>
    <xf numFmtId="15" fontId="121" fillId="0" borderId="0" xfId="0" applyNumberFormat="1" applyFont="1" applyFill="1"/>
    <xf numFmtId="15" fontId="121" fillId="0" borderId="24" xfId="0" applyNumberFormat="1" applyFont="1" applyFill="1" applyBorder="1" applyAlignment="1">
      <alignment horizontal="center"/>
    </xf>
    <xf numFmtId="15" fontId="121" fillId="0" borderId="0" xfId="0" applyNumberFormat="1" applyFont="1" applyFill="1" applyAlignment="1">
      <alignment horizontal="right"/>
    </xf>
    <xf numFmtId="0" fontId="18" fillId="0" borderId="0" xfId="137" applyFont="1" applyFill="1" applyAlignment="1">
      <alignment horizontal="left" vertical="center"/>
    </xf>
    <xf numFmtId="0" fontId="18" fillId="0" borderId="0" xfId="0" applyFont="1" applyFill="1"/>
    <xf numFmtId="0" fontId="20" fillId="0" borderId="1" xfId="0" applyFont="1" applyFill="1" applyBorder="1" applyAlignment="1">
      <alignment horizontal="right"/>
    </xf>
    <xf numFmtId="0" fontId="20" fillId="0" borderId="0" xfId="0" applyFont="1" applyFill="1" applyBorder="1" applyAlignment="1">
      <alignment vertical="center"/>
    </xf>
    <xf numFmtId="0" fontId="46" fillId="0" borderId="0" xfId="2" applyFont="1" applyFill="1" applyBorder="1" applyAlignment="1" applyProtection="1"/>
    <xf numFmtId="0" fontId="49" fillId="0" borderId="0" xfId="0" applyFont="1" applyFill="1" applyBorder="1" applyAlignment="1">
      <alignment horizontal="left" vertical="center"/>
    </xf>
    <xf numFmtId="0" fontId="20" fillId="0" borderId="0" xfId="0" applyFont="1" applyFill="1" applyBorder="1" applyAlignment="1">
      <alignment horizontal="left" vertical="center"/>
    </xf>
    <xf numFmtId="0" fontId="49" fillId="0" borderId="0" xfId="0" applyFont="1" applyFill="1" applyAlignment="1">
      <alignment horizontal="right"/>
    </xf>
    <xf numFmtId="0" fontId="20" fillId="0" borderId="342" xfId="0" applyFont="1" applyFill="1" applyBorder="1"/>
    <xf numFmtId="175" fontId="21" fillId="86" borderId="205" xfId="0" applyNumberFormat="1" applyFont="1" applyFill="1" applyBorder="1" applyAlignment="1" applyProtection="1">
      <alignment horizontal="right"/>
    </xf>
    <xf numFmtId="166" fontId="24" fillId="0" borderId="344" xfId="1" applyNumberFormat="1" applyFont="1" applyFill="1" applyBorder="1" applyAlignment="1">
      <alignment horizontal="right"/>
    </xf>
    <xf numFmtId="0" fontId="25" fillId="0" borderId="156" xfId="0" applyFont="1" applyFill="1" applyBorder="1" applyAlignment="1">
      <alignment horizontal="center" vertical="center" wrapText="1"/>
    </xf>
    <xf numFmtId="175" fontId="21" fillId="86" borderId="346" xfId="0" applyNumberFormat="1" applyFont="1" applyFill="1" applyBorder="1" applyAlignment="1" applyProtection="1">
      <alignment horizontal="left"/>
    </xf>
    <xf numFmtId="175" fontId="21" fillId="86" borderId="339" xfId="0" applyNumberFormat="1" applyFont="1" applyFill="1" applyBorder="1" applyAlignment="1" applyProtection="1">
      <alignment horizontal="left"/>
    </xf>
    <xf numFmtId="175" fontId="21" fillId="86" borderId="347" xfId="0" applyNumberFormat="1" applyFont="1" applyFill="1" applyBorder="1" applyAlignment="1" applyProtection="1">
      <alignment horizontal="left"/>
    </xf>
    <xf numFmtId="166" fontId="24" fillId="0" borderId="330" xfId="0" applyNumberFormat="1" applyFont="1" applyFill="1" applyBorder="1" applyAlignment="1">
      <alignment horizontal="right" vertical="center" wrapText="1"/>
    </xf>
    <xf numFmtId="166" fontId="25" fillId="0" borderId="340" xfId="0" applyNumberFormat="1" applyFont="1" applyFill="1" applyBorder="1" applyAlignment="1">
      <alignment horizontal="right" vertical="center" wrapText="1"/>
    </xf>
    <xf numFmtId="175" fontId="21" fillId="86" borderId="347" xfId="0" applyNumberFormat="1" applyFont="1" applyFill="1" applyBorder="1" applyAlignment="1" applyProtection="1">
      <alignment horizontal="right"/>
    </xf>
    <xf numFmtId="166" fontId="25" fillId="0" borderId="348" xfId="0" applyNumberFormat="1" applyFont="1" applyFill="1" applyBorder="1" applyAlignment="1">
      <alignment horizontal="right" wrapText="1"/>
    </xf>
    <xf numFmtId="165" fontId="25" fillId="0" borderId="24" xfId="0" applyNumberFormat="1" applyFont="1" applyFill="1" applyBorder="1" applyAlignment="1">
      <alignment horizontal="right"/>
    </xf>
    <xf numFmtId="165" fontId="25" fillId="0" borderId="195" xfId="0" applyNumberFormat="1" applyFont="1" applyFill="1" applyBorder="1"/>
    <xf numFmtId="0" fontId="229" fillId="0" borderId="350" xfId="0" applyFont="1" applyBorder="1" applyAlignment="1">
      <alignment vertical="center"/>
    </xf>
    <xf numFmtId="0" fontId="229" fillId="0" borderId="18" xfId="0" applyFont="1" applyBorder="1" applyAlignment="1">
      <alignment vertical="center"/>
    </xf>
    <xf numFmtId="0" fontId="64" fillId="0" borderId="0" xfId="0" applyFont="1" applyFill="1" applyBorder="1" applyAlignment="1">
      <alignment vertical="center"/>
    </xf>
    <xf numFmtId="0" fontId="22" fillId="0" borderId="0" xfId="0" applyFont="1" applyFill="1" applyBorder="1" applyAlignment="1">
      <alignment vertical="center"/>
    </xf>
    <xf numFmtId="0" fontId="103" fillId="0" borderId="0" xfId="0" applyFont="1"/>
    <xf numFmtId="0" fontId="0" fillId="0" borderId="0" xfId="0" applyBorder="1"/>
    <xf numFmtId="0" fontId="229" fillId="0" borderId="0" xfId="0" applyFont="1" applyBorder="1" applyAlignment="1">
      <alignment vertical="center"/>
    </xf>
    <xf numFmtId="0" fontId="229" fillId="0" borderId="351" xfId="0" applyFont="1" applyBorder="1" applyAlignment="1">
      <alignment vertical="center"/>
    </xf>
    <xf numFmtId="0" fontId="229" fillId="0" borderId="0" xfId="0" applyFont="1" applyFill="1" applyBorder="1" applyAlignment="1">
      <alignment vertical="center"/>
    </xf>
    <xf numFmtId="3" fontId="20" fillId="0" borderId="1" xfId="0" applyNumberFormat="1" applyFont="1" applyFill="1" applyBorder="1"/>
    <xf numFmtId="0" fontId="20" fillId="0" borderId="98" xfId="0" applyFont="1" applyFill="1" applyBorder="1" applyAlignment="1" applyProtection="1">
      <alignment horizontal="right"/>
    </xf>
    <xf numFmtId="3" fontId="20" fillId="0" borderId="98" xfId="0" applyNumberFormat="1" applyFont="1" applyFill="1" applyBorder="1"/>
    <xf numFmtId="0" fontId="20" fillId="0" borderId="0" xfId="0" applyFont="1" applyFill="1" applyBorder="1" applyAlignment="1" applyProtection="1">
      <alignment horizontal="center"/>
    </xf>
    <xf numFmtId="0" fontId="21" fillId="0" borderId="0" xfId="0" applyFont="1" applyFill="1" applyBorder="1" applyProtection="1"/>
    <xf numFmtId="0" fontId="20" fillId="0" borderId="0" xfId="0" applyFont="1" applyFill="1" applyBorder="1" applyAlignment="1" applyProtection="1">
      <alignment vertical="top"/>
    </xf>
    <xf numFmtId="0" fontId="21" fillId="0" borderId="345" xfId="0" applyFont="1" applyFill="1" applyBorder="1" applyAlignment="1" applyProtection="1"/>
    <xf numFmtId="0" fontId="21" fillId="0" borderId="330" xfId="0" applyFont="1" applyFill="1" applyBorder="1" applyAlignment="1" applyProtection="1">
      <alignment horizontal="center" vertical="center" wrapText="1"/>
    </xf>
    <xf numFmtId="0" fontId="20" fillId="0" borderId="5" xfId="0" applyFont="1" applyFill="1" applyBorder="1" applyProtection="1"/>
    <xf numFmtId="0" fontId="24" fillId="0" borderId="49" xfId="0" applyFont="1" applyFill="1" applyBorder="1" applyAlignment="1">
      <alignment horizontal="center" vertical="center" wrapText="1"/>
    </xf>
    <xf numFmtId="166" fontId="24" fillId="0" borderId="16" xfId="0" applyNumberFormat="1" applyFont="1" applyFill="1" applyBorder="1" applyAlignment="1">
      <alignment horizontal="right" wrapText="1"/>
    </xf>
    <xf numFmtId="165" fontId="25" fillId="0" borderId="24" xfId="0" applyNumberFormat="1" applyFont="1" applyFill="1" applyBorder="1"/>
    <xf numFmtId="165" fontId="25" fillId="0" borderId="192" xfId="0" applyNumberFormat="1" applyFont="1" applyFill="1" applyBorder="1" applyAlignment="1">
      <alignment horizontal="right"/>
    </xf>
    <xf numFmtId="166" fontId="25" fillId="0" borderId="192" xfId="0" applyNumberFormat="1" applyFont="1" applyFill="1" applyBorder="1" applyAlignment="1">
      <alignment horizontal="right"/>
    </xf>
    <xf numFmtId="165" fontId="25" fillId="0" borderId="143" xfId="0" applyNumberFormat="1" applyFont="1" applyFill="1" applyBorder="1" applyAlignment="1">
      <alignment vertical="center"/>
    </xf>
    <xf numFmtId="165" fontId="25" fillId="0" borderId="196" xfId="0" applyNumberFormat="1" applyFont="1" applyFill="1" applyBorder="1" applyAlignment="1">
      <alignment vertical="center"/>
    </xf>
    <xf numFmtId="175" fontId="95" fillId="86" borderId="148" xfId="0" applyNumberFormat="1" applyFont="1" applyFill="1" applyBorder="1" applyAlignment="1" applyProtection="1">
      <alignment horizontal="left"/>
    </xf>
    <xf numFmtId="0" fontId="22" fillId="0" borderId="0" xfId="0" applyFont="1" applyBorder="1" applyAlignment="1">
      <alignment wrapText="1"/>
    </xf>
    <xf numFmtId="0" fontId="22" fillId="0" borderId="0" xfId="0" applyFont="1" applyBorder="1" applyAlignment="1">
      <alignment vertical="center" wrapText="1"/>
    </xf>
    <xf numFmtId="0" fontId="230"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wrapText="1"/>
    </xf>
    <xf numFmtId="3" fontId="20" fillId="0" borderId="206" xfId="0" applyNumberFormat="1" applyFont="1" applyFill="1" applyBorder="1" applyAlignment="1" applyProtection="1">
      <alignment horizontal="right"/>
    </xf>
    <xf numFmtId="3" fontId="21" fillId="0" borderId="32" xfId="0" applyNumberFormat="1" applyFont="1" applyFill="1" applyBorder="1" applyAlignment="1" applyProtection="1">
      <alignment horizontal="right"/>
    </xf>
    <xf numFmtId="3" fontId="21" fillId="0" borderId="133" xfId="0" applyNumberFormat="1" applyFont="1" applyFill="1" applyBorder="1" applyAlignment="1" applyProtection="1"/>
    <xf numFmtId="175" fontId="21" fillId="0" borderId="28" xfId="0" applyNumberFormat="1" applyFont="1" applyFill="1" applyBorder="1" applyAlignment="1" applyProtection="1"/>
    <xf numFmtId="3" fontId="21" fillId="0" borderId="43" xfId="0" applyNumberFormat="1" applyFont="1" applyFill="1" applyBorder="1" applyAlignment="1" applyProtection="1">
      <alignment horizontal="right"/>
    </xf>
    <xf numFmtId="175" fontId="21" fillId="0" borderId="31" xfId="0" applyNumberFormat="1" applyFont="1" applyFill="1" applyBorder="1" applyAlignment="1" applyProtection="1"/>
    <xf numFmtId="166" fontId="24" fillId="0" borderId="201" xfId="0" quotePrefix="1" applyNumberFormat="1" applyFont="1" applyFill="1" applyBorder="1" applyAlignment="1">
      <alignment horizontal="right"/>
    </xf>
    <xf numFmtId="3" fontId="21" fillId="0" borderId="31" xfId="0" applyNumberFormat="1" applyFont="1" applyFill="1" applyBorder="1" applyAlignment="1" applyProtection="1">
      <alignment horizontal="right"/>
    </xf>
    <xf numFmtId="165" fontId="89" fillId="0" borderId="188" xfId="0" applyNumberFormat="1" applyFont="1" applyFill="1" applyBorder="1" applyAlignment="1">
      <alignment horizontal="right"/>
    </xf>
    <xf numFmtId="165" fontId="25" fillId="0" borderId="190" xfId="0" applyNumberFormat="1" applyFont="1" applyFill="1" applyBorder="1" applyAlignment="1">
      <alignment horizontal="right"/>
    </xf>
    <xf numFmtId="164" fontId="24" fillId="0" borderId="188" xfId="0" applyNumberFormat="1" applyFont="1" applyFill="1" applyBorder="1" applyAlignment="1">
      <alignment horizontal="right"/>
    </xf>
    <xf numFmtId="175" fontId="95" fillId="86" borderId="148" xfId="0" applyNumberFormat="1" applyFont="1" applyFill="1" applyBorder="1" applyAlignment="1" applyProtection="1">
      <alignment horizontal="right"/>
    </xf>
    <xf numFmtId="175" fontId="95" fillId="86" borderId="214" xfId="0" applyNumberFormat="1" applyFont="1" applyFill="1" applyBorder="1" applyAlignment="1" applyProtection="1">
      <alignment horizontal="right"/>
    </xf>
    <xf numFmtId="165" fontId="89" fillId="4" borderId="187" xfId="0" applyNumberFormat="1" applyFont="1" applyFill="1" applyBorder="1"/>
    <xf numFmtId="165" fontId="90" fillId="4" borderId="9" xfId="0" applyNumberFormat="1" applyFont="1" applyFill="1" applyBorder="1"/>
    <xf numFmtId="165" fontId="90" fillId="4" borderId="9" xfId="0" applyNumberFormat="1" applyFont="1" applyFill="1" applyBorder="1" applyAlignment="1"/>
    <xf numFmtId="165" fontId="89" fillId="4" borderId="188" xfId="0" applyNumberFormat="1" applyFont="1" applyFill="1" applyBorder="1"/>
    <xf numFmtId="0" fontId="24" fillId="0" borderId="288" xfId="0" applyFont="1" applyFill="1" applyBorder="1" applyAlignment="1">
      <alignment horizontal="left" indent="1"/>
    </xf>
    <xf numFmtId="6" fontId="24" fillId="0" borderId="288" xfId="0" applyNumberFormat="1" applyFont="1" applyFill="1" applyBorder="1"/>
    <xf numFmtId="6" fontId="24" fillId="0" borderId="8" xfId="0" applyNumberFormat="1" applyFont="1" applyFill="1" applyBorder="1"/>
    <xf numFmtId="3" fontId="21" fillId="0" borderId="32" xfId="0" applyNumberFormat="1" applyFont="1" applyFill="1" applyBorder="1" applyAlignment="1" applyProtection="1"/>
    <xf numFmtId="1" fontId="21" fillId="0" borderId="26" xfId="0" applyNumberFormat="1" applyFont="1" applyFill="1" applyBorder="1" applyAlignment="1" applyProtection="1"/>
    <xf numFmtId="1" fontId="21" fillId="0" borderId="31" xfId="0" applyNumberFormat="1" applyFont="1" applyFill="1" applyBorder="1" applyAlignment="1" applyProtection="1"/>
    <xf numFmtId="165" fontId="25" fillId="0" borderId="187" xfId="0" applyNumberFormat="1" applyFont="1" applyFill="1" applyBorder="1"/>
    <xf numFmtId="166" fontId="25" fillId="0" borderId="16" xfId="0" applyNumberFormat="1" applyFont="1" applyFill="1" applyBorder="1" applyAlignment="1">
      <alignment horizontal="right" wrapText="1"/>
    </xf>
    <xf numFmtId="165" fontId="24" fillId="0" borderId="201" xfId="0" applyNumberFormat="1" applyFont="1" applyFill="1" applyBorder="1"/>
    <xf numFmtId="165" fontId="25" fillId="0" borderId="199" xfId="0" applyNumberFormat="1" applyFont="1" applyFill="1" applyBorder="1" applyAlignment="1">
      <alignment vertical="center"/>
    </xf>
    <xf numFmtId="175" fontId="21" fillId="0" borderId="28" xfId="0" applyNumberFormat="1" applyFont="1" applyFill="1" applyBorder="1" applyAlignment="1" applyProtection="1">
      <alignment horizontal="right"/>
    </xf>
    <xf numFmtId="175" fontId="21" fillId="0" borderId="31" xfId="0" applyNumberFormat="1" applyFont="1" applyFill="1" applyBorder="1" applyAlignment="1" applyProtection="1">
      <alignment horizontal="right"/>
    </xf>
    <xf numFmtId="166" fontId="24" fillId="4" borderId="197" xfId="1" applyNumberFormat="1" applyFont="1" applyFill="1" applyBorder="1" applyAlignment="1">
      <alignment horizontal="right"/>
    </xf>
    <xf numFmtId="166" fontId="24" fillId="4" borderId="143" xfId="0" applyNumberFormat="1" applyFont="1" applyFill="1" applyBorder="1" applyAlignment="1">
      <alignment horizontal="right" vertical="center" wrapText="1"/>
    </xf>
    <xf numFmtId="166" fontId="25" fillId="4" borderId="196" xfId="1" applyNumberFormat="1" applyFont="1" applyFill="1" applyBorder="1" applyAlignment="1">
      <alignment horizontal="right" wrapText="1"/>
    </xf>
    <xf numFmtId="165" fontId="24" fillId="4" borderId="143" xfId="1" applyNumberFormat="1" applyFont="1" applyFill="1" applyBorder="1" applyAlignment="1">
      <alignment horizontal="right"/>
    </xf>
    <xf numFmtId="165" fontId="25" fillId="4" borderId="196" xfId="0" applyNumberFormat="1" applyFont="1" applyFill="1" applyBorder="1"/>
    <xf numFmtId="166" fontId="24" fillId="4" borderId="185" xfId="0" applyNumberFormat="1" applyFont="1" applyFill="1" applyBorder="1" applyAlignment="1">
      <alignment horizontal="right" wrapText="1"/>
    </xf>
    <xf numFmtId="166" fontId="25" fillId="4" borderId="16" xfId="0" applyNumberFormat="1" applyFont="1" applyFill="1" applyBorder="1" applyAlignment="1">
      <alignment horizontal="right" wrapText="1"/>
    </xf>
    <xf numFmtId="166" fontId="25" fillId="4" borderId="186" xfId="0" applyNumberFormat="1" applyFont="1" applyFill="1" applyBorder="1" applyAlignment="1">
      <alignment horizontal="right" wrapText="1"/>
    </xf>
    <xf numFmtId="166" fontId="25" fillId="4" borderId="185" xfId="0" applyNumberFormat="1" applyFont="1" applyFill="1" applyBorder="1" applyAlignment="1">
      <alignment horizontal="right" wrapText="1"/>
    </xf>
    <xf numFmtId="166" fontId="25" fillId="4" borderId="157" xfId="0" applyNumberFormat="1" applyFont="1" applyFill="1" applyBorder="1"/>
    <xf numFmtId="166" fontId="25" fillId="4" borderId="192" xfId="0" applyNumberFormat="1" applyFont="1" applyFill="1" applyBorder="1"/>
    <xf numFmtId="165" fontId="25" fillId="4" borderId="187" xfId="0" applyNumberFormat="1" applyFont="1" applyFill="1" applyBorder="1"/>
    <xf numFmtId="165" fontId="24" fillId="4" borderId="9" xfId="0" applyNumberFormat="1" applyFont="1" applyFill="1" applyBorder="1"/>
    <xf numFmtId="165" fontId="24" fillId="4" borderId="9" xfId="0" applyNumberFormat="1" applyFont="1" applyFill="1" applyBorder="1" applyAlignment="1"/>
    <xf numFmtId="165" fontId="25" fillId="4" borderId="188" xfId="0" applyNumberFormat="1" applyFont="1" applyFill="1" applyBorder="1"/>
    <xf numFmtId="165" fontId="24" fillId="4" borderId="201" xfId="1" applyNumberFormat="1" applyFont="1" applyFill="1" applyBorder="1" applyAlignment="1">
      <alignment horizontal="right"/>
    </xf>
    <xf numFmtId="165" fontId="25" fillId="4" borderId="194" xfId="0" applyNumberFormat="1" applyFont="1" applyFill="1" applyBorder="1"/>
    <xf numFmtId="165" fontId="24" fillId="4" borderId="187" xfId="0" applyNumberFormat="1" applyFont="1" applyFill="1" applyBorder="1"/>
    <xf numFmtId="166" fontId="25" fillId="4" borderId="195" xfId="0" applyNumberFormat="1" applyFont="1" applyFill="1" applyBorder="1" applyAlignment="1">
      <alignment horizontal="right" vertical="center"/>
    </xf>
    <xf numFmtId="165" fontId="25" fillId="4" borderId="143" xfId="0" applyNumberFormat="1" applyFont="1" applyFill="1" applyBorder="1" applyAlignment="1">
      <alignment horizontal="right" vertical="center"/>
    </xf>
    <xf numFmtId="165" fontId="25" fillId="4" borderId="196" xfId="0" applyNumberFormat="1" applyFont="1" applyFill="1" applyBorder="1" applyAlignment="1">
      <alignment horizontal="right" vertical="center"/>
    </xf>
    <xf numFmtId="165" fontId="25" fillId="4" borderId="189" xfId="0" applyNumberFormat="1" applyFont="1" applyFill="1" applyBorder="1"/>
    <xf numFmtId="165" fontId="24" fillId="4" borderId="182" xfId="0" applyNumberFormat="1" applyFont="1" applyFill="1" applyBorder="1"/>
    <xf numFmtId="165" fontId="24" fillId="4" borderId="182" xfId="0" applyNumberFormat="1" applyFont="1" applyFill="1" applyBorder="1" applyAlignment="1"/>
    <xf numFmtId="165" fontId="25" fillId="4" borderId="190" xfId="0" applyNumberFormat="1" applyFont="1" applyFill="1" applyBorder="1"/>
    <xf numFmtId="166" fontId="24" fillId="4" borderId="197" xfId="0" quotePrefix="1" applyNumberFormat="1" applyFont="1" applyFill="1" applyBorder="1" applyAlignment="1">
      <alignment horizontal="right"/>
    </xf>
    <xf numFmtId="166" fontId="24" fillId="4" borderId="143" xfId="0" applyNumberFormat="1" applyFont="1" applyFill="1" applyBorder="1" applyAlignment="1">
      <alignment horizontal="right"/>
    </xf>
    <xf numFmtId="166" fontId="24" fillId="4" borderId="196" xfId="0" applyNumberFormat="1" applyFont="1" applyFill="1" applyBorder="1" applyAlignment="1">
      <alignment horizontal="right"/>
    </xf>
    <xf numFmtId="166" fontId="25" fillId="4" borderId="198" xfId="0" applyNumberFormat="1" applyFont="1" applyFill="1" applyBorder="1"/>
    <xf numFmtId="166" fontId="24" fillId="4" borderId="201" xfId="0" applyNumberFormat="1" applyFont="1" applyFill="1" applyBorder="1" applyAlignment="1">
      <alignment horizontal="right"/>
    </xf>
    <xf numFmtId="166" fontId="24" fillId="4" borderId="194" xfId="0" applyNumberFormat="1" applyFont="1" applyFill="1" applyBorder="1" applyAlignment="1">
      <alignment horizontal="right"/>
    </xf>
    <xf numFmtId="165" fontId="25" fillId="4" borderId="195" xfId="0" applyNumberFormat="1" applyFont="1" applyFill="1" applyBorder="1"/>
    <xf numFmtId="165" fontId="24" fillId="4" borderId="143" xfId="0" applyNumberFormat="1" applyFont="1" applyFill="1" applyBorder="1"/>
    <xf numFmtId="165" fontId="24" fillId="4" borderId="143" xfId="0" applyNumberFormat="1" applyFont="1" applyFill="1" applyBorder="1" applyAlignment="1"/>
    <xf numFmtId="165" fontId="25" fillId="4" borderId="199" xfId="0" applyNumberFormat="1" applyFont="1" applyFill="1" applyBorder="1" applyAlignment="1">
      <alignment vertical="center"/>
    </xf>
    <xf numFmtId="166" fontId="25" fillId="4" borderId="200" xfId="0" applyNumberFormat="1" applyFont="1" applyFill="1" applyBorder="1" applyAlignment="1">
      <alignment horizontal="right" vertical="center"/>
    </xf>
    <xf numFmtId="166" fontId="25" fillId="4" borderId="194" xfId="0" applyNumberFormat="1" applyFont="1" applyFill="1" applyBorder="1" applyAlignment="1">
      <alignment horizontal="right" vertical="center"/>
    </xf>
    <xf numFmtId="3" fontId="21" fillId="0" borderId="203" xfId="0" applyNumberFormat="1" applyFont="1" applyFill="1" applyBorder="1" applyAlignment="1" applyProtection="1"/>
    <xf numFmtId="175" fontId="21" fillId="0" borderId="181" xfId="0" applyNumberFormat="1" applyFont="1" applyFill="1" applyBorder="1" applyAlignment="1" applyProtection="1">
      <alignment horizontal="right"/>
    </xf>
    <xf numFmtId="175" fontId="21" fillId="0" borderId="204" xfId="0" applyNumberFormat="1" applyFont="1" applyFill="1" applyBorder="1" applyAlignment="1" applyProtection="1">
      <alignment horizontal="right"/>
    </xf>
    <xf numFmtId="176" fontId="98" fillId="0" borderId="330" xfId="0" applyNumberFormat="1" applyFont="1" applyFill="1" applyBorder="1" applyAlignment="1">
      <alignment horizontal="left" vertical="center"/>
    </xf>
    <xf numFmtId="223" fontId="49" fillId="0" borderId="0" xfId="0" applyNumberFormat="1" applyFont="1" applyFill="1" applyAlignment="1">
      <alignment horizontal="right"/>
    </xf>
    <xf numFmtId="0" fontId="20" fillId="0" borderId="0" xfId="0" applyFont="1" applyFill="1"/>
    <xf numFmtId="0" fontId="121" fillId="0" borderId="0" xfId="0" applyFont="1" applyFill="1"/>
    <xf numFmtId="14" fontId="20" fillId="0" borderId="0" xfId="0" applyNumberFormat="1" applyFont="1" applyFill="1"/>
    <xf numFmtId="0" fontId="23" fillId="0" borderId="330" xfId="137" applyFont="1" applyFill="1" applyBorder="1" applyAlignment="1">
      <alignment horizontal="left" vertical="center" wrapText="1"/>
    </xf>
    <xf numFmtId="175" fontId="20" fillId="0" borderId="98" xfId="0" applyNumberFormat="1" applyFont="1" applyFill="1" applyBorder="1" applyAlignment="1" applyProtection="1">
      <alignment horizontal="center"/>
    </xf>
    <xf numFmtId="175" fontId="20" fillId="0" borderId="0" xfId="0" applyNumberFormat="1" applyFont="1" applyFill="1" applyBorder="1" applyAlignment="1" applyProtection="1">
      <alignment horizontal="center"/>
    </xf>
    <xf numFmtId="175" fontId="20" fillId="0" borderId="5" xfId="0" applyNumberFormat="1" applyFont="1" applyFill="1" applyBorder="1" applyAlignment="1" applyProtection="1">
      <alignment horizontal="center"/>
    </xf>
    <xf numFmtId="175" fontId="20" fillId="0" borderId="7" xfId="0" applyNumberFormat="1" applyFont="1" applyFill="1" applyBorder="1" applyAlignment="1" applyProtection="1">
      <alignment horizontal="center"/>
    </xf>
    <xf numFmtId="175" fontId="20" fillId="0" borderId="1" xfId="0" applyNumberFormat="1" applyFont="1" applyFill="1" applyBorder="1" applyAlignment="1" applyProtection="1">
      <alignment horizontal="center"/>
    </xf>
    <xf numFmtId="175" fontId="20" fillId="0" borderId="8" xfId="0" applyNumberFormat="1" applyFont="1" applyFill="1" applyBorder="1" applyAlignment="1" applyProtection="1">
      <alignment horizontal="center"/>
    </xf>
    <xf numFmtId="175" fontId="21" fillId="0" borderId="94" xfId="0" applyNumberFormat="1" applyFont="1" applyFill="1" applyBorder="1" applyAlignment="1" applyProtection="1">
      <alignment horizontal="right"/>
    </xf>
    <xf numFmtId="6" fontId="20" fillId="0" borderId="349" xfId="0" applyNumberFormat="1" applyFont="1" applyFill="1" applyBorder="1"/>
    <xf numFmtId="167" fontId="20" fillId="0" borderId="15" xfId="0" applyNumberFormat="1" applyFont="1" applyFill="1" applyBorder="1" applyAlignment="1">
      <alignment horizontal="right"/>
    </xf>
    <xf numFmtId="172" fontId="52" fillId="0" borderId="0" xfId="135" applyNumberFormat="1" applyFont="1" applyBorder="1"/>
    <xf numFmtId="172" fontId="52" fillId="0" borderId="0" xfId="3" applyNumberFormat="1" applyFont="1" applyFill="1" applyBorder="1"/>
    <xf numFmtId="6" fontId="20" fillId="0" borderId="288" xfId="0" applyNumberFormat="1" applyFont="1" applyFill="1" applyBorder="1"/>
    <xf numFmtId="0" fontId="25" fillId="0" borderId="307" xfId="0" applyFont="1" applyFill="1" applyBorder="1" applyAlignment="1">
      <alignment wrapText="1"/>
    </xf>
    <xf numFmtId="0" fontId="25" fillId="0" borderId="345" xfId="0" applyFont="1" applyFill="1" applyBorder="1" applyAlignment="1">
      <alignment wrapText="1"/>
    </xf>
    <xf numFmtId="0" fontId="24" fillId="0" borderId="191" xfId="0" applyFont="1" applyFill="1" applyBorder="1" applyAlignment="1">
      <alignment vertical="center" wrapText="1"/>
    </xf>
    <xf numFmtId="6" fontId="24" fillId="0" borderId="192" xfId="0" applyNumberFormat="1" applyFont="1" applyFill="1" applyBorder="1"/>
    <xf numFmtId="0" fontId="21" fillId="0" borderId="17" xfId="0" applyFont="1" applyFill="1" applyBorder="1"/>
    <xf numFmtId="6" fontId="20" fillId="0" borderId="192" xfId="0" applyNumberFormat="1" applyFont="1" applyFill="1" applyBorder="1" applyAlignment="1">
      <alignment horizontal="right"/>
    </xf>
    <xf numFmtId="0" fontId="21" fillId="0" borderId="343" xfId="0" applyFont="1" applyFill="1" applyBorder="1"/>
    <xf numFmtId="1" fontId="22" fillId="0" borderId="0" xfId="0" applyNumberFormat="1" applyFont="1" applyFill="1" applyBorder="1" applyAlignment="1">
      <alignment horizontal="left" vertical="center"/>
    </xf>
    <xf numFmtId="0" fontId="232" fillId="0" borderId="0" xfId="0" applyFont="1" applyFill="1" applyBorder="1" applyAlignment="1">
      <alignment horizontal="left" vertical="center" wrapText="1"/>
    </xf>
    <xf numFmtId="0" fontId="24" fillId="0" borderId="0" xfId="0" applyFont="1" applyFill="1" applyBorder="1" applyAlignment="1">
      <alignment horizontal="right" vertical="center"/>
    </xf>
    <xf numFmtId="166" fontId="233" fillId="0" borderId="0" xfId="0" applyNumberFormat="1" applyFont="1" applyFill="1" applyBorder="1" applyAlignment="1">
      <alignment horizontal="left" vertical="center"/>
    </xf>
    <xf numFmtId="0" fontId="100" fillId="0" borderId="0" xfId="0" applyNumberFormat="1" applyFont="1" applyFill="1" applyBorder="1" applyAlignment="1">
      <alignment horizontal="left" vertical="center" wrapText="1"/>
    </xf>
    <xf numFmtId="174" fontId="98" fillId="0" borderId="0" xfId="0" applyNumberFormat="1" applyFont="1" applyFill="1" applyBorder="1" applyAlignment="1">
      <alignment horizontal="left" vertical="center" wrapText="1"/>
    </xf>
    <xf numFmtId="3" fontId="98" fillId="0" borderId="0" xfId="2535" applyNumberFormat="1" applyFont="1" applyFill="1" applyBorder="1" applyAlignment="1">
      <alignment horizontal="left" vertical="center" wrapText="1"/>
    </xf>
    <xf numFmtId="0" fontId="98" fillId="0" borderId="0" xfId="4940" applyNumberFormat="1" applyFont="1" applyFill="1" applyBorder="1" applyAlignment="1">
      <alignment horizontal="left" vertical="center" wrapText="1"/>
    </xf>
    <xf numFmtId="176" fontId="98" fillId="0" borderId="0" xfId="0" applyNumberFormat="1" applyFont="1" applyFill="1" applyBorder="1" applyAlignment="1">
      <alignment horizontal="left" vertical="center"/>
    </xf>
    <xf numFmtId="0" fontId="98" fillId="0" borderId="0" xfId="0" applyFont="1" applyFill="1" applyBorder="1" applyAlignment="1">
      <alignment horizontal="left" vertical="center"/>
    </xf>
    <xf numFmtId="169" fontId="100" fillId="0" borderId="0" xfId="0" applyNumberFormat="1" applyFont="1" applyFill="1" applyBorder="1" applyAlignment="1">
      <alignment horizontal="right" vertical="center" wrapText="1"/>
    </xf>
    <xf numFmtId="0" fontId="100" fillId="0" borderId="0" xfId="0" applyFont="1" applyFill="1" applyBorder="1" applyAlignment="1">
      <alignment vertical="center"/>
    </xf>
    <xf numFmtId="166" fontId="98" fillId="0" borderId="330" xfId="0" applyNumberFormat="1" applyFont="1" applyFill="1" applyBorder="1" applyAlignment="1">
      <alignment horizontal="left" vertical="center"/>
    </xf>
    <xf numFmtId="0" fontId="100" fillId="0" borderId="330" xfId="0" applyNumberFormat="1" applyFont="1" applyFill="1" applyBorder="1" applyAlignment="1">
      <alignment horizontal="left" vertical="center" wrapText="1"/>
    </xf>
    <xf numFmtId="174" fontId="98" fillId="0" borderId="330" xfId="0" applyNumberFormat="1" applyFont="1" applyFill="1" applyBorder="1" applyAlignment="1">
      <alignment horizontal="left" vertical="center" wrapText="1"/>
    </xf>
    <xf numFmtId="3" fontId="98" fillId="0" borderId="330" xfId="2535" applyNumberFormat="1" applyFont="1" applyFill="1" applyBorder="1" applyAlignment="1">
      <alignment horizontal="left" vertical="center" wrapText="1"/>
    </xf>
    <xf numFmtId="0" fontId="98" fillId="0" borderId="330" xfId="0" applyFont="1" applyFill="1" applyBorder="1" applyAlignment="1">
      <alignment horizontal="left" vertical="center" wrapText="1"/>
    </xf>
    <xf numFmtId="0" fontId="98" fillId="0" borderId="330" xfId="0" applyFont="1" applyFill="1" applyBorder="1" applyAlignment="1">
      <alignment horizontal="left" vertical="center"/>
    </xf>
    <xf numFmtId="0" fontId="100" fillId="0" borderId="330" xfId="0" applyNumberFormat="1" applyFont="1" applyFill="1" applyBorder="1" applyAlignment="1">
      <alignment horizontal="left" vertical="center"/>
    </xf>
    <xf numFmtId="169" fontId="100" fillId="0" borderId="330" xfId="0" applyNumberFormat="1" applyFont="1" applyFill="1" applyBorder="1" applyAlignment="1">
      <alignment horizontal="right" vertical="center" wrapText="1"/>
    </xf>
    <xf numFmtId="166" fontId="100" fillId="0" borderId="330" xfId="0" applyNumberFormat="1" applyFont="1" applyFill="1" applyBorder="1" applyAlignment="1">
      <alignment horizontal="left" vertical="center"/>
    </xf>
    <xf numFmtId="3" fontId="98" fillId="0" borderId="330" xfId="134" applyNumberFormat="1" applyFont="1" applyFill="1" applyBorder="1" applyAlignment="1">
      <alignment horizontal="left" vertical="center" wrapText="1"/>
    </xf>
    <xf numFmtId="0" fontId="100" fillId="0" borderId="330" xfId="0" applyFont="1" applyFill="1" applyBorder="1" applyAlignment="1">
      <alignment horizontal="left" vertical="center" wrapText="1"/>
    </xf>
    <xf numFmtId="0" fontId="100" fillId="0" borderId="330" xfId="0" applyFont="1" applyFill="1" applyBorder="1" applyAlignment="1">
      <alignment horizontal="right" vertical="center" wrapText="1"/>
    </xf>
    <xf numFmtId="0" fontId="100" fillId="0" borderId="330" xfId="0" applyFont="1" applyFill="1" applyBorder="1" applyAlignment="1">
      <alignment vertical="center"/>
    </xf>
    <xf numFmtId="166" fontId="98" fillId="0" borderId="6" xfId="0" applyNumberFormat="1" applyFont="1" applyFill="1" applyBorder="1" applyAlignment="1">
      <alignment horizontal="left" vertical="center"/>
    </xf>
    <xf numFmtId="0" fontId="100" fillId="0" borderId="6" xfId="0" applyNumberFormat="1" applyFont="1" applyFill="1" applyBorder="1" applyAlignment="1">
      <alignment horizontal="left" vertical="center" wrapText="1"/>
    </xf>
    <xf numFmtId="174" fontId="98" fillId="0" borderId="6" xfId="0" applyNumberFormat="1" applyFont="1" applyFill="1" applyBorder="1" applyAlignment="1">
      <alignment horizontal="left" vertical="center" wrapText="1"/>
    </xf>
    <xf numFmtId="3" fontId="98" fillId="0" borderId="6" xfId="2535" applyNumberFormat="1" applyFont="1" applyFill="1" applyBorder="1" applyAlignment="1">
      <alignment horizontal="left" vertical="center" wrapText="1"/>
    </xf>
    <xf numFmtId="0" fontId="98" fillId="0" borderId="6" xfId="0" applyFont="1" applyFill="1" applyBorder="1" applyAlignment="1">
      <alignment horizontal="left" vertical="center" wrapText="1"/>
    </xf>
    <xf numFmtId="0" fontId="98" fillId="0" borderId="6" xfId="0" applyFont="1" applyFill="1" applyBorder="1" applyAlignment="1">
      <alignment horizontal="left" vertical="center"/>
    </xf>
    <xf numFmtId="176" fontId="98" fillId="0" borderId="6" xfId="0" applyNumberFormat="1" applyFont="1" applyFill="1" applyBorder="1" applyAlignment="1">
      <alignment horizontal="left" vertical="center"/>
    </xf>
    <xf numFmtId="0" fontId="100" fillId="0" borderId="6" xfId="0" applyNumberFormat="1" applyFont="1" applyFill="1" applyBorder="1" applyAlignment="1">
      <alignment horizontal="left" vertical="center"/>
    </xf>
    <xf numFmtId="169" fontId="100" fillId="0" borderId="6" xfId="0" applyNumberFormat="1" applyFont="1" applyFill="1" applyBorder="1" applyAlignment="1">
      <alignment horizontal="right" vertical="center" wrapText="1"/>
    </xf>
    <xf numFmtId="0" fontId="100" fillId="0" borderId="330" xfId="0" applyFont="1" applyFill="1" applyBorder="1" applyAlignment="1">
      <alignment horizontal="left" vertical="center"/>
    </xf>
    <xf numFmtId="0" fontId="0" fillId="85" borderId="352" xfId="0" applyFill="1" applyBorder="1" applyAlignment="1">
      <alignment vertical="center"/>
    </xf>
    <xf numFmtId="0" fontId="0" fillId="85" borderId="346" xfId="0" applyFill="1" applyBorder="1" applyAlignment="1">
      <alignment vertical="center"/>
    </xf>
    <xf numFmtId="0" fontId="99" fillId="85" borderId="343" xfId="0" applyFont="1" applyFill="1" applyBorder="1" applyAlignment="1">
      <alignment vertical="center"/>
    </xf>
    <xf numFmtId="2" fontId="100" fillId="0" borderId="330" xfId="0" applyNumberFormat="1" applyFont="1" applyFill="1" applyBorder="1" applyAlignment="1">
      <alignment horizontal="left" vertical="center" wrapText="1"/>
    </xf>
    <xf numFmtId="2" fontId="100" fillId="0" borderId="330" xfId="0" applyNumberFormat="1" applyFont="1" applyFill="1" applyBorder="1" applyAlignment="1">
      <alignment horizontal="right" vertical="center" wrapText="1"/>
    </xf>
    <xf numFmtId="2" fontId="100" fillId="0" borderId="330" xfId="0" applyNumberFormat="1" applyFont="1" applyFill="1" applyBorder="1" applyAlignment="1">
      <alignment vertical="center" wrapText="1"/>
    </xf>
    <xf numFmtId="0" fontId="99" fillId="85" borderId="354" xfId="0" applyFont="1" applyFill="1" applyBorder="1" applyAlignment="1">
      <alignment vertical="center"/>
    </xf>
    <xf numFmtId="0" fontId="99" fillId="0" borderId="345" xfId="0" applyFont="1" applyFill="1" applyBorder="1" applyAlignment="1">
      <alignment horizontal="center" vertical="center" wrapText="1"/>
    </xf>
    <xf numFmtId="1" fontId="99" fillId="0" borderId="345" xfId="0" applyNumberFormat="1" applyFont="1" applyFill="1" applyBorder="1" applyAlignment="1">
      <alignment horizontal="center" vertical="center" wrapText="1"/>
    </xf>
    <xf numFmtId="174" fontId="99" fillId="0" borderId="345" xfId="0" applyNumberFormat="1" applyFont="1" applyFill="1" applyBorder="1" applyAlignment="1">
      <alignment horizontal="center" vertical="center" wrapText="1"/>
    </xf>
    <xf numFmtId="3" fontId="99" fillId="0" borderId="345" xfId="0" applyNumberFormat="1" applyFont="1" applyFill="1" applyBorder="1" applyAlignment="1">
      <alignment horizontal="center" vertical="center" wrapText="1"/>
    </xf>
    <xf numFmtId="0" fontId="99" fillId="0" borderId="345" xfId="0" applyFont="1" applyFill="1" applyBorder="1" applyAlignment="1">
      <alignment horizontal="center" vertical="center"/>
    </xf>
    <xf numFmtId="169" fontId="99" fillId="0" borderId="345" xfId="0" applyNumberFormat="1" applyFont="1" applyFill="1" applyBorder="1" applyAlignment="1">
      <alignment horizontal="center" vertical="center" wrapText="1"/>
    </xf>
    <xf numFmtId="169" fontId="99" fillId="0" borderId="345" xfId="0" applyNumberFormat="1" applyFont="1" applyFill="1" applyBorder="1" applyAlignment="1">
      <alignment horizontal="left" vertical="center" wrapText="1"/>
    </xf>
    <xf numFmtId="0" fontId="99" fillId="0" borderId="330" xfId="0" applyFont="1" applyFill="1" applyBorder="1" applyAlignment="1">
      <alignment horizontal="center" vertical="center"/>
    </xf>
    <xf numFmtId="0" fontId="20" fillId="0" borderId="0" xfId="0" applyFont="1" applyFill="1"/>
    <xf numFmtId="0" fontId="213" fillId="0" borderId="0" xfId="0" quotePrefix="1" applyFont="1" applyFill="1" applyAlignment="1">
      <alignment vertical="top"/>
    </xf>
    <xf numFmtId="0" fontId="216" fillId="0" borderId="0" xfId="0" applyFont="1" applyBorder="1" applyAlignment="1">
      <alignment vertical="center" wrapText="1"/>
    </xf>
    <xf numFmtId="0" fontId="20" fillId="0" borderId="0" xfId="0" applyFont="1" applyFill="1"/>
    <xf numFmtId="0" fontId="216" fillId="0" borderId="0" xfId="0" applyFont="1" applyBorder="1" applyAlignment="1">
      <alignment vertical="center" wrapText="1"/>
    </xf>
    <xf numFmtId="6" fontId="24" fillId="0" borderId="355" xfId="0" applyNumberFormat="1" applyFont="1" applyFill="1" applyBorder="1"/>
    <xf numFmtId="6" fontId="20" fillId="86" borderId="0" xfId="0" applyNumberFormat="1" applyFont="1" applyFill="1" applyBorder="1"/>
    <xf numFmtId="6" fontId="20" fillId="86" borderId="288" xfId="0" applyNumberFormat="1" applyFont="1" applyFill="1" applyBorder="1"/>
    <xf numFmtId="0" fontId="21" fillId="0" borderId="1" xfId="0" applyFont="1" applyFill="1" applyBorder="1"/>
    <xf numFmtId="0" fontId="21" fillId="0" borderId="206" xfId="0" applyFont="1" applyFill="1" applyBorder="1"/>
    <xf numFmtId="0" fontId="20" fillId="0" borderId="206" xfId="0" applyFont="1" applyFill="1" applyBorder="1" applyAlignment="1">
      <alignment horizontal="left" wrapText="1" indent="1"/>
    </xf>
    <xf numFmtId="0" fontId="20" fillId="0" borderId="206" xfId="0" applyFont="1" applyFill="1" applyBorder="1"/>
    <xf numFmtId="0" fontId="21" fillId="0" borderId="357" xfId="0" applyFont="1" applyFill="1" applyBorder="1"/>
    <xf numFmtId="0" fontId="20" fillId="0" borderId="206" xfId="0" applyFont="1" applyFill="1" applyBorder="1" applyAlignment="1">
      <alignment horizontal="left" indent="1"/>
    </xf>
    <xf numFmtId="0" fontId="20" fillId="86" borderId="206" xfId="0" applyFont="1" applyFill="1" applyBorder="1" applyAlignment="1">
      <alignment horizontal="left" indent="1"/>
    </xf>
    <xf numFmtId="44" fontId="20" fillId="0" borderId="6" xfId="789" applyFont="1" applyFill="1" applyBorder="1"/>
    <xf numFmtId="44" fontId="21" fillId="0" borderId="16" xfId="789" applyFont="1" applyFill="1" applyBorder="1"/>
    <xf numFmtId="44" fontId="21" fillId="0" borderId="6" xfId="789" applyFont="1" applyFill="1" applyBorder="1"/>
    <xf numFmtId="6" fontId="20" fillId="0" borderId="6" xfId="0" applyNumberFormat="1" applyFont="1" applyFill="1" applyBorder="1"/>
    <xf numFmtId="6" fontId="20" fillId="86" borderId="6" xfId="0" applyNumberFormat="1" applyFont="1" applyFill="1" applyBorder="1"/>
    <xf numFmtId="172" fontId="20" fillId="0" borderId="24" xfId="789" applyNumberFormat="1" applyFont="1" applyFill="1" applyBorder="1"/>
    <xf numFmtId="6" fontId="20" fillId="0" borderId="330" xfId="789" applyNumberFormat="1" applyFont="1" applyFill="1" applyBorder="1"/>
    <xf numFmtId="6" fontId="24" fillId="0" borderId="356" xfId="0" applyNumberFormat="1" applyFont="1" applyFill="1" applyBorder="1"/>
    <xf numFmtId="6" fontId="24" fillId="0" borderId="349" xfId="0" applyNumberFormat="1" applyFont="1" applyFill="1" applyBorder="1"/>
    <xf numFmtId="6" fontId="24" fillId="0" borderId="330" xfId="0" applyNumberFormat="1" applyFont="1" applyFill="1" applyBorder="1"/>
    <xf numFmtId="6" fontId="24" fillId="0" borderId="357" xfId="0" applyNumberFormat="1" applyFont="1" applyFill="1" applyBorder="1"/>
    <xf numFmtId="6" fontId="24" fillId="0" borderId="206" xfId="0" applyNumberFormat="1" applyFont="1" applyFill="1" applyBorder="1"/>
    <xf numFmtId="168" fontId="24" fillId="0" borderId="357" xfId="7569" applyNumberFormat="1" applyFont="1" applyFill="1" applyBorder="1"/>
    <xf numFmtId="168" fontId="24" fillId="0" borderId="330" xfId="7569" applyNumberFormat="1" applyFont="1" applyFill="1" applyBorder="1"/>
    <xf numFmtId="0" fontId="50" fillId="0" borderId="330" xfId="3" applyFont="1" applyFill="1" applyBorder="1" applyAlignment="1">
      <alignment wrapText="1"/>
    </xf>
    <xf numFmtId="172" fontId="52" fillId="0" borderId="6" xfId="135" applyNumberFormat="1" applyFont="1" applyFill="1" applyBorder="1"/>
    <xf numFmtId="3" fontId="52" fillId="0" borderId="6" xfId="3" applyNumberFormat="1" applyFont="1" applyFill="1" applyBorder="1"/>
    <xf numFmtId="3" fontId="52" fillId="46" borderId="6" xfId="3" applyNumberFormat="1" applyFont="1" applyFill="1" applyBorder="1"/>
    <xf numFmtId="3" fontId="52" fillId="0" borderId="9" xfId="3" applyNumberFormat="1" applyFont="1" applyFill="1" applyBorder="1"/>
    <xf numFmtId="3" fontId="52" fillId="47" borderId="6" xfId="3" applyNumberFormat="1" applyFont="1" applyFill="1" applyBorder="1" applyAlignment="1">
      <alignment horizontal="center"/>
    </xf>
    <xf numFmtId="44" fontId="52" fillId="0" borderId="6" xfId="135" applyFont="1" applyFill="1" applyBorder="1"/>
    <xf numFmtId="44" fontId="52" fillId="0" borderId="6" xfId="135" applyNumberFormat="1" applyFont="1" applyFill="1" applyBorder="1"/>
    <xf numFmtId="44" fontId="52" fillId="47" borderId="6" xfId="3" applyNumberFormat="1" applyFont="1" applyFill="1" applyBorder="1" applyAlignment="1">
      <alignment horizontal="center"/>
    </xf>
    <xf numFmtId="3" fontId="51" fillId="0" borderId="6" xfId="3" applyNumberFormat="1" applyFont="1" applyFill="1" applyBorder="1"/>
    <xf numFmtId="44" fontId="52" fillId="0" borderId="9" xfId="135" applyNumberFormat="1" applyFont="1" applyFill="1" applyBorder="1"/>
    <xf numFmtId="0" fontId="52" fillId="0" borderId="6" xfId="3" applyFont="1" applyFill="1" applyBorder="1"/>
    <xf numFmtId="172" fontId="52" fillId="0" borderId="357" xfId="135" applyNumberFormat="1" applyFont="1" applyFill="1" applyBorder="1"/>
    <xf numFmtId="44" fontId="52" fillId="23" borderId="330" xfId="3" applyNumberFormat="1" applyFont="1" applyFill="1" applyBorder="1"/>
    <xf numFmtId="0" fontId="51" fillId="0" borderId="330" xfId="3" applyFont="1" applyFill="1" applyBorder="1" applyAlignment="1">
      <alignment horizontal="center" wrapText="1"/>
    </xf>
    <xf numFmtId="44" fontId="52" fillId="50" borderId="330" xfId="3" applyNumberFormat="1" applyFont="1" applyFill="1" applyBorder="1"/>
    <xf numFmtId="172" fontId="52" fillId="0" borderId="357" xfId="3" applyNumberFormat="1" applyFont="1" applyFill="1" applyBorder="1"/>
    <xf numFmtId="172" fontId="52" fillId="0" borderId="9" xfId="3" applyNumberFormat="1" applyFont="1" applyFill="1" applyBorder="1"/>
    <xf numFmtId="172" fontId="52" fillId="0" borderId="6" xfId="3" applyNumberFormat="1" applyFont="1" applyFill="1" applyBorder="1"/>
    <xf numFmtId="172" fontId="52" fillId="46" borderId="6" xfId="3" applyNumberFormat="1" applyFont="1" applyFill="1" applyBorder="1"/>
    <xf numFmtId="172" fontId="52" fillId="47" borderId="6" xfId="3" applyNumberFormat="1" applyFont="1" applyFill="1" applyBorder="1" applyAlignment="1">
      <alignment horizontal="center"/>
    </xf>
    <xf numFmtId="172" fontId="51" fillId="0" borderId="6" xfId="3" applyNumberFormat="1" applyFont="1" applyFill="1" applyBorder="1"/>
    <xf numFmtId="172" fontId="52" fillId="0" borderId="9" xfId="135" applyNumberFormat="1" applyFont="1" applyFill="1" applyBorder="1"/>
    <xf numFmtId="172" fontId="51" fillId="0" borderId="6" xfId="3" applyNumberFormat="1" applyFont="1" applyFill="1" applyBorder="1" applyAlignment="1">
      <alignment wrapText="1"/>
    </xf>
    <xf numFmtId="172" fontId="52" fillId="0" borderId="6" xfId="3" applyNumberFormat="1" applyFont="1" applyFill="1" applyBorder="1" applyAlignment="1">
      <alignment horizontal="left" indent="2"/>
    </xf>
    <xf numFmtId="172" fontId="50" fillId="0" borderId="9" xfId="3" applyNumberFormat="1" applyFont="1" applyFill="1" applyBorder="1"/>
    <xf numFmtId="172" fontId="52" fillId="23" borderId="330" xfId="3" applyNumberFormat="1" applyFont="1" applyFill="1" applyBorder="1"/>
    <xf numFmtId="175" fontId="21" fillId="86" borderId="355" xfId="0" applyNumberFormat="1" applyFont="1" applyFill="1" applyBorder="1" applyAlignment="1" applyProtection="1">
      <alignment horizontal="left"/>
    </xf>
    <xf numFmtId="2" fontId="100" fillId="0" borderId="330" xfId="0" applyNumberFormat="1" applyFont="1" applyFill="1" applyBorder="1" applyAlignment="1">
      <alignment horizontal="center" vertical="center" wrapText="1"/>
    </xf>
    <xf numFmtId="0" fontId="100" fillId="0" borderId="330" xfId="0" applyNumberFormat="1" applyFont="1" applyFill="1" applyBorder="1" applyAlignment="1">
      <alignment horizontal="center" vertical="center" wrapText="1"/>
    </xf>
    <xf numFmtId="14" fontId="100" fillId="0" borderId="330" xfId="0" applyNumberFormat="1" applyFont="1" applyFill="1" applyBorder="1" applyAlignment="1">
      <alignment horizontal="center" vertical="center"/>
    </xf>
    <xf numFmtId="2" fontId="98" fillId="0" borderId="330" xfId="0" applyNumberFormat="1" applyFont="1" applyFill="1" applyBorder="1" applyAlignment="1">
      <alignment horizontal="center" vertical="center"/>
    </xf>
    <xf numFmtId="0" fontId="100" fillId="0" borderId="330" xfId="134" applyNumberFormat="1" applyFont="1" applyFill="1" applyBorder="1" applyAlignment="1">
      <alignment horizontal="center" vertical="center" wrapText="1"/>
    </xf>
    <xf numFmtId="18" fontId="100" fillId="0" borderId="330" xfId="0" applyNumberFormat="1" applyFont="1" applyFill="1" applyBorder="1" applyAlignment="1">
      <alignment horizontal="center" vertical="center" wrapText="1"/>
    </xf>
    <xf numFmtId="6" fontId="24" fillId="0" borderId="288" xfId="0" applyNumberFormat="1" applyFont="1" applyFill="1" applyBorder="1" applyAlignment="1"/>
    <xf numFmtId="6" fontId="24" fillId="0" borderId="288" xfId="0" applyNumberFormat="1" applyFont="1" applyFill="1" applyBorder="1" applyAlignment="1">
      <alignment horizontal="right"/>
    </xf>
    <xf numFmtId="6" fontId="60" fillId="0" borderId="288" xfId="0" applyNumberFormat="1" applyFont="1" applyFill="1" applyBorder="1"/>
    <xf numFmtId="6" fontId="24" fillId="0" borderId="9" xfId="0" applyNumberFormat="1" applyFont="1" applyFill="1" applyBorder="1"/>
    <xf numFmtId="0" fontId="25" fillId="0" borderId="98" xfId="0" applyFont="1" applyFill="1" applyBorder="1" applyAlignment="1">
      <alignment wrapText="1"/>
    </xf>
    <xf numFmtId="0" fontId="24" fillId="0" borderId="98" xfId="0" applyFont="1" applyFill="1" applyBorder="1" applyAlignment="1">
      <alignment horizontal="left" indent="1"/>
    </xf>
    <xf numFmtId="0" fontId="24" fillId="0" borderId="98" xfId="0" applyFont="1" applyFill="1" applyBorder="1" applyAlignment="1">
      <alignment horizontal="left" wrapText="1" indent="1"/>
    </xf>
    <xf numFmtId="0" fontId="25" fillId="0" borderId="343" xfId="0" applyFont="1" applyFill="1" applyBorder="1"/>
    <xf numFmtId="0" fontId="25" fillId="0" borderId="98" xfId="0" applyFont="1" applyFill="1" applyBorder="1" applyAlignment="1"/>
    <xf numFmtId="0" fontId="25" fillId="0" borderId="98" xfId="0" applyFont="1" applyFill="1" applyBorder="1" applyAlignment="1">
      <alignment horizontal="left" vertical="top" wrapText="1"/>
    </xf>
    <xf numFmtId="0" fontId="25" fillId="0" borderId="359" xfId="0" applyFont="1" applyFill="1" applyBorder="1"/>
    <xf numFmtId="0" fontId="24" fillId="0" borderId="193" xfId="0" applyFont="1" applyFill="1" applyBorder="1" applyAlignment="1">
      <alignment horizontal="left" indent="1"/>
    </xf>
    <xf numFmtId="0" fontId="25" fillId="0" borderId="156" xfId="0" applyFont="1" applyFill="1" applyBorder="1" applyAlignment="1">
      <alignment wrapText="1"/>
    </xf>
    <xf numFmtId="5" fontId="24" fillId="0" borderId="288" xfId="789" applyNumberFormat="1" applyFont="1" applyFill="1" applyBorder="1"/>
    <xf numFmtId="5" fontId="25" fillId="0" borderId="330" xfId="789" applyNumberFormat="1" applyFont="1" applyFill="1" applyBorder="1"/>
    <xf numFmtId="5" fontId="24" fillId="0" borderId="288" xfId="789" applyNumberFormat="1" applyFont="1" applyFill="1" applyBorder="1" applyAlignment="1">
      <alignment horizontal="right"/>
    </xf>
    <xf numFmtId="5" fontId="24" fillId="0" borderId="330" xfId="789" applyNumberFormat="1" applyFont="1" applyFill="1" applyBorder="1"/>
    <xf numFmtId="5" fontId="25" fillId="0" borderId="13" xfId="789" applyNumberFormat="1" applyFont="1" applyFill="1" applyBorder="1"/>
    <xf numFmtId="5" fontId="20" fillId="0" borderId="288" xfId="789" applyNumberFormat="1" applyFont="1" applyFill="1" applyBorder="1"/>
    <xf numFmtId="5" fontId="60" fillId="0" borderId="288" xfId="789" applyNumberFormat="1" applyFont="1" applyFill="1" applyBorder="1"/>
    <xf numFmtId="5" fontId="18" fillId="0" borderId="288" xfId="789" applyNumberFormat="1" applyFont="1" applyFill="1" applyBorder="1"/>
    <xf numFmtId="15" fontId="121" fillId="0" borderId="288" xfId="789" applyNumberFormat="1" applyFont="1" applyFill="1" applyBorder="1"/>
    <xf numFmtId="0" fontId="21" fillId="0" borderId="7" xfId="0" applyFont="1" applyFill="1" applyBorder="1"/>
    <xf numFmtId="0" fontId="21" fillId="0" borderId="346" xfId="0" applyFont="1" applyFill="1" applyBorder="1"/>
    <xf numFmtId="0" fontId="20" fillId="0" borderId="352" xfId="0" applyFont="1" applyFill="1" applyBorder="1"/>
    <xf numFmtId="0" fontId="20" fillId="0" borderId="346" xfId="0" applyFont="1" applyFill="1" applyBorder="1"/>
    <xf numFmtId="6" fontId="20" fillId="0" borderId="330" xfId="0" applyNumberFormat="1" applyFont="1" applyFill="1" applyBorder="1" applyAlignment="1">
      <alignment horizontal="right"/>
    </xf>
    <xf numFmtId="170" fontId="20" fillId="0" borderId="288" xfId="0" applyNumberFormat="1" applyFont="1" applyFill="1" applyBorder="1"/>
    <xf numFmtId="170" fontId="20" fillId="0" borderId="16" xfId="0" applyNumberFormat="1" applyFont="1" applyFill="1" applyBorder="1"/>
    <xf numFmtId="6" fontId="20" fillId="0" borderId="24" xfId="0" applyNumberFormat="1" applyFont="1" applyFill="1" applyBorder="1"/>
    <xf numFmtId="167" fontId="20" fillId="0" borderId="288" xfId="1" applyNumberFormat="1" applyFont="1" applyFill="1" applyBorder="1"/>
    <xf numFmtId="170" fontId="20" fillId="4" borderId="288" xfId="0" applyNumberFormat="1" applyFont="1" applyFill="1" applyBorder="1"/>
    <xf numFmtId="170" fontId="20" fillId="4" borderId="16" xfId="0" applyNumberFormat="1" applyFont="1" applyFill="1" applyBorder="1"/>
    <xf numFmtId="5" fontId="20" fillId="0" borderId="288" xfId="0" applyNumberFormat="1" applyFont="1" applyFill="1" applyBorder="1"/>
    <xf numFmtId="5" fontId="20" fillId="86" borderId="288" xfId="0" applyNumberFormat="1" applyFont="1" applyFill="1" applyBorder="1"/>
    <xf numFmtId="5" fontId="21" fillId="0" borderId="330" xfId="0" applyNumberFormat="1" applyFont="1" applyFill="1" applyBorder="1" applyAlignment="1">
      <alignment horizontal="right"/>
    </xf>
    <xf numFmtId="5" fontId="20" fillId="0" borderId="13" xfId="0" applyNumberFormat="1" applyFont="1" applyFill="1" applyBorder="1"/>
    <xf numFmtId="5" fontId="20" fillId="4" borderId="288" xfId="0" applyNumberFormat="1" applyFont="1" applyFill="1" applyBorder="1"/>
    <xf numFmtId="5" fontId="20" fillId="4" borderId="16" xfId="0" applyNumberFormat="1" applyFont="1" applyFill="1" applyBorder="1"/>
    <xf numFmtId="5" fontId="20" fillId="0" borderId="288" xfId="0" applyNumberFormat="1" applyFont="1" applyFill="1" applyBorder="1" applyAlignment="1">
      <alignment horizontal="right"/>
    </xf>
    <xf numFmtId="5" fontId="20" fillId="0" borderId="288" xfId="0" applyNumberFormat="1" applyFont="1" applyFill="1" applyBorder="1" applyAlignment="1"/>
    <xf numFmtId="5" fontId="18" fillId="0" borderId="16" xfId="0" applyNumberFormat="1" applyFont="1" applyFill="1" applyBorder="1"/>
    <xf numFmtId="5" fontId="21" fillId="0" borderId="330" xfId="0" applyNumberFormat="1" applyFont="1" applyFill="1" applyBorder="1"/>
    <xf numFmtId="6" fontId="24" fillId="0" borderId="0" xfId="0" applyNumberFormat="1" applyFont="1" applyFill="1" applyBorder="1" applyAlignment="1"/>
    <xf numFmtId="2" fontId="92" fillId="45" borderId="330" xfId="0" applyNumberFormat="1" applyFont="1" applyFill="1" applyBorder="1" applyAlignment="1">
      <alignment horizontal="center" vertical="center"/>
    </xf>
    <xf numFmtId="3" fontId="92" fillId="3" borderId="330" xfId="0" applyNumberFormat="1" applyFont="1" applyFill="1" applyBorder="1" applyAlignment="1">
      <alignment horizontal="center" vertical="center" wrapText="1"/>
    </xf>
    <xf numFmtId="2" fontId="92" fillId="2" borderId="330" xfId="0" applyNumberFormat="1" applyFont="1" applyFill="1" applyBorder="1" applyAlignment="1">
      <alignment horizontal="center" vertical="center"/>
    </xf>
    <xf numFmtId="3" fontId="92" fillId="3" borderId="357" xfId="0" applyNumberFormat="1" applyFont="1" applyFill="1" applyBorder="1" applyAlignment="1">
      <alignment horizontal="center" vertical="center" wrapText="1"/>
    </xf>
    <xf numFmtId="3" fontId="92" fillId="3" borderId="9" xfId="0" applyNumberFormat="1" applyFont="1" applyFill="1" applyBorder="1" applyAlignment="1">
      <alignment horizontal="center" vertical="center" wrapText="1"/>
    </xf>
    <xf numFmtId="166" fontId="92" fillId="2" borderId="330" xfId="0" applyNumberFormat="1" applyFont="1" applyFill="1" applyBorder="1" applyAlignment="1">
      <alignment horizontal="center" vertical="center"/>
    </xf>
    <xf numFmtId="0" fontId="20" fillId="0" borderId="330" xfId="0" applyFont="1" applyFill="1" applyBorder="1" applyAlignment="1">
      <alignment horizontal="left" vertical="center" wrapText="1"/>
    </xf>
    <xf numFmtId="6" fontId="24" fillId="0" borderId="6" xfId="0" applyNumberFormat="1" applyFont="1" applyFill="1" applyBorder="1" applyAlignment="1"/>
    <xf numFmtId="172" fontId="52" fillId="50" borderId="343" xfId="3" applyNumberFormat="1" applyFont="1" applyFill="1" applyBorder="1"/>
    <xf numFmtId="3" fontId="25" fillId="0" borderId="183" xfId="0" applyNumberFormat="1" applyFont="1" applyFill="1" applyBorder="1" applyAlignment="1" applyProtection="1">
      <alignment horizontal="center" vertical="center" wrapText="1"/>
    </xf>
    <xf numFmtId="0" fontId="25" fillId="0" borderId="143" xfId="0" applyFont="1" applyFill="1" applyBorder="1" applyAlignment="1">
      <alignment horizontal="center" vertical="center"/>
    </xf>
    <xf numFmtId="0" fontId="25" fillId="0" borderId="143" xfId="0" applyFont="1" applyFill="1" applyBorder="1" applyAlignment="1">
      <alignment horizontal="center" vertical="center" wrapText="1"/>
    </xf>
    <xf numFmtId="0" fontId="25" fillId="0" borderId="330" xfId="0" applyFont="1" applyFill="1" applyBorder="1" applyAlignment="1">
      <alignment horizontal="center" vertical="center" wrapText="1"/>
    </xf>
    <xf numFmtId="49" fontId="25" fillId="0" borderId="330" xfId="0" applyNumberFormat="1" applyFont="1" applyFill="1" applyBorder="1" applyAlignment="1">
      <alignment horizontal="center" vertical="center"/>
    </xf>
    <xf numFmtId="0" fontId="25" fillId="0" borderId="330" xfId="0" quotePrefix="1" applyFont="1" applyFill="1" applyBorder="1" applyAlignment="1">
      <alignment horizontal="center" vertical="center"/>
    </xf>
    <xf numFmtId="0" fontId="25" fillId="0" borderId="330" xfId="0" applyFont="1" applyFill="1" applyBorder="1" applyAlignment="1">
      <alignment horizontal="center" vertical="center"/>
    </xf>
    <xf numFmtId="0" fontId="25" fillId="0" borderId="148" xfId="0" quotePrefix="1" applyFont="1" applyFill="1" applyBorder="1" applyAlignment="1">
      <alignment horizontal="center" vertical="center"/>
    </xf>
    <xf numFmtId="0" fontId="25" fillId="0" borderId="149" xfId="0" applyFont="1" applyFill="1" applyBorder="1" applyAlignment="1">
      <alignment horizontal="center" vertical="center" wrapText="1"/>
    </xf>
    <xf numFmtId="0" fontId="25" fillId="0" borderId="343" xfId="0" applyFont="1" applyFill="1" applyBorder="1" applyAlignment="1">
      <alignment horizontal="center" vertical="center"/>
    </xf>
    <xf numFmtId="5" fontId="25" fillId="0" borderId="330" xfId="789" applyNumberFormat="1" applyFont="1" applyFill="1" applyBorder="1" applyAlignment="1">
      <alignment horizontal="center" vertical="center"/>
    </xf>
    <xf numFmtId="5" fontId="25" fillId="4" borderId="330" xfId="789" applyNumberFormat="1" applyFont="1" applyFill="1" applyBorder="1" applyAlignment="1">
      <alignment horizontal="center" vertical="center"/>
    </xf>
    <xf numFmtId="5" fontId="25" fillId="0" borderId="149" xfId="789" applyNumberFormat="1" applyFont="1" applyFill="1" applyBorder="1" applyAlignment="1">
      <alignment horizontal="center" vertical="center"/>
    </xf>
    <xf numFmtId="5" fontId="25" fillId="0" borderId="149" xfId="789" applyNumberFormat="1"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147" xfId="0" applyFont="1" applyFill="1" applyBorder="1" applyAlignment="1">
      <alignment horizontal="center" vertical="center" wrapText="1"/>
    </xf>
    <xf numFmtId="0" fontId="21" fillId="0" borderId="330"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49" xfId="0" applyFont="1" applyFill="1" applyBorder="1" applyAlignment="1">
      <alignment horizontal="center" vertical="center" wrapText="1"/>
    </xf>
    <xf numFmtId="0" fontId="21" fillId="0" borderId="143" xfId="0" applyFont="1" applyFill="1" applyBorder="1" applyAlignment="1">
      <alignment horizontal="center" vertical="center"/>
    </xf>
    <xf numFmtId="5" fontId="21" fillId="0" borderId="330" xfId="0" applyNumberFormat="1" applyFont="1" applyFill="1" applyBorder="1" applyAlignment="1">
      <alignment horizontal="center" vertical="center"/>
    </xf>
    <xf numFmtId="5" fontId="21" fillId="0" borderId="1" xfId="0" applyNumberFormat="1" applyFont="1" applyFill="1" applyBorder="1" applyAlignment="1">
      <alignment horizontal="center" vertical="center"/>
    </xf>
    <xf numFmtId="5" fontId="21" fillId="0" borderId="143" xfId="0" applyNumberFormat="1" applyFont="1" applyFill="1" applyBorder="1" applyAlignment="1">
      <alignment horizontal="center" vertical="center" wrapText="1"/>
    </xf>
    <xf numFmtId="0" fontId="51" fillId="0" borderId="1" xfId="3" applyFont="1" applyFill="1" applyBorder="1" applyAlignment="1">
      <alignment horizontal="center" vertical="center"/>
    </xf>
    <xf numFmtId="0" fontId="51" fillId="0" borderId="343" xfId="3" applyFont="1" applyFill="1" applyBorder="1" applyAlignment="1">
      <alignment horizontal="center" vertical="center"/>
    </xf>
    <xf numFmtId="6" fontId="52" fillId="0" borderId="343" xfId="3" applyNumberFormat="1" applyFont="1" applyFill="1" applyBorder="1"/>
    <xf numFmtId="44" fontId="52" fillId="0" borderId="206" xfId="135" applyFont="1" applyFill="1" applyBorder="1"/>
    <xf numFmtId="0" fontId="52" fillId="0" borderId="206" xfId="3" applyFont="1" applyBorder="1"/>
    <xf numFmtId="0" fontId="52" fillId="46" borderId="206" xfId="3" applyFont="1" applyFill="1" applyBorder="1"/>
    <xf numFmtId="0" fontId="52" fillId="0" borderId="206" xfId="3" applyFont="1" applyFill="1" applyBorder="1"/>
    <xf numFmtId="0" fontId="52" fillId="0" borderId="7" xfId="3" applyFont="1" applyBorder="1"/>
    <xf numFmtId="6" fontId="52" fillId="47" borderId="206" xfId="3" applyNumberFormat="1" applyFont="1" applyFill="1" applyBorder="1" applyAlignment="1">
      <alignment horizontal="center"/>
    </xf>
    <xf numFmtId="172" fontId="52" fillId="0" borderId="206" xfId="135" applyNumberFormat="1" applyFont="1" applyFill="1" applyBorder="1"/>
    <xf numFmtId="172" fontId="51" fillId="0" borderId="206" xfId="3" applyNumberFormat="1" applyFont="1" applyFill="1" applyBorder="1"/>
    <xf numFmtId="6" fontId="52" fillId="0" borderId="206" xfId="3" applyNumberFormat="1" applyFont="1" applyFill="1" applyBorder="1"/>
    <xf numFmtId="172" fontId="52" fillId="0" borderId="7" xfId="135" applyNumberFormat="1" applyFont="1" applyFill="1" applyBorder="1"/>
    <xf numFmtId="172" fontId="52" fillId="0" borderId="206" xfId="135" applyNumberFormat="1" applyFont="1" applyBorder="1"/>
    <xf numFmtId="6" fontId="52" fillId="0" borderId="361" xfId="3" applyNumberFormat="1" applyFont="1" applyFill="1" applyBorder="1"/>
    <xf numFmtId="6" fontId="52" fillId="0" borderId="7" xfId="3" applyNumberFormat="1" applyFont="1" applyFill="1" applyBorder="1"/>
    <xf numFmtId="172" fontId="52" fillId="23" borderId="343" xfId="3" applyNumberFormat="1" applyFont="1" applyFill="1" applyBorder="1"/>
    <xf numFmtId="0" fontId="52" fillId="0" borderId="361" xfId="3" applyFont="1" applyFill="1" applyBorder="1"/>
    <xf numFmtId="172" fontId="52" fillId="0" borderId="206" xfId="3" applyNumberFormat="1" applyFont="1" applyFill="1" applyBorder="1"/>
    <xf numFmtId="172" fontId="20" fillId="0" borderId="206" xfId="7570" applyNumberFormat="1" applyFont="1" applyBorder="1"/>
    <xf numFmtId="0" fontId="51" fillId="0" borderId="343" xfId="3" quotePrefix="1" applyFont="1" applyFill="1" applyBorder="1" applyAlignment="1">
      <alignment horizontal="center" vertical="center"/>
    </xf>
    <xf numFmtId="6" fontId="51" fillId="0" borderId="206" xfId="3" applyNumberFormat="1" applyFont="1" applyFill="1" applyBorder="1"/>
    <xf numFmtId="8" fontId="51" fillId="0" borderId="206" xfId="3" applyNumberFormat="1" applyFont="1" applyFill="1" applyBorder="1"/>
    <xf numFmtId="172" fontId="52" fillId="0" borderId="206" xfId="3" applyNumberFormat="1" applyFont="1" applyBorder="1"/>
    <xf numFmtId="0" fontId="52" fillId="0" borderId="7" xfId="3" applyFont="1" applyFill="1" applyBorder="1"/>
    <xf numFmtId="0" fontId="51" fillId="0" borderId="330" xfId="3" applyFont="1" applyFill="1" applyBorder="1" applyAlignment="1">
      <alignment horizontal="center" vertical="center"/>
    </xf>
    <xf numFmtId="172" fontId="52" fillId="50" borderId="330" xfId="3" applyNumberFormat="1" applyFont="1" applyFill="1" applyBorder="1"/>
    <xf numFmtId="172" fontId="52" fillId="0" borderId="6" xfId="135" applyNumberFormat="1" applyFont="1" applyBorder="1"/>
    <xf numFmtId="0" fontId="52" fillId="0" borderId="345" xfId="3" applyFont="1" applyFill="1" applyBorder="1"/>
    <xf numFmtId="172" fontId="52" fillId="0" borderId="6" xfId="3" applyNumberFormat="1" applyFont="1" applyBorder="1"/>
    <xf numFmtId="2" fontId="24" fillId="0" borderId="143" xfId="0" applyNumberFormat="1" applyFont="1" applyFill="1" applyBorder="1" applyAlignment="1">
      <alignment horizontal="right" vertical="center" wrapText="1"/>
    </xf>
    <xf numFmtId="2" fontId="25" fillId="0" borderId="196" xfId="1" applyNumberFormat="1" applyFont="1" applyFill="1" applyBorder="1" applyAlignment="1">
      <alignment horizontal="right" wrapText="1"/>
    </xf>
    <xf numFmtId="2" fontId="21" fillId="86" borderId="148" xfId="0" applyNumberFormat="1" applyFont="1" applyFill="1" applyBorder="1" applyAlignment="1" applyProtection="1">
      <alignment horizontal="right"/>
    </xf>
    <xf numFmtId="2" fontId="21" fillId="86" borderId="214" xfId="0" applyNumberFormat="1" applyFont="1" applyFill="1" applyBorder="1" applyAlignment="1" applyProtection="1">
      <alignment horizontal="right"/>
    </xf>
    <xf numFmtId="2" fontId="21" fillId="86" borderId="148" xfId="0" applyNumberFormat="1" applyFont="1" applyFill="1" applyBorder="1" applyAlignment="1" applyProtection="1">
      <alignment horizontal="left"/>
    </xf>
    <xf numFmtId="2" fontId="21" fillId="86" borderId="214" xfId="0" applyNumberFormat="1" applyFont="1" applyFill="1" applyBorder="1" applyAlignment="1" applyProtection="1">
      <alignment horizontal="left"/>
    </xf>
    <xf numFmtId="2" fontId="24" fillId="0" borderId="143" xfId="0" quotePrefix="1" applyNumberFormat="1" applyFont="1" applyFill="1" applyBorder="1" applyAlignment="1">
      <alignment horizontal="right"/>
    </xf>
    <xf numFmtId="2" fontId="25" fillId="0" borderId="24" xfId="0" quotePrefix="1" applyNumberFormat="1" applyFont="1" applyFill="1" applyBorder="1" applyAlignment="1">
      <alignment horizontal="right"/>
    </xf>
    <xf numFmtId="2" fontId="24" fillId="0" borderId="9" xfId="0" quotePrefix="1" applyNumberFormat="1" applyFont="1" applyFill="1" applyBorder="1" applyAlignment="1">
      <alignment horizontal="right"/>
    </xf>
    <xf numFmtId="2" fontId="25" fillId="0" borderId="188" xfId="1" applyNumberFormat="1" applyFont="1" applyFill="1" applyBorder="1" applyAlignment="1">
      <alignment horizontal="right" wrapText="1"/>
    </xf>
    <xf numFmtId="2" fontId="25" fillId="0" borderId="194" xfId="1" applyNumberFormat="1" applyFont="1" applyFill="1" applyBorder="1" applyAlignment="1">
      <alignment horizontal="right" wrapText="1"/>
    </xf>
    <xf numFmtId="2" fontId="25" fillId="0" borderId="157" xfId="0" applyNumberFormat="1" applyFont="1" applyFill="1" applyBorder="1"/>
    <xf numFmtId="2" fontId="25" fillId="0" borderId="192" xfId="0" applyNumberFormat="1" applyFont="1" applyFill="1" applyBorder="1"/>
    <xf numFmtId="2" fontId="24" fillId="0" borderId="9" xfId="0" applyNumberFormat="1" applyFont="1" applyFill="1" applyBorder="1"/>
    <xf numFmtId="2" fontId="25" fillId="0" borderId="188" xfId="0" applyNumberFormat="1" applyFont="1" applyFill="1" applyBorder="1" applyAlignment="1"/>
    <xf numFmtId="2" fontId="25" fillId="0" borderId="147" xfId="0" applyNumberFormat="1" applyFont="1" applyFill="1" applyBorder="1" applyAlignment="1">
      <alignment horizontal="right" vertical="center"/>
    </xf>
    <xf numFmtId="2" fontId="25" fillId="0" borderId="196" xfId="0" applyNumberFormat="1" applyFont="1" applyFill="1" applyBorder="1" applyAlignment="1">
      <alignment horizontal="right" vertical="center"/>
    </xf>
    <xf numFmtId="2" fontId="24" fillId="0" borderId="6" xfId="0" applyNumberFormat="1" applyFont="1" applyFill="1" applyBorder="1"/>
    <xf numFmtId="2" fontId="25" fillId="0" borderId="207" xfId="0" applyNumberFormat="1" applyFont="1" applyFill="1" applyBorder="1" applyAlignment="1"/>
    <xf numFmtId="2" fontId="24" fillId="0" borderId="197" xfId="0" quotePrefix="1" applyNumberFormat="1" applyFont="1" applyFill="1" applyBorder="1" applyAlignment="1">
      <alignment horizontal="right"/>
    </xf>
    <xf numFmtId="2" fontId="24" fillId="0" borderId="4" xfId="0" applyNumberFormat="1" applyFont="1" applyFill="1" applyBorder="1"/>
    <xf numFmtId="2" fontId="25" fillId="0" borderId="198" xfId="0" applyNumberFormat="1" applyFont="1" applyFill="1" applyBorder="1" applyAlignment="1">
      <alignment horizontal="right" vertical="center"/>
    </xf>
    <xf numFmtId="166" fontId="24" fillId="0" borderId="198" xfId="0" applyNumberFormat="1" applyFont="1" applyFill="1" applyBorder="1"/>
    <xf numFmtId="6" fontId="52" fillId="47" borderId="6" xfId="3" applyNumberFormat="1" applyFont="1" applyFill="1" applyBorder="1" applyAlignment="1">
      <alignment horizontal="center"/>
    </xf>
    <xf numFmtId="0" fontId="213" fillId="0" borderId="0" xfId="0" quotePrefix="1" applyFont="1" applyFill="1" applyAlignment="1">
      <alignment vertical="top"/>
    </xf>
    <xf numFmtId="0" fontId="20" fillId="0" borderId="0" xfId="0" applyFont="1" applyFill="1"/>
    <xf numFmtId="0" fontId="25" fillId="0" borderId="316" xfId="0" applyFont="1" applyFill="1" applyBorder="1" applyAlignment="1">
      <alignment horizontal="center" vertical="center" wrapText="1"/>
    </xf>
    <xf numFmtId="6" fontId="24" fillId="0" borderId="316" xfId="0" applyNumberFormat="1" applyFont="1" applyFill="1" applyBorder="1"/>
    <xf numFmtId="0" fontId="21" fillId="0" borderId="355" xfId="0" applyFont="1" applyFill="1" applyBorder="1"/>
    <xf numFmtId="0" fontId="21" fillId="0" borderId="362" xfId="0" applyFont="1" applyFill="1" applyBorder="1" applyAlignment="1">
      <alignment horizontal="center" vertical="center" wrapText="1"/>
    </xf>
    <xf numFmtId="6" fontId="20" fillId="0" borderId="316" xfId="789" applyNumberFormat="1" applyFont="1" applyFill="1" applyBorder="1"/>
    <xf numFmtId="6" fontId="20" fillId="0" borderId="316" xfId="0" applyNumberFormat="1" applyFont="1" applyFill="1" applyBorder="1" applyAlignment="1">
      <alignment horizontal="right"/>
    </xf>
    <xf numFmtId="166" fontId="25" fillId="0" borderId="16" xfId="0" quotePrefix="1" applyNumberFormat="1" applyFont="1" applyFill="1" applyBorder="1" applyAlignment="1">
      <alignment horizontal="right"/>
    </xf>
    <xf numFmtId="175" fontId="21" fillId="86" borderId="363" xfId="0" applyNumberFormat="1" applyFont="1" applyFill="1" applyBorder="1" applyAlignment="1" applyProtection="1">
      <alignment horizontal="left"/>
    </xf>
    <xf numFmtId="175" fontId="21" fillId="86" borderId="364" xfId="0" applyNumberFormat="1" applyFont="1" applyFill="1" applyBorder="1" applyAlignment="1" applyProtection="1">
      <alignment horizontal="left"/>
    </xf>
    <xf numFmtId="166" fontId="24" fillId="0" borderId="365" xfId="1" applyNumberFormat="1" applyFont="1" applyFill="1" applyBorder="1" applyAlignment="1">
      <alignment horizontal="right"/>
    </xf>
    <xf numFmtId="166" fontId="24" fillId="0" borderId="246" xfId="0" applyNumberFormat="1" applyFont="1" applyFill="1" applyBorder="1" applyAlignment="1">
      <alignment horizontal="right" vertical="center" wrapText="1"/>
    </xf>
    <xf numFmtId="166" fontId="25" fillId="0" borderId="366" xfId="1" applyNumberFormat="1" applyFont="1" applyFill="1" applyBorder="1" applyAlignment="1">
      <alignment horizontal="right" wrapText="1"/>
    </xf>
    <xf numFmtId="166" fontId="21" fillId="86" borderId="355" xfId="0" applyNumberFormat="1" applyFont="1" applyFill="1" applyBorder="1" applyAlignment="1" applyProtection="1">
      <alignment horizontal="right"/>
    </xf>
    <xf numFmtId="175" fontId="21" fillId="86" borderId="364" xfId="0" applyNumberFormat="1" applyFont="1" applyFill="1" applyBorder="1" applyAlignment="1" applyProtection="1">
      <alignment horizontal="right"/>
    </xf>
    <xf numFmtId="166" fontId="24" fillId="0" borderId="246" xfId="0" quotePrefix="1" applyNumberFormat="1" applyFont="1" applyFill="1" applyBorder="1" applyAlignment="1">
      <alignment horizontal="right"/>
    </xf>
    <xf numFmtId="166" fontId="24" fillId="0" borderId="367" xfId="1" applyNumberFormat="1" applyFont="1" applyFill="1" applyBorder="1" applyAlignment="1">
      <alignment horizontal="right"/>
    </xf>
    <xf numFmtId="166" fontId="24" fillId="0" borderId="368" xfId="0" quotePrefix="1" applyNumberFormat="1" applyFont="1" applyFill="1" applyBorder="1" applyAlignment="1">
      <alignment horizontal="right"/>
    </xf>
    <xf numFmtId="166" fontId="24" fillId="0" borderId="368" xfId="0" applyNumberFormat="1" applyFont="1" applyFill="1" applyBorder="1" applyAlignment="1">
      <alignment horizontal="right" vertical="center" wrapText="1"/>
    </xf>
    <xf numFmtId="166" fontId="25" fillId="0" borderId="369" xfId="1" applyNumberFormat="1" applyFont="1" applyFill="1" applyBorder="1" applyAlignment="1">
      <alignment horizontal="right" wrapText="1"/>
    </xf>
    <xf numFmtId="166" fontId="24" fillId="0" borderId="6" xfId="0" quotePrefix="1" applyNumberFormat="1" applyFont="1" applyFill="1" applyBorder="1" applyAlignment="1">
      <alignment horizontal="right"/>
    </xf>
    <xf numFmtId="166" fontId="24" fillId="0" borderId="198" xfId="0" applyNumberFormat="1" applyFont="1" applyFill="1" applyBorder="1" applyAlignment="1">
      <alignment horizontal="right"/>
    </xf>
    <xf numFmtId="0" fontId="98" fillId="0" borderId="330" xfId="0" applyNumberFormat="1" applyFont="1" applyFill="1" applyBorder="1" applyAlignment="1">
      <alignment horizontal="center" vertical="center"/>
    </xf>
    <xf numFmtId="0" fontId="213" fillId="0" borderId="0" xfId="0" quotePrefix="1" applyFont="1" applyFill="1" applyAlignment="1"/>
    <xf numFmtId="0" fontId="213" fillId="0" borderId="0" xfId="0" applyFont="1" applyAlignment="1"/>
    <xf numFmtId="6" fontId="24" fillId="0" borderId="362" xfId="0" applyNumberFormat="1" applyFont="1" applyFill="1" applyBorder="1"/>
    <xf numFmtId="0" fontId="52" fillId="0" borderId="6" xfId="3" applyFont="1" applyFill="1" applyBorder="1" applyAlignment="1">
      <alignment horizontal="left" indent="2"/>
    </xf>
    <xf numFmtId="0" fontId="50" fillId="0" borderId="316" xfId="3" applyFont="1" applyFill="1" applyBorder="1" applyAlignment="1">
      <alignment wrapText="1"/>
    </xf>
    <xf numFmtId="0" fontId="51" fillId="0" borderId="6" xfId="3" applyFont="1" applyFill="1" applyBorder="1" applyAlignment="1">
      <alignment wrapText="1"/>
    </xf>
    <xf numFmtId="44" fontId="52" fillId="50" borderId="355" xfId="3" applyNumberFormat="1" applyFont="1" applyFill="1" applyBorder="1"/>
    <xf numFmtId="0" fontId="50" fillId="0" borderId="9" xfId="3" applyFont="1" applyFill="1" applyBorder="1"/>
    <xf numFmtId="44" fontId="52" fillId="23" borderId="316" xfId="3" applyNumberFormat="1" applyFont="1" applyFill="1" applyBorder="1"/>
    <xf numFmtId="175" fontId="20" fillId="86" borderId="357" xfId="0" applyNumberFormat="1" applyFont="1" applyFill="1" applyBorder="1" applyAlignment="1" applyProtection="1">
      <alignment horizontal="right"/>
    </xf>
    <xf numFmtId="175" fontId="20" fillId="0" borderId="6" xfId="0" applyNumberFormat="1" applyFont="1" applyFill="1" applyBorder="1" applyAlignment="1" applyProtection="1">
      <alignment horizontal="right"/>
    </xf>
    <xf numFmtId="3" fontId="20" fillId="0" borderId="6" xfId="0" applyNumberFormat="1" applyFont="1" applyFill="1" applyBorder="1" applyAlignment="1" applyProtection="1">
      <alignment horizontal="right"/>
    </xf>
    <xf numFmtId="3" fontId="20" fillId="0" borderId="6" xfId="0" applyNumberFormat="1" applyFont="1" applyFill="1" applyBorder="1" applyAlignment="1">
      <alignment horizontal="right"/>
    </xf>
    <xf numFmtId="3" fontId="20" fillId="0" borderId="9" xfId="0" applyNumberFormat="1" applyFont="1" applyFill="1" applyBorder="1" applyAlignment="1" applyProtection="1">
      <alignment horizontal="right"/>
    </xf>
    <xf numFmtId="172" fontId="234" fillId="0" borderId="6" xfId="135" applyNumberFormat="1" applyFont="1" applyFill="1" applyBorder="1"/>
    <xf numFmtId="172" fontId="234" fillId="0" borderId="0" xfId="135" applyNumberFormat="1" applyFont="1" applyFill="1" applyBorder="1"/>
    <xf numFmtId="44" fontId="52" fillId="0" borderId="357" xfId="789" applyFont="1" applyFill="1" applyBorder="1" applyAlignment="1"/>
    <xf numFmtId="44" fontId="52" fillId="0" borderId="0" xfId="789" applyFont="1" applyFill="1" applyBorder="1" applyAlignment="1"/>
    <xf numFmtId="44" fontId="52" fillId="0" borderId="206" xfId="789" applyFont="1" applyFill="1" applyBorder="1" applyAlignment="1"/>
    <xf numFmtId="44" fontId="52" fillId="0" borderId="6" xfId="789" applyFont="1" applyFill="1" applyBorder="1" applyAlignment="1"/>
    <xf numFmtId="44" fontId="51" fillId="23" borderId="316" xfId="789" applyFont="1" applyFill="1" applyBorder="1" applyAlignment="1"/>
    <xf numFmtId="44" fontId="51" fillId="23" borderId="330" xfId="789" applyFont="1" applyFill="1" applyBorder="1" applyAlignment="1"/>
    <xf numFmtId="44" fontId="51" fillId="23" borderId="148" xfId="789" applyFont="1" applyFill="1" applyBorder="1" applyAlignment="1"/>
    <xf numFmtId="44" fontId="51" fillId="23" borderId="343" xfId="789" applyFont="1" applyFill="1" applyBorder="1" applyAlignment="1"/>
    <xf numFmtId="175" fontId="20" fillId="86" borderId="316" xfId="0" applyNumberFormat="1" applyFont="1" applyFill="1" applyBorder="1" applyAlignment="1" applyProtection="1">
      <alignment horizontal="right"/>
    </xf>
    <xf numFmtId="175" fontId="20" fillId="86" borderId="370" xfId="0" applyNumberFormat="1" applyFont="1" applyFill="1" applyBorder="1" applyAlignment="1" applyProtection="1">
      <alignment horizontal="right"/>
    </xf>
    <xf numFmtId="175" fontId="20" fillId="86" borderId="42" xfId="0" applyNumberFormat="1" applyFont="1" applyFill="1" applyBorder="1" applyAlignment="1" applyProtection="1">
      <alignment horizontal="right"/>
    </xf>
    <xf numFmtId="6" fontId="52" fillId="47" borderId="0" xfId="3" applyNumberFormat="1" applyFont="1" applyFill="1" applyBorder="1" applyAlignment="1">
      <alignment horizontal="center"/>
    </xf>
    <xf numFmtId="6" fontId="20" fillId="0" borderId="70" xfId="0" applyNumberFormat="1" applyFont="1" applyFill="1" applyBorder="1" applyAlignment="1">
      <alignment horizontal="right"/>
    </xf>
    <xf numFmtId="172" fontId="234" fillId="0" borderId="357" xfId="135" applyNumberFormat="1" applyFont="1" applyFill="1" applyBorder="1"/>
    <xf numFmtId="166" fontId="24" fillId="0" borderId="356" xfId="1" applyNumberFormat="1" applyFont="1" applyFill="1" applyBorder="1" applyAlignment="1">
      <alignment horizontal="right"/>
    </xf>
    <xf numFmtId="166" fontId="24" fillId="0" borderId="316" xfId="0" applyNumberFormat="1" applyFont="1" applyFill="1" applyBorder="1" applyAlignment="1">
      <alignment horizontal="right" vertical="center" wrapText="1"/>
    </xf>
    <xf numFmtId="166" fontId="24" fillId="0" borderId="371" xfId="1" applyNumberFormat="1" applyFont="1" applyFill="1" applyBorder="1" applyAlignment="1">
      <alignment horizontal="right"/>
    </xf>
    <xf numFmtId="166" fontId="24" fillId="0" borderId="316" xfId="0" quotePrefix="1" applyNumberFormat="1" applyFont="1" applyFill="1" applyBorder="1" applyAlignment="1">
      <alignment horizontal="right"/>
    </xf>
    <xf numFmtId="166" fontId="24" fillId="0" borderId="8" xfId="1" applyNumberFormat="1" applyFont="1" applyFill="1" applyBorder="1" applyAlignment="1">
      <alignment horizontal="right"/>
    </xf>
    <xf numFmtId="166" fontId="24" fillId="0" borderId="5" xfId="1" applyNumberFormat="1" applyFont="1" applyFill="1" applyBorder="1" applyAlignment="1">
      <alignment horizontal="right"/>
    </xf>
    <xf numFmtId="166" fontId="24" fillId="0" borderId="16" xfId="0" quotePrefix="1" applyNumberFormat="1" applyFont="1" applyFill="1" applyBorder="1" applyAlignment="1">
      <alignment horizontal="right"/>
    </xf>
    <xf numFmtId="166" fontId="25" fillId="0" borderId="358" xfId="0" applyNumberFormat="1" applyFont="1" applyFill="1" applyBorder="1" applyAlignment="1">
      <alignment horizontal="right" wrapText="1"/>
    </xf>
    <xf numFmtId="166" fontId="25" fillId="0" borderId="157" xfId="0" applyNumberFormat="1" applyFont="1" applyFill="1" applyBorder="1" applyAlignment="1">
      <alignment horizontal="right"/>
    </xf>
    <xf numFmtId="166" fontId="25" fillId="0" borderId="198" xfId="0" applyNumberFormat="1" applyFont="1" applyFill="1" applyBorder="1" applyAlignment="1">
      <alignment horizontal="right"/>
    </xf>
    <xf numFmtId="44" fontId="20" fillId="0" borderId="0" xfId="0" applyNumberFormat="1" applyFont="1" applyFill="1" applyAlignment="1">
      <alignment horizontal="left" vertical="top"/>
    </xf>
    <xf numFmtId="172" fontId="52" fillId="0" borderId="1" xfId="135" applyNumberFormat="1" applyFont="1" applyBorder="1"/>
    <xf numFmtId="172" fontId="52" fillId="50" borderId="316" xfId="3" applyNumberFormat="1" applyFont="1" applyFill="1" applyBorder="1"/>
    <xf numFmtId="6" fontId="20" fillId="86" borderId="288" xfId="0" applyNumberFormat="1" applyFont="1" applyFill="1" applyBorder="1" applyAlignment="1">
      <alignment horizontal="center"/>
    </xf>
    <xf numFmtId="5" fontId="20" fillId="86" borderId="288" xfId="0" applyNumberFormat="1" applyFont="1" applyFill="1" applyBorder="1" applyAlignment="1">
      <alignment horizontal="center"/>
    </xf>
    <xf numFmtId="5" fontId="20" fillId="86" borderId="6" xfId="0" applyNumberFormat="1" applyFont="1" applyFill="1" applyBorder="1" applyAlignment="1">
      <alignment horizontal="center"/>
    </xf>
    <xf numFmtId="0" fontId="60" fillId="0" borderId="0" xfId="0" applyFont="1" applyFill="1" applyAlignment="1">
      <alignment horizontal="right" wrapText="1"/>
    </xf>
    <xf numFmtId="0" fontId="228" fillId="0" borderId="0" xfId="0" applyFont="1" applyAlignment="1">
      <alignment horizontal="right" wrapText="1"/>
    </xf>
    <xf numFmtId="0" fontId="60"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7" fillId="0" borderId="0" xfId="0" applyFont="1" applyFill="1" applyAlignment="1" applyProtection="1">
      <alignment horizontal="left"/>
    </xf>
    <xf numFmtId="0" fontId="213" fillId="0" borderId="0" xfId="0" applyFont="1" applyFill="1" applyBorder="1" applyAlignment="1" applyProtection="1">
      <alignment wrapText="1"/>
    </xf>
    <xf numFmtId="0" fontId="217" fillId="0" borderId="0" xfId="0" applyNumberFormat="1" applyFont="1" applyFill="1" applyBorder="1" applyAlignment="1" applyProtection="1">
      <alignment horizontal="left" wrapText="1" shrinkToFit="1"/>
    </xf>
    <xf numFmtId="0" fontId="215" fillId="0" borderId="0" xfId="0" applyNumberFormat="1" applyFont="1" applyFill="1" applyBorder="1" applyAlignment="1" applyProtection="1">
      <alignment horizontal="left" wrapText="1" shrinkToFit="1"/>
    </xf>
    <xf numFmtId="0" fontId="213" fillId="0" borderId="0" xfId="0" applyNumberFormat="1" applyFont="1" applyFill="1" applyBorder="1" applyAlignment="1" applyProtection="1">
      <alignment horizontal="left" wrapText="1" shrinkToFit="1"/>
    </xf>
    <xf numFmtId="0" fontId="21" fillId="0" borderId="100" xfId="0" applyFont="1" applyFill="1" applyBorder="1" applyAlignment="1" applyProtection="1">
      <alignment horizontal="center"/>
    </xf>
    <xf numFmtId="0" fontId="21" fillId="0" borderId="96" xfId="0" applyFont="1" applyFill="1" applyBorder="1" applyAlignment="1" applyProtection="1">
      <alignment horizontal="center"/>
    </xf>
    <xf numFmtId="0" fontId="21" fillId="0" borderId="95" xfId="0" applyFont="1" applyFill="1" applyBorder="1" applyAlignment="1" applyProtection="1">
      <alignment horizontal="center"/>
    </xf>
    <xf numFmtId="0" fontId="213" fillId="0" borderId="0" xfId="0" applyNumberFormat="1" applyFont="1" applyFill="1" applyBorder="1" applyAlignment="1" applyProtection="1">
      <alignment wrapText="1" shrinkToFit="1"/>
    </xf>
    <xf numFmtId="0" fontId="20" fillId="0" borderId="0" xfId="0" applyFont="1" applyFill="1" applyAlignment="1">
      <alignment wrapText="1"/>
    </xf>
    <xf numFmtId="0" fontId="18" fillId="0" borderId="0" xfId="0" applyFont="1" applyFill="1" applyAlignment="1">
      <alignment wrapText="1"/>
    </xf>
    <xf numFmtId="0" fontId="21" fillId="0" borderId="0" xfId="0" applyFont="1" applyFill="1" applyAlignment="1"/>
    <xf numFmtId="0" fontId="20" fillId="0" borderId="0" xfId="0" applyFont="1" applyFill="1" applyAlignment="1"/>
    <xf numFmtId="0" fontId="21" fillId="0" borderId="99" xfId="0" applyFont="1" applyFill="1" applyBorder="1" applyAlignment="1">
      <alignment horizontal="center" vertical="center" wrapText="1"/>
    </xf>
    <xf numFmtId="0" fontId="0" fillId="0" borderId="9" xfId="0" applyBorder="1" applyAlignment="1">
      <alignment wrapText="1"/>
    </xf>
    <xf numFmtId="0" fontId="20" fillId="0" borderId="360" xfId="0" applyNumberFormat="1" applyFont="1" applyFill="1" applyBorder="1" applyAlignment="1">
      <alignment vertical="top" wrapText="1"/>
    </xf>
    <xf numFmtId="0" fontId="21" fillId="0" borderId="104" xfId="0" applyFont="1" applyFill="1" applyBorder="1" applyAlignment="1">
      <alignment horizontal="center" vertical="center" wrapText="1"/>
    </xf>
    <xf numFmtId="0" fontId="0" fillId="0" borderId="96" xfId="0" applyBorder="1" applyAlignment="1">
      <alignment horizontal="center" vertical="center" wrapText="1"/>
    </xf>
    <xf numFmtId="0" fontId="0" fillId="0" borderId="95" xfId="0" applyBorder="1" applyAlignment="1">
      <alignment horizontal="center" vertical="center" wrapText="1"/>
    </xf>
    <xf numFmtId="0" fontId="21" fillId="0" borderId="35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357"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top" wrapText="1"/>
    </xf>
    <xf numFmtId="0" fontId="21" fillId="0" borderId="99" xfId="0" applyFont="1" applyFill="1" applyBorder="1" applyAlignment="1">
      <alignment horizontal="center" vertical="center"/>
    </xf>
    <xf numFmtId="0" fontId="0" fillId="0" borderId="9" xfId="0" applyBorder="1" applyAlignment="1"/>
    <xf numFmtId="0" fontId="0" fillId="0" borderId="9" xfId="0" applyBorder="1" applyAlignment="1">
      <alignment horizontal="center" vertical="center" wrapText="1"/>
    </xf>
    <xf numFmtId="0" fontId="21" fillId="0" borderId="58" xfId="0" applyFont="1" applyFill="1" applyBorder="1" applyAlignment="1">
      <alignment horizontal="center" vertical="center" wrapText="1"/>
    </xf>
    <xf numFmtId="0" fontId="0" fillId="0" borderId="9" xfId="0" applyFont="1" applyFill="1" applyBorder="1" applyAlignment="1">
      <alignment horizontal="center" wrapText="1"/>
    </xf>
    <xf numFmtId="0" fontId="25" fillId="0" borderId="191" xfId="0" applyFont="1" applyFill="1" applyBorder="1" applyAlignment="1">
      <alignment horizontal="center"/>
    </xf>
    <xf numFmtId="0" fontId="25" fillId="0" borderId="24" xfId="0" applyFont="1" applyFill="1" applyBorder="1" applyAlignment="1">
      <alignment horizontal="center"/>
    </xf>
    <xf numFmtId="0" fontId="25" fillId="0" borderId="192" xfId="0" applyFont="1" applyFill="1" applyBorder="1" applyAlignment="1">
      <alignment horizontal="center"/>
    </xf>
    <xf numFmtId="0" fontId="25" fillId="0" borderId="358" xfId="0" applyFont="1" applyFill="1" applyBorder="1" applyAlignment="1">
      <alignment horizontal="center"/>
    </xf>
    <xf numFmtId="0" fontId="218" fillId="0" borderId="0" xfId="0" applyNumberFormat="1" applyFont="1" applyFill="1" applyBorder="1" applyAlignment="1" applyProtection="1">
      <alignment horizontal="left" wrapText="1" shrinkToFit="1"/>
    </xf>
    <xf numFmtId="0" fontId="217" fillId="0" borderId="0" xfId="0" applyFont="1" applyFill="1" applyAlignment="1"/>
    <xf numFmtId="0" fontId="20" fillId="0" borderId="0" xfId="0" applyFont="1" applyFill="1"/>
    <xf numFmtId="0" fontId="26" fillId="0" borderId="0" xfId="0" quotePrefix="1" applyFont="1" applyFill="1" applyAlignment="1">
      <alignment wrapText="1"/>
    </xf>
    <xf numFmtId="0" fontId="213" fillId="0" borderId="0" xfId="0" quotePrefix="1" applyFont="1" applyFill="1" applyAlignment="1">
      <alignment wrapText="1"/>
    </xf>
    <xf numFmtId="0" fontId="213" fillId="0" borderId="0" xfId="0" applyFont="1" applyFill="1" applyAlignment="1">
      <alignment wrapText="1"/>
    </xf>
    <xf numFmtId="0" fontId="213" fillId="0" borderId="0" xfId="0" quotePrefix="1" applyFont="1" applyFill="1" applyAlignment="1"/>
    <xf numFmtId="0" fontId="213" fillId="0" borderId="0" xfId="0" applyFont="1" applyAlignment="1"/>
    <xf numFmtId="0" fontId="217" fillId="0" borderId="0" xfId="0" quotePrefix="1" applyFont="1" applyFill="1" applyAlignment="1">
      <alignment wrapText="1"/>
    </xf>
    <xf numFmtId="0" fontId="217" fillId="0" borderId="0" xfId="0" applyFont="1" applyFill="1" applyAlignment="1">
      <alignment wrapText="1"/>
    </xf>
    <xf numFmtId="0" fontId="24" fillId="0" borderId="0" xfId="0" quotePrefix="1" applyFont="1" applyFill="1" applyAlignment="1">
      <alignment wrapText="1"/>
    </xf>
    <xf numFmtId="0" fontId="213" fillId="0" borderId="0" xfId="0" quotePrefix="1" applyFont="1" applyFill="1" applyAlignment="1">
      <alignment vertical="top"/>
    </xf>
    <xf numFmtId="0" fontId="0" fillId="0" borderId="0" xfId="0" applyAlignment="1"/>
    <xf numFmtId="0" fontId="217" fillId="0" borderId="0" xfId="0" quotePrefix="1" applyFont="1" applyFill="1" applyAlignment="1">
      <alignment horizontal="left" vertical="center" wrapText="1"/>
    </xf>
    <xf numFmtId="0" fontId="213" fillId="0" borderId="0" xfId="0" quotePrefix="1" applyFont="1" applyFill="1" applyAlignment="1">
      <alignment vertical="top" wrapText="1"/>
    </xf>
    <xf numFmtId="0" fontId="215" fillId="0" borderId="0" xfId="0" applyFont="1" applyFill="1" applyAlignment="1">
      <alignment vertical="top" wrapText="1"/>
    </xf>
    <xf numFmtId="37" fontId="24" fillId="0" borderId="0" xfId="0" quotePrefix="1" applyNumberFormat="1" applyFont="1" applyFill="1" applyAlignment="1">
      <alignment wrapText="1"/>
    </xf>
    <xf numFmtId="0" fontId="213" fillId="0" borderId="0" xfId="0" applyFont="1" applyFill="1" applyBorder="1" applyAlignment="1" applyProtection="1">
      <alignment vertical="top" wrapText="1"/>
    </xf>
    <xf numFmtId="0" fontId="216" fillId="0" borderId="0" xfId="0" applyFont="1" applyAlignment="1">
      <alignment vertical="top" wrapText="1"/>
    </xf>
    <xf numFmtId="0" fontId="214" fillId="0" borderId="0" xfId="0" applyNumberFormat="1" applyFont="1" applyFill="1" applyBorder="1" applyAlignment="1" applyProtection="1">
      <alignment vertical="top" wrapText="1" shrinkToFit="1"/>
    </xf>
    <xf numFmtId="0" fontId="213" fillId="0" borderId="0" xfId="0" applyNumberFormat="1" applyFont="1" applyFill="1" applyBorder="1" applyAlignment="1" applyProtection="1">
      <alignment vertical="center" wrapText="1" shrinkToFit="1"/>
    </xf>
    <xf numFmtId="0" fontId="215" fillId="0" borderId="0" xfId="0" applyNumberFormat="1" applyFont="1" applyFill="1" applyBorder="1" applyAlignment="1" applyProtection="1">
      <alignment vertical="center" wrapText="1" shrinkToFit="1"/>
    </xf>
    <xf numFmtId="0" fontId="213" fillId="0" borderId="0" xfId="0" applyFont="1" applyFill="1" applyBorder="1" applyAlignment="1">
      <alignment wrapText="1"/>
    </xf>
    <xf numFmtId="0" fontId="215" fillId="0" borderId="0" xfId="0" applyFont="1" applyFill="1" applyBorder="1" applyAlignment="1">
      <alignment wrapText="1"/>
    </xf>
    <xf numFmtId="0" fontId="214" fillId="0" borderId="0" xfId="0" applyFont="1" applyFill="1" applyBorder="1" applyAlignment="1">
      <alignment horizontal="left" vertical="center" wrapText="1"/>
    </xf>
    <xf numFmtId="0" fontId="216" fillId="0" borderId="0" xfId="0" applyFont="1" applyBorder="1" applyAlignment="1">
      <alignment vertical="center" wrapText="1"/>
    </xf>
    <xf numFmtId="3" fontId="22" fillId="0" borderId="0" xfId="134" applyNumberFormat="1" applyFont="1" applyFill="1" applyBorder="1" applyAlignment="1">
      <alignment horizontal="left" vertical="center" wrapText="1"/>
    </xf>
    <xf numFmtId="0" fontId="50" fillId="23" borderId="147" xfId="3" quotePrefix="1" applyFont="1" applyFill="1" applyBorder="1" applyAlignment="1">
      <alignment horizontal="center"/>
    </xf>
    <xf numFmtId="0" fontId="50" fillId="23" borderId="148" xfId="3" quotePrefix="1" applyFont="1" applyFill="1" applyBorder="1" applyAlignment="1">
      <alignment horizontal="center"/>
    </xf>
    <xf numFmtId="0" fontId="50" fillId="23" borderId="149" xfId="3" quotePrefix="1" applyFont="1" applyFill="1" applyBorder="1" applyAlignment="1">
      <alignment horizontal="center"/>
    </xf>
    <xf numFmtId="0" fontId="51" fillId="0" borderId="152" xfId="3" applyFont="1" applyFill="1" applyBorder="1" applyAlignment="1">
      <alignment horizontal="center" vertical="center" wrapText="1"/>
    </xf>
    <xf numFmtId="0" fontId="51" fillId="0" borderId="7" xfId="3" applyFont="1" applyFill="1" applyBorder="1" applyAlignment="1">
      <alignment horizontal="center" vertical="center" wrapText="1"/>
    </xf>
    <xf numFmtId="0" fontId="51" fillId="0" borderId="146" xfId="3" applyFont="1" applyFill="1" applyBorder="1" applyAlignment="1">
      <alignment horizontal="center" vertical="center" wrapText="1"/>
    </xf>
    <xf numFmtId="0" fontId="51" fillId="0" borderId="9" xfId="3" applyFont="1" applyFill="1" applyBorder="1" applyAlignment="1">
      <alignment horizontal="center" vertical="center" wrapText="1"/>
    </xf>
    <xf numFmtId="172" fontId="52" fillId="0" borderId="146" xfId="3" applyNumberFormat="1" applyFont="1" applyFill="1" applyBorder="1" applyAlignment="1">
      <alignment horizontal="center" vertical="center"/>
    </xf>
    <xf numFmtId="172" fontId="52" fillId="0" borderId="6" xfId="3" applyNumberFormat="1" applyFont="1" applyFill="1" applyBorder="1" applyAlignment="1">
      <alignment horizontal="center" vertical="center"/>
    </xf>
    <xf numFmtId="6" fontId="52" fillId="47" borderId="0" xfId="3" applyNumberFormat="1" applyFont="1" applyFill="1" applyBorder="1" applyAlignment="1">
      <alignment horizontal="center"/>
    </xf>
    <xf numFmtId="6" fontId="52" fillId="47" borderId="5" xfId="3" applyNumberFormat="1" applyFont="1" applyFill="1" applyBorder="1" applyAlignment="1">
      <alignment horizontal="center"/>
    </xf>
    <xf numFmtId="6" fontId="20" fillId="47" borderId="0" xfId="3" applyNumberFormat="1" applyFont="1" applyFill="1" applyBorder="1" applyAlignment="1">
      <alignment horizontal="right"/>
    </xf>
    <xf numFmtId="0" fontId="51" fillId="0" borderId="357" xfId="3" applyFont="1" applyFill="1" applyBorder="1" applyAlignment="1">
      <alignment horizontal="center" vertical="center" wrapText="1"/>
    </xf>
    <xf numFmtId="0" fontId="51" fillId="0" borderId="354" xfId="3" applyFont="1" applyFill="1" applyBorder="1" applyAlignment="1">
      <alignment horizontal="center" vertical="center" wrapText="1"/>
    </xf>
    <xf numFmtId="0" fontId="55" fillId="0" borderId="0" xfId="137" applyFont="1" applyFill="1" applyAlignment="1">
      <alignment wrapText="1"/>
    </xf>
    <xf numFmtId="0" fontId="0" fillId="0" borderId="0" xfId="0" applyFill="1" applyAlignment="1">
      <alignment wrapText="1"/>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00"/>
      <color rgb="FFFFFF99"/>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33</xdr:row>
      <xdr:rowOff>114300</xdr:rowOff>
    </xdr:from>
    <xdr:to>
      <xdr:col>3</xdr:col>
      <xdr:colOff>502104</xdr:colOff>
      <xdr:row>37</xdr:row>
      <xdr:rowOff>6805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81700"/>
          <a:ext cx="2273754" cy="63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utility.pge.com/Users/r7h7/AppData/Local/Microsoft/Windows/Temporary%20Internet%20Files/Content.Outlook/Z4X5MBZ3/2018_2020_DR_Budget_Request_14Dec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ps.utility.pge.com/Users/bill/AppData/Local/Temp/Temp1_DR%20Reporting%20Template%20REVISION_PGE_ver4.zip/E3_DR_AvoidedCostModel_Oct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utility.pge.com/Avoided%20Cost/BillG/RPS%20TODs/2010%20RPS%20TOD/QF_3-4-10_prices/wholehours_2010-13_Sunday-partial-pk/WINDOWS/Temporary%20Internet%20Files/OLK2B/200906%20SRACMI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2OJJSW81/DR%20and%20SmartAC%20Feburary%20YTD%20Actual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ps.utility.pge.com/Quant%20analysis/Bruce/Avoided%20Cost%20Update/Yumi/AvoidedCost_v2.2_011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YK0DJH5Y/Ch%202%20-%20Smart%20AC%20Cost%20Model%20CONFIDENT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utility.pge.com/Quant%20analysis/Bruce/LTPP%20DR%20Cost-Benefit%20analysis/New/AC%20Cycling_20070123_prices_to_20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utility.pge.com/Data/Demand%20Response/2012-2014%20DR%20Filing/cost%20effectiveness/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utility.pge.com/Documents%20and%20Settings/nws/Local%20Settings/Temporary%20Internet%20Files/Content.Outlook/VMI53C5T/Model%20-%20September%207/RPS%20Calculator_2003_v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o310\gtspp\Quant%20analysis\Yumi's%20folder\DR\DSM%20Template\DREEM%20v1.12_041408Vint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O260\Risk_Mgmt\RiskAnalysis\Models\HourlyPriceShape\Applications\RPS-2006\ExtrapolateForwards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ps.utility.pge.com/sites/SCG/Budget/Expense%20Reports/2013/09%202013/SOLAR%20Expenditure%20Detail%2009-1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ffs1\Projects\DOCUME~1\BRUCEP~1\LOCALS~1\Temp\PK153.tmp\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tabSelected="1" view="pageLayout" topLeftCell="A9" zoomScale="70" zoomScaleNormal="85" zoomScalePageLayoutView="70" workbookViewId="0">
      <selection activeCell="G35" sqref="G35"/>
    </sheetView>
  </sheetViews>
  <sheetFormatPr defaultColWidth="9.42578125" defaultRowHeight="12.75"/>
  <cols>
    <col min="1" max="10" width="9.42578125" style="466"/>
    <col min="11" max="11" width="33.5703125" style="466" customWidth="1"/>
    <col min="12" max="16384" width="9.42578125" style="466"/>
  </cols>
  <sheetData>
    <row r="1" spans="1:11">
      <c r="A1" s="480"/>
      <c r="B1" s="480"/>
      <c r="C1" s="480"/>
      <c r="D1" s="480"/>
      <c r="E1" s="480"/>
      <c r="F1" s="480"/>
      <c r="G1" s="480"/>
      <c r="H1" s="480"/>
      <c r="I1" s="480"/>
      <c r="J1" s="480"/>
      <c r="K1" s="480"/>
    </row>
    <row r="2" spans="1:11">
      <c r="A2" s="86"/>
      <c r="B2" s="86"/>
      <c r="C2" s="86"/>
      <c r="D2" s="86"/>
      <c r="E2" s="86"/>
      <c r="F2" s="86"/>
      <c r="G2" s="86"/>
      <c r="H2" s="86"/>
      <c r="I2" s="86"/>
      <c r="J2" s="86"/>
      <c r="K2" s="86"/>
    </row>
    <row r="3" spans="1:11" s="86" customFormat="1"/>
    <row r="4" spans="1:11" s="475" customFormat="1" ht="15">
      <c r="A4" s="477"/>
      <c r="B4" s="478"/>
      <c r="C4" s="478"/>
      <c r="D4" s="478"/>
      <c r="E4" s="478"/>
      <c r="F4" s="478"/>
      <c r="G4" s="478"/>
      <c r="H4" s="478"/>
      <c r="I4" s="478"/>
      <c r="J4" s="478"/>
      <c r="K4" s="478"/>
    </row>
    <row r="5" spans="1:11" s="86" customFormat="1" ht="14.25">
      <c r="A5" s="476"/>
      <c r="B5" s="476"/>
      <c r="C5" s="476"/>
      <c r="D5" s="476"/>
      <c r="E5" s="476"/>
      <c r="F5" s="476"/>
      <c r="G5" s="476"/>
      <c r="H5" s="476"/>
      <c r="I5" s="476"/>
      <c r="J5" s="476"/>
      <c r="K5" s="476"/>
    </row>
    <row r="6" spans="1:11" s="86" customFormat="1"/>
    <row r="7" spans="1:11">
      <c r="A7" s="86"/>
      <c r="B7" s="86"/>
      <c r="C7" s="86"/>
      <c r="D7" s="86"/>
      <c r="E7" s="86"/>
      <c r="F7" s="86"/>
      <c r="G7" s="86"/>
      <c r="H7" s="86"/>
      <c r="I7" s="86"/>
      <c r="J7" s="86"/>
      <c r="K7" s="86"/>
    </row>
    <row r="8" spans="1:11">
      <c r="A8" s="86"/>
      <c r="B8" s="86"/>
      <c r="C8" s="86"/>
      <c r="D8" s="86"/>
      <c r="E8" s="86"/>
      <c r="F8" s="86"/>
      <c r="G8" s="86"/>
      <c r="H8" s="86"/>
      <c r="I8" s="86"/>
      <c r="J8" s="86"/>
      <c r="K8" s="86"/>
    </row>
    <row r="9" spans="1:11" ht="18">
      <c r="A9" s="86"/>
      <c r="B9" s="86"/>
      <c r="C9" s="86"/>
      <c r="D9" s="86"/>
      <c r="E9" s="86"/>
      <c r="F9" s="86"/>
      <c r="G9" s="86"/>
      <c r="H9" s="86"/>
      <c r="I9" s="86"/>
      <c r="J9" s="86"/>
      <c r="K9" s="45"/>
    </row>
    <row r="10" spans="1:11">
      <c r="A10" s="86"/>
      <c r="B10" s="86"/>
      <c r="C10" s="86"/>
      <c r="D10" s="86"/>
      <c r="E10" s="86"/>
      <c r="F10" s="86"/>
      <c r="G10" s="86"/>
      <c r="H10" s="86"/>
      <c r="I10" s="86"/>
      <c r="J10" s="86"/>
      <c r="K10" s="86"/>
    </row>
    <row r="11" spans="1:11">
      <c r="A11" s="86"/>
      <c r="B11" s="86"/>
      <c r="C11" s="86"/>
      <c r="D11" s="86"/>
      <c r="E11" s="86"/>
      <c r="F11" s="86"/>
      <c r="G11" s="86"/>
      <c r="H11" s="86"/>
      <c r="I11" s="86"/>
      <c r="J11" s="86"/>
      <c r="K11" s="86"/>
    </row>
    <row r="12" spans="1:11">
      <c r="A12" s="86"/>
      <c r="B12" s="86"/>
      <c r="C12" s="86"/>
      <c r="D12" s="86"/>
      <c r="E12" s="86"/>
      <c r="F12" s="86"/>
      <c r="G12" s="86"/>
      <c r="H12" s="86"/>
      <c r="I12" s="86"/>
      <c r="J12" s="86"/>
      <c r="K12" s="86"/>
    </row>
    <row r="13" spans="1:11" s="86" customFormat="1"/>
    <row r="14" spans="1:11" s="86" customFormat="1"/>
    <row r="15" spans="1:11" s="86" customFormat="1"/>
    <row r="18" spans="1:11" ht="18">
      <c r="A18" s="931" t="s">
        <v>0</v>
      </c>
      <c r="B18" s="932"/>
      <c r="C18" s="932"/>
      <c r="D18" s="932"/>
      <c r="E18" s="932"/>
      <c r="F18" s="932"/>
      <c r="G18" s="932"/>
      <c r="H18" s="932"/>
      <c r="I18" s="932"/>
      <c r="J18" s="932"/>
      <c r="K18" s="932"/>
    </row>
    <row r="19" spans="1:11" ht="18">
      <c r="A19" s="931" t="s">
        <v>374</v>
      </c>
      <c r="B19" s="933"/>
      <c r="C19" s="933"/>
      <c r="D19" s="933"/>
      <c r="E19" s="933"/>
      <c r="F19" s="933"/>
      <c r="G19" s="933"/>
      <c r="H19" s="933"/>
      <c r="I19" s="933"/>
      <c r="J19" s="933"/>
      <c r="K19" s="933"/>
    </row>
    <row r="32" spans="1:11">
      <c r="A32" s="86"/>
      <c r="B32" s="86"/>
      <c r="C32" s="86"/>
      <c r="D32" s="86"/>
      <c r="E32" s="86"/>
      <c r="F32" s="86"/>
      <c r="G32" s="86"/>
      <c r="H32" s="86"/>
      <c r="I32" s="86"/>
      <c r="J32" s="86"/>
      <c r="K32" s="86"/>
    </row>
    <row r="33" spans="1:11">
      <c r="A33" s="86"/>
      <c r="B33" s="86"/>
      <c r="C33" s="86"/>
      <c r="D33" s="86"/>
      <c r="E33" s="86"/>
      <c r="F33" s="86"/>
      <c r="G33" s="86"/>
      <c r="H33" s="86"/>
      <c r="I33" s="86"/>
      <c r="J33" s="86"/>
      <c r="K33" s="86"/>
    </row>
    <row r="34" spans="1:11">
      <c r="K34" s="466" t="s">
        <v>2</v>
      </c>
    </row>
    <row r="35" spans="1:11" ht="15">
      <c r="K35" s="594">
        <v>43972</v>
      </c>
    </row>
    <row r="36" spans="1:11" ht="15">
      <c r="K36" s="479" t="s">
        <v>377</v>
      </c>
    </row>
    <row r="37" spans="1:11" ht="15">
      <c r="K37" s="479"/>
    </row>
    <row r="38" spans="1:11">
      <c r="A38" s="16"/>
      <c r="B38" s="16"/>
      <c r="C38" s="16"/>
      <c r="D38" s="16"/>
      <c r="E38" s="16"/>
      <c r="F38" s="16"/>
      <c r="G38" s="16"/>
      <c r="H38" s="16"/>
      <c r="I38" s="16"/>
      <c r="J38" s="16"/>
      <c r="K38" s="474"/>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40"/>
  <sheetViews>
    <sheetView view="pageLayout" topLeftCell="A2" zoomScale="70" zoomScaleNormal="100" zoomScalePageLayoutView="70" workbookViewId="0">
      <selection activeCell="I25" sqref="I25"/>
    </sheetView>
  </sheetViews>
  <sheetFormatPr defaultColWidth="9.42578125" defaultRowHeight="12.75"/>
  <cols>
    <col min="1" max="1" width="39.5703125" style="85" customWidth="1"/>
    <col min="2" max="2" width="14" style="671" hidden="1" customWidth="1"/>
    <col min="3" max="3" width="19.28515625" style="862" hidden="1" customWidth="1"/>
    <col min="4" max="7" width="12.42578125" style="85" customWidth="1"/>
    <col min="8" max="8" width="12.42578125" style="85" bestFit="1" customWidth="1"/>
    <col min="9" max="9" width="12.5703125" style="85" customWidth="1"/>
    <col min="10" max="10" width="12" style="85" customWidth="1"/>
    <col min="11" max="11" width="12.42578125" style="85" bestFit="1" customWidth="1"/>
    <col min="12" max="13" width="11.42578125" style="85" customWidth="1"/>
    <col min="14" max="15" width="12.42578125" style="85" customWidth="1"/>
    <col min="16" max="16" width="12.28515625" style="671" customWidth="1"/>
    <col min="17" max="17" width="15.140625" style="85" bestFit="1" customWidth="1"/>
    <col min="18" max="16384" width="9.42578125" style="85"/>
  </cols>
  <sheetData>
    <row r="1" spans="1:18" s="148" customFormat="1" ht="18">
      <c r="A1" s="147"/>
      <c r="B1" s="147"/>
      <c r="C1" s="147"/>
    </row>
    <row r="2" spans="1:18" s="86" customFormat="1"/>
    <row r="3" spans="1:18">
      <c r="A3" s="617" t="s">
        <v>371</v>
      </c>
      <c r="B3" s="754"/>
      <c r="C3" s="865"/>
      <c r="D3" s="262"/>
      <c r="E3" s="262"/>
      <c r="F3" s="262"/>
      <c r="G3" s="262"/>
      <c r="H3" s="262"/>
      <c r="I3" s="262"/>
      <c r="J3" s="262"/>
      <c r="K3" s="262"/>
      <c r="L3" s="262"/>
      <c r="M3" s="262"/>
      <c r="N3" s="262"/>
      <c r="O3" s="756"/>
      <c r="P3" s="756"/>
      <c r="Q3" s="755"/>
    </row>
    <row r="4" spans="1:18">
      <c r="A4" s="753"/>
      <c r="B4" s="676"/>
      <c r="C4" s="676"/>
      <c r="D4" s="16"/>
      <c r="E4" s="16"/>
      <c r="F4" s="16"/>
      <c r="G4" s="16"/>
      <c r="H4" s="16"/>
      <c r="I4" s="16"/>
      <c r="J4" s="16"/>
      <c r="K4" s="16"/>
      <c r="L4" s="16"/>
      <c r="M4" s="16"/>
      <c r="N4" s="16"/>
      <c r="O4" s="16"/>
      <c r="P4" s="16"/>
      <c r="Q4" s="91"/>
    </row>
    <row r="5" spans="1:18" ht="43.5" customHeight="1">
      <c r="A5" s="798" t="s">
        <v>52</v>
      </c>
      <c r="B5" s="799" t="s">
        <v>325</v>
      </c>
      <c r="C5" s="866" t="s">
        <v>353</v>
      </c>
      <c r="D5" s="800" t="s">
        <v>5</v>
      </c>
      <c r="E5" s="800" t="s">
        <v>6</v>
      </c>
      <c r="F5" s="800" t="s">
        <v>7</v>
      </c>
      <c r="G5" s="800" t="s">
        <v>8</v>
      </c>
      <c r="H5" s="800" t="s">
        <v>9</v>
      </c>
      <c r="I5" s="800" t="s">
        <v>10</v>
      </c>
      <c r="J5" s="800" t="s">
        <v>26</v>
      </c>
      <c r="K5" s="800" t="s">
        <v>27</v>
      </c>
      <c r="L5" s="800" t="s">
        <v>28</v>
      </c>
      <c r="M5" s="800" t="s">
        <v>29</v>
      </c>
      <c r="N5" s="800" t="s">
        <v>30</v>
      </c>
      <c r="O5" s="801" t="s">
        <v>31</v>
      </c>
      <c r="P5" s="802" t="s">
        <v>369</v>
      </c>
      <c r="Q5" s="802" t="s">
        <v>370</v>
      </c>
    </row>
    <row r="6" spans="1:18" ht="19.5" customHeight="1">
      <c r="A6" s="677" t="s">
        <v>113</v>
      </c>
      <c r="B6" s="680"/>
      <c r="C6" s="245"/>
      <c r="D6" s="610"/>
      <c r="E6" s="610"/>
      <c r="F6" s="610"/>
      <c r="G6" s="610"/>
      <c r="H6" s="610"/>
      <c r="I6" s="610"/>
      <c r="J6" s="610"/>
      <c r="K6" s="610"/>
      <c r="L6" s="610"/>
      <c r="M6" s="610"/>
      <c r="N6" s="610"/>
      <c r="O6" s="606"/>
      <c r="P6" s="220"/>
      <c r="Q6" s="220"/>
    </row>
    <row r="7" spans="1:18" ht="15.6" customHeight="1">
      <c r="A7" s="681" t="s">
        <v>114</v>
      </c>
      <c r="B7" s="686">
        <v>0</v>
      </c>
      <c r="C7" s="686">
        <v>392889.37</v>
      </c>
      <c r="D7" s="610">
        <v>112409.35999999999</v>
      </c>
      <c r="E7" s="610">
        <v>314329.62</v>
      </c>
      <c r="F7" s="610">
        <v>2150</v>
      </c>
      <c r="G7" s="610">
        <v>3000</v>
      </c>
      <c r="H7" s="610"/>
      <c r="I7" s="610"/>
      <c r="J7" s="610"/>
      <c r="K7" s="610"/>
      <c r="L7" s="610"/>
      <c r="M7" s="610"/>
      <c r="N7" s="610"/>
      <c r="O7" s="84"/>
      <c r="P7" s="610">
        <f>SUM(D7:O7)</f>
        <v>431888.98</v>
      </c>
      <c r="Q7" s="610">
        <f>SUM(B7:C7)</f>
        <v>392889.37</v>
      </c>
    </row>
    <row r="8" spans="1:18" ht="15.6" customHeight="1">
      <c r="A8" s="681" t="s">
        <v>221</v>
      </c>
      <c r="B8" s="686">
        <v>26647119.34</v>
      </c>
      <c r="C8" s="686">
        <v>23688194.190000001</v>
      </c>
      <c r="D8" s="610">
        <v>2335051.9899999998</v>
      </c>
      <c r="E8" s="610">
        <v>1973337.7</v>
      </c>
      <c r="F8" s="610">
        <v>2103980.0099999998</v>
      </c>
      <c r="G8" s="610">
        <v>1739993.74</v>
      </c>
      <c r="H8" s="761"/>
      <c r="I8" s="610"/>
      <c r="J8" s="610"/>
      <c r="K8" s="610"/>
      <c r="L8" s="610"/>
      <c r="M8" s="610"/>
      <c r="N8" s="610"/>
      <c r="O8" s="84"/>
      <c r="P8" s="610">
        <f t="shared" ref="P8:P13" si="0">SUM(D8:O8)</f>
        <v>8152363.4399999995</v>
      </c>
      <c r="Q8" s="610">
        <f t="shared" ref="Q8:Q18" si="1">SUM(B8:C8)</f>
        <v>50335313.530000001</v>
      </c>
    </row>
    <row r="9" spans="1:18" ht="15.6" customHeight="1">
      <c r="A9" s="681" t="s">
        <v>222</v>
      </c>
      <c r="B9" s="686">
        <v>1612847.36</v>
      </c>
      <c r="C9" s="686">
        <v>1244887.6099999999</v>
      </c>
      <c r="D9" s="610">
        <v>-25941.85</v>
      </c>
      <c r="E9" s="610">
        <v>-9070.7699999999968</v>
      </c>
      <c r="F9" s="610">
        <v>0</v>
      </c>
      <c r="G9" s="610">
        <v>69.03</v>
      </c>
      <c r="H9" s="610"/>
      <c r="I9" s="610"/>
      <c r="J9" s="610"/>
      <c r="K9" s="610"/>
      <c r="L9" s="610"/>
      <c r="M9" s="610"/>
      <c r="N9" s="610"/>
      <c r="O9" s="84"/>
      <c r="P9" s="610">
        <f t="shared" si="0"/>
        <v>-34943.589999999997</v>
      </c>
      <c r="Q9" s="610">
        <f t="shared" si="1"/>
        <v>2857734.9699999997</v>
      </c>
    </row>
    <row r="10" spans="1:18" s="668" customFormat="1" ht="15.6" customHeight="1">
      <c r="A10" s="682" t="s">
        <v>322</v>
      </c>
      <c r="B10" s="687">
        <v>0</v>
      </c>
      <c r="C10" s="687">
        <v>3744518.7</v>
      </c>
      <c r="D10" s="928" t="s">
        <v>378</v>
      </c>
      <c r="E10" s="928" t="s">
        <v>378</v>
      </c>
      <c r="F10" s="928" t="s">
        <v>378</v>
      </c>
      <c r="G10" s="928" t="s">
        <v>378</v>
      </c>
      <c r="H10" s="675"/>
      <c r="I10" s="675"/>
      <c r="J10" s="675"/>
      <c r="K10" s="675"/>
      <c r="L10" s="675"/>
      <c r="M10" s="675"/>
      <c r="N10" s="675"/>
      <c r="O10" s="674"/>
      <c r="P10" s="928" t="s">
        <v>378</v>
      </c>
      <c r="Q10" s="928" t="s">
        <v>378</v>
      </c>
    </row>
    <row r="11" spans="1:18" ht="15.6" customHeight="1">
      <c r="A11" s="678" t="s">
        <v>115</v>
      </c>
      <c r="B11" s="686">
        <v>213682.59</v>
      </c>
      <c r="C11" s="686">
        <v>182989.36</v>
      </c>
      <c r="D11" s="610">
        <v>0</v>
      </c>
      <c r="E11" s="610">
        <v>22371.200000000001</v>
      </c>
      <c r="F11" s="610">
        <v>4929.9399999999987</v>
      </c>
      <c r="G11" s="610">
        <v>9037.6000000000022</v>
      </c>
      <c r="H11" s="610"/>
      <c r="I11" s="610"/>
      <c r="J11" s="610"/>
      <c r="K11" s="610"/>
      <c r="L11" s="610"/>
      <c r="M11" s="610"/>
      <c r="N11" s="610"/>
      <c r="O11" s="84"/>
      <c r="P11" s="610">
        <f t="shared" si="0"/>
        <v>36338.740000000005</v>
      </c>
      <c r="Q11" s="610">
        <f t="shared" si="1"/>
        <v>396671.94999999995</v>
      </c>
    </row>
    <row r="12" spans="1:18" ht="14.25">
      <c r="A12" s="678" t="s">
        <v>372</v>
      </c>
      <c r="B12" s="686">
        <v>265350</v>
      </c>
      <c r="C12" s="686">
        <v>48350</v>
      </c>
      <c r="D12" s="610">
        <v>2400</v>
      </c>
      <c r="E12" s="610">
        <v>50</v>
      </c>
      <c r="F12" s="610">
        <v>0</v>
      </c>
      <c r="G12" s="610">
        <v>800</v>
      </c>
      <c r="H12" s="610"/>
      <c r="I12" s="610"/>
      <c r="J12" s="610"/>
      <c r="K12" s="610"/>
      <c r="L12" s="610"/>
      <c r="M12" s="610"/>
      <c r="N12" s="610"/>
      <c r="O12" s="84"/>
      <c r="P12" s="610">
        <f t="shared" si="0"/>
        <v>3250</v>
      </c>
      <c r="Q12" s="610">
        <f t="shared" si="1"/>
        <v>313700</v>
      </c>
      <c r="R12" s="17"/>
    </row>
    <row r="13" spans="1:18" ht="15.6" customHeight="1">
      <c r="A13" s="678" t="s">
        <v>74</v>
      </c>
      <c r="B13" s="686">
        <v>91720.34</v>
      </c>
      <c r="C13" s="686">
        <v>99333.12000000001</v>
      </c>
      <c r="D13" s="610">
        <v>7400</v>
      </c>
      <c r="E13" s="610">
        <v>7400</v>
      </c>
      <c r="F13" s="610">
        <v>5699.67</v>
      </c>
      <c r="G13" s="610">
        <v>3725</v>
      </c>
      <c r="H13" s="610"/>
      <c r="I13" s="610"/>
      <c r="J13" s="610"/>
      <c r="K13" s="610"/>
      <c r="L13" s="610"/>
      <c r="M13" s="610"/>
      <c r="N13" s="610"/>
      <c r="O13" s="84"/>
      <c r="P13" s="610">
        <f t="shared" si="0"/>
        <v>24224.67</v>
      </c>
      <c r="Q13" s="610">
        <f t="shared" si="1"/>
        <v>191053.46000000002</v>
      </c>
    </row>
    <row r="14" spans="1:18">
      <c r="A14" s="617" t="s">
        <v>117</v>
      </c>
      <c r="B14" s="689">
        <f>SUM(B7:B13)</f>
        <v>28830719.629999999</v>
      </c>
      <c r="C14" s="867">
        <v>29283298.690000001</v>
      </c>
      <c r="D14" s="757">
        <f>SUM(D7:D13)</f>
        <v>2431319.4999999995</v>
      </c>
      <c r="E14" s="757">
        <f>SUM(E7:E13)</f>
        <v>2308417.75</v>
      </c>
      <c r="F14" s="757">
        <f>SUM(F7:F13)</f>
        <v>2116759.6199999996</v>
      </c>
      <c r="G14" s="757">
        <f>SUM(G7:G13)</f>
        <v>1756625.37</v>
      </c>
      <c r="H14" s="757"/>
      <c r="I14" s="757"/>
      <c r="J14" s="757"/>
      <c r="K14" s="757"/>
      <c r="L14" s="757"/>
      <c r="M14" s="757"/>
      <c r="N14" s="757"/>
      <c r="O14" s="258"/>
      <c r="P14" s="258">
        <f t="shared" ref="P14" si="2">SUM(P7:P13)</f>
        <v>8613122.2400000002</v>
      </c>
      <c r="Q14" s="868">
        <f t="shared" si="1"/>
        <v>58114018.32</v>
      </c>
    </row>
    <row r="15" spans="1:18" ht="12.6" hidden="1" customHeight="1">
      <c r="A15" s="679"/>
      <c r="B15" s="683"/>
      <c r="C15" s="683"/>
      <c r="D15" s="758"/>
      <c r="E15" s="758"/>
      <c r="F15" s="758"/>
      <c r="G15" s="758"/>
      <c r="H15" s="758"/>
      <c r="I15" s="762"/>
      <c r="J15" s="758"/>
      <c r="K15" s="758"/>
      <c r="L15" s="758"/>
      <c r="M15" s="758"/>
      <c r="N15" s="758"/>
      <c r="O15" s="261"/>
      <c r="P15" s="259"/>
      <c r="Q15" s="758">
        <f t="shared" si="1"/>
        <v>0</v>
      </c>
    </row>
    <row r="16" spans="1:18" ht="13.5" thickBot="1">
      <c r="A16" s="263"/>
      <c r="B16" s="684"/>
      <c r="C16" s="684"/>
      <c r="D16" s="759"/>
      <c r="E16" s="759"/>
      <c r="F16" s="759"/>
      <c r="G16" s="759"/>
      <c r="H16" s="759"/>
      <c r="I16" s="763"/>
      <c r="J16" s="759"/>
      <c r="K16" s="759"/>
      <c r="L16" s="759"/>
      <c r="M16" s="759"/>
      <c r="N16" s="759"/>
      <c r="O16" s="260"/>
      <c r="P16" s="260"/>
      <c r="Q16" s="759"/>
    </row>
    <row r="17" spans="1:17" ht="9" customHeight="1" thickBot="1">
      <c r="A17" s="677"/>
      <c r="B17" s="685"/>
      <c r="C17" s="685"/>
      <c r="D17" s="758"/>
      <c r="E17" s="758"/>
      <c r="F17" s="758"/>
      <c r="G17" s="758"/>
      <c r="H17" s="758"/>
      <c r="I17" s="762"/>
      <c r="J17" s="758"/>
      <c r="K17" s="758"/>
      <c r="L17" s="758"/>
      <c r="M17" s="758"/>
      <c r="N17" s="758"/>
      <c r="O17" s="261"/>
      <c r="P17" s="261"/>
      <c r="Q17" s="261"/>
    </row>
    <row r="18" spans="1:17" ht="20.25" customHeight="1" thickBot="1">
      <c r="A18" s="615" t="s">
        <v>324</v>
      </c>
      <c r="B18" s="688">
        <v>646137.59999999998</v>
      </c>
      <c r="C18" s="688">
        <v>643604.80000000005</v>
      </c>
      <c r="D18" s="760">
        <v>-77082</v>
      </c>
      <c r="E18" s="760">
        <v>-70748.400000000009</v>
      </c>
      <c r="F18" s="760">
        <v>-59052</v>
      </c>
      <c r="G18" s="760">
        <v>0</v>
      </c>
      <c r="H18" s="760"/>
      <c r="I18" s="760"/>
      <c r="J18" s="760"/>
      <c r="K18" s="760"/>
      <c r="L18" s="760"/>
      <c r="M18" s="760"/>
      <c r="N18" s="760"/>
      <c r="O18" s="607"/>
      <c r="P18" s="616">
        <f>SUM(D18:O18)</f>
        <v>-206882.40000000002</v>
      </c>
      <c r="Q18" s="913">
        <f t="shared" si="1"/>
        <v>1289742.3999999999</v>
      </c>
    </row>
    <row r="19" spans="1:17" ht="10.5" customHeight="1">
      <c r="A19" s="192"/>
      <c r="B19" s="192"/>
      <c r="C19" s="192"/>
      <c r="D19" s="207"/>
      <c r="E19" s="207"/>
      <c r="F19" s="207"/>
      <c r="G19" s="207"/>
      <c r="H19" s="207"/>
      <c r="I19" s="207"/>
      <c r="J19" s="207"/>
      <c r="K19" s="207"/>
      <c r="L19" s="207"/>
      <c r="M19" s="207"/>
      <c r="N19" s="207"/>
      <c r="O19" s="207"/>
      <c r="P19" s="672"/>
      <c r="Q19" s="207"/>
    </row>
    <row r="20" spans="1:17" s="1" customFormat="1" ht="19.350000000000001" customHeight="1">
      <c r="A20" s="993" t="s">
        <v>312</v>
      </c>
      <c r="B20" s="993"/>
      <c r="C20" s="993"/>
      <c r="D20" s="994"/>
      <c r="E20" s="994"/>
      <c r="F20" s="994"/>
      <c r="G20" s="994"/>
      <c r="H20" s="994"/>
      <c r="I20" s="994"/>
      <c r="J20" s="994"/>
      <c r="K20" s="994"/>
      <c r="L20" s="994"/>
      <c r="M20" s="994"/>
      <c r="N20" s="994"/>
      <c r="O20" s="994"/>
      <c r="P20" s="994"/>
      <c r="Q20" s="994"/>
    </row>
    <row r="21" spans="1:17" ht="19.350000000000001" customHeight="1">
      <c r="A21" s="194" t="s">
        <v>191</v>
      </c>
      <c r="B21" s="194"/>
      <c r="C21" s="194"/>
      <c r="D21" s="670"/>
      <c r="E21" s="670"/>
      <c r="F21" s="670"/>
      <c r="G21" s="670"/>
      <c r="H21" s="670"/>
      <c r="I21" s="670"/>
      <c r="J21" s="670"/>
      <c r="K21" s="670"/>
      <c r="L21" s="670"/>
      <c r="M21" s="670"/>
      <c r="N21" s="670"/>
      <c r="O21" s="670"/>
      <c r="P21" s="672"/>
      <c r="Q21" s="670"/>
    </row>
    <row r="22" spans="1:17" ht="15" customHeight="1">
      <c r="A22" s="194" t="s">
        <v>323</v>
      </c>
      <c r="B22" s="194"/>
      <c r="C22" s="194"/>
      <c r="D22" s="193"/>
      <c r="E22" s="193"/>
      <c r="F22" s="193"/>
      <c r="G22" s="193"/>
      <c r="H22" s="193"/>
      <c r="I22" s="193"/>
      <c r="J22" s="193"/>
      <c r="K22" s="193"/>
      <c r="L22" s="193"/>
      <c r="M22" s="193"/>
      <c r="N22" s="193"/>
      <c r="O22" s="193"/>
      <c r="P22" s="193"/>
      <c r="Q22" s="193"/>
    </row>
    <row r="23" spans="1:17" ht="15" customHeight="1">
      <c r="A23" s="194" t="s">
        <v>373</v>
      </c>
    </row>
    <row r="24" spans="1:17" ht="17.25" customHeight="1">
      <c r="A24" s="136"/>
      <c r="B24" s="136"/>
      <c r="C24" s="925"/>
      <c r="E24" s="98"/>
    </row>
    <row r="25" spans="1:17">
      <c r="E25" s="98"/>
    </row>
    <row r="26" spans="1:17">
      <c r="E26" s="98"/>
    </row>
    <row r="32" spans="1:17">
      <c r="M32" s="466"/>
    </row>
    <row r="33" spans="13:13">
      <c r="M33" s="466"/>
    </row>
    <row r="34" spans="13:13">
      <c r="M34" s="466"/>
    </row>
    <row r="35" spans="13:13">
      <c r="M35" s="466"/>
    </row>
    <row r="36" spans="13:13">
      <c r="M36" s="597"/>
    </row>
    <row r="37" spans="13:13">
      <c r="M37" s="466"/>
    </row>
    <row r="38" spans="13:13">
      <c r="M38" s="466"/>
    </row>
    <row r="39" spans="13:13">
      <c r="M39" s="466"/>
    </row>
    <row r="40" spans="13:13">
      <c r="M40" s="466"/>
    </row>
  </sheetData>
  <mergeCells count="1">
    <mergeCell ref="A20:Q20"/>
  </mergeCells>
  <pageMargins left="0.7" right="0.7" top="1.0785416666666667" bottom="0.75" header="0.3" footer="0.3"/>
  <pageSetup scale="58" orientation="landscape" r:id="rId1"/>
  <headerFooter>
    <oddHeader>&amp;C&amp;"Arial,Bold"&amp;K000000Table I-5a
Pacific Gas and Electric Company
2018-22 Demand Response Programs Incentives
April 2020</oddHeader>
    <oddFooter>&amp;L&amp;F&amp;C9a of 11&amp;R&amp;A</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topLeftCell="A3" zoomScale="70" zoomScaleNormal="100" zoomScalePageLayoutView="70" workbookViewId="0">
      <selection activeCell="O12" sqref="O12"/>
    </sheetView>
  </sheetViews>
  <sheetFormatPr defaultColWidth="9.42578125" defaultRowHeight="12.75"/>
  <cols>
    <col min="1" max="1" width="40.85546875" style="85" customWidth="1"/>
    <col min="2" max="2" width="16.28515625" style="131" customWidth="1"/>
    <col min="3" max="4" width="12.42578125" style="131" customWidth="1"/>
    <col min="5" max="5" width="12.7109375" style="131" customWidth="1"/>
    <col min="6" max="6" width="12.42578125" style="131" customWidth="1"/>
    <col min="7" max="7" width="12.5703125" style="131" customWidth="1"/>
    <col min="8" max="8" width="11.5703125" style="131" bestFit="1" customWidth="1"/>
    <col min="9" max="9" width="12.42578125" style="131" bestFit="1" customWidth="1"/>
    <col min="10" max="10" width="11.85546875" style="131" customWidth="1"/>
    <col min="11" max="11" width="12.28515625" style="131" customWidth="1"/>
    <col min="12" max="13" width="12.42578125" style="131" customWidth="1"/>
    <col min="14" max="14" width="16.42578125" style="131" customWidth="1"/>
    <col min="15" max="15" width="9.42578125" style="595"/>
    <col min="16" max="16384" width="9.42578125" style="85"/>
  </cols>
  <sheetData>
    <row r="1" spans="1:15" s="148" customFormat="1" ht="18">
      <c r="B1" s="149"/>
      <c r="C1" s="149"/>
      <c r="D1" s="149"/>
      <c r="E1" s="149"/>
      <c r="F1" s="149"/>
      <c r="G1" s="149"/>
      <c r="H1" s="149"/>
      <c r="I1" s="149"/>
      <c r="J1" s="149"/>
      <c r="K1" s="149"/>
      <c r="L1" s="149"/>
      <c r="M1" s="149"/>
      <c r="N1" s="149"/>
    </row>
    <row r="2" spans="1:15" s="86" customFormat="1">
      <c r="B2" s="127"/>
      <c r="C2" s="127"/>
      <c r="D2" s="127"/>
      <c r="E2" s="127"/>
      <c r="F2" s="127"/>
      <c r="G2" s="127"/>
      <c r="H2" s="127"/>
      <c r="I2" s="127"/>
      <c r="J2" s="127"/>
      <c r="K2" s="127"/>
      <c r="L2" s="127"/>
      <c r="M2" s="127"/>
      <c r="N2" s="127"/>
    </row>
    <row r="3" spans="1:15">
      <c r="A3" s="617" t="s">
        <v>371</v>
      </c>
      <c r="B3" s="242"/>
      <c r="C3" s="242"/>
      <c r="D3" s="242"/>
      <c r="E3" s="242"/>
      <c r="F3" s="242"/>
      <c r="G3" s="242"/>
      <c r="H3" s="242"/>
      <c r="I3" s="242"/>
      <c r="J3" s="242"/>
      <c r="K3" s="242"/>
      <c r="L3" s="242"/>
      <c r="M3" s="242"/>
      <c r="N3" s="243"/>
    </row>
    <row r="4" spans="1:15">
      <c r="A4" s="753"/>
      <c r="B4" s="129"/>
      <c r="C4" s="129"/>
      <c r="D4" s="129"/>
      <c r="E4" s="129"/>
      <c r="F4" s="129"/>
      <c r="G4" s="129"/>
      <c r="H4" s="129"/>
      <c r="I4" s="129"/>
      <c r="J4" s="129"/>
      <c r="K4" s="129"/>
      <c r="L4" s="129"/>
      <c r="M4" s="129"/>
      <c r="N4" s="244"/>
      <c r="O4" s="596"/>
    </row>
    <row r="5" spans="1:15" ht="53.25" customHeight="1">
      <c r="A5" s="803" t="s">
        <v>177</v>
      </c>
      <c r="B5" s="804" t="s">
        <v>5</v>
      </c>
      <c r="C5" s="804" t="s">
        <v>6</v>
      </c>
      <c r="D5" s="804" t="s">
        <v>7</v>
      </c>
      <c r="E5" s="804" t="s">
        <v>8</v>
      </c>
      <c r="F5" s="804" t="s">
        <v>9</v>
      </c>
      <c r="G5" s="804" t="s">
        <v>10</v>
      </c>
      <c r="H5" s="804" t="s">
        <v>26</v>
      </c>
      <c r="I5" s="804" t="s">
        <v>27</v>
      </c>
      <c r="J5" s="804" t="s">
        <v>28</v>
      </c>
      <c r="K5" s="804" t="s">
        <v>29</v>
      </c>
      <c r="L5" s="804" t="s">
        <v>30</v>
      </c>
      <c r="M5" s="805" t="s">
        <v>31</v>
      </c>
      <c r="N5" s="806" t="s">
        <v>355</v>
      </c>
    </row>
    <row r="6" spans="1:15" ht="19.5" customHeight="1">
      <c r="A6" s="245" t="s">
        <v>113</v>
      </c>
      <c r="B6" s="764"/>
      <c r="C6" s="764"/>
      <c r="D6" s="764"/>
      <c r="E6" s="764"/>
      <c r="F6" s="764"/>
      <c r="G6" s="764"/>
      <c r="H6" s="764"/>
      <c r="I6" s="764"/>
      <c r="J6" s="764"/>
      <c r="K6" s="764"/>
      <c r="L6" s="764"/>
      <c r="M6" s="221"/>
      <c r="N6" s="221"/>
    </row>
    <row r="7" spans="1:15" ht="15.6" customHeight="1">
      <c r="A7" s="246" t="s">
        <v>114</v>
      </c>
      <c r="B7" s="764">
        <v>-51259.360000000001</v>
      </c>
      <c r="C7" s="764">
        <v>0</v>
      </c>
      <c r="D7" s="764">
        <v>0</v>
      </c>
      <c r="E7" s="764">
        <v>0</v>
      </c>
      <c r="F7" s="764"/>
      <c r="G7" s="764"/>
      <c r="H7" s="764"/>
      <c r="I7" s="764"/>
      <c r="J7" s="770"/>
      <c r="K7" s="764"/>
      <c r="L7" s="764"/>
      <c r="M7" s="127"/>
      <c r="N7" s="130">
        <f>SUM(B7:M7)</f>
        <v>-51259.360000000001</v>
      </c>
    </row>
    <row r="8" spans="1:15" ht="15.6" customHeight="1">
      <c r="A8" s="246" t="s">
        <v>55</v>
      </c>
      <c r="B8" s="764">
        <v>0</v>
      </c>
      <c r="C8" s="764">
        <v>0</v>
      </c>
      <c r="D8" s="764">
        <v>0</v>
      </c>
      <c r="E8" s="764">
        <v>0</v>
      </c>
      <c r="F8" s="764"/>
      <c r="G8" s="764"/>
      <c r="H8" s="764"/>
      <c r="I8" s="764"/>
      <c r="J8" s="770"/>
      <c r="K8" s="764"/>
      <c r="L8" s="764"/>
      <c r="M8" s="127"/>
      <c r="N8" s="130">
        <f t="shared" ref="N8:N17" si="0">SUM(B8:M8)</f>
        <v>0</v>
      </c>
    </row>
    <row r="9" spans="1:15" ht="15.6" customHeight="1">
      <c r="A9" s="246" t="s">
        <v>61</v>
      </c>
      <c r="B9" s="764">
        <v>0</v>
      </c>
      <c r="C9" s="764">
        <v>0</v>
      </c>
      <c r="D9" s="764">
        <v>0</v>
      </c>
      <c r="E9" s="764">
        <v>0</v>
      </c>
      <c r="F9" s="764"/>
      <c r="G9" s="764"/>
      <c r="H9" s="764"/>
      <c r="I9" s="764"/>
      <c r="J9" s="770"/>
      <c r="K9" s="764"/>
      <c r="L9" s="764"/>
      <c r="M9" s="127"/>
      <c r="N9" s="130">
        <f t="shared" si="0"/>
        <v>0</v>
      </c>
    </row>
    <row r="10" spans="1:15" ht="15.6" customHeight="1">
      <c r="A10" s="247" t="s">
        <v>187</v>
      </c>
      <c r="B10" s="929" t="s">
        <v>378</v>
      </c>
      <c r="C10" s="929" t="s">
        <v>378</v>
      </c>
      <c r="D10" s="929" t="s">
        <v>378</v>
      </c>
      <c r="E10" s="929" t="s">
        <v>378</v>
      </c>
      <c r="F10" s="765"/>
      <c r="G10" s="765"/>
      <c r="H10" s="765"/>
      <c r="I10" s="765"/>
      <c r="J10" s="765"/>
      <c r="K10" s="765"/>
      <c r="L10" s="765"/>
      <c r="M10" s="155"/>
      <c r="N10" s="930" t="s">
        <v>378</v>
      </c>
    </row>
    <row r="11" spans="1:15" ht="15.6" customHeight="1">
      <c r="A11" s="247" t="s">
        <v>188</v>
      </c>
      <c r="B11" s="929" t="s">
        <v>378</v>
      </c>
      <c r="C11" s="929" t="s">
        <v>378</v>
      </c>
      <c r="D11" s="929" t="s">
        <v>378</v>
      </c>
      <c r="E11" s="929" t="s">
        <v>378</v>
      </c>
      <c r="F11" s="765"/>
      <c r="G11" s="765"/>
      <c r="H11" s="765"/>
      <c r="I11" s="765"/>
      <c r="J11" s="765"/>
      <c r="K11" s="765"/>
      <c r="L11" s="765"/>
      <c r="M11" s="155"/>
      <c r="N11" s="930" t="s">
        <v>378</v>
      </c>
    </row>
    <row r="12" spans="1:15" ht="15.6" customHeight="1">
      <c r="A12" s="247" t="s">
        <v>220</v>
      </c>
      <c r="B12" s="929" t="s">
        <v>378</v>
      </c>
      <c r="C12" s="929" t="s">
        <v>378</v>
      </c>
      <c r="D12" s="929" t="s">
        <v>378</v>
      </c>
      <c r="E12" s="929" t="s">
        <v>378</v>
      </c>
      <c r="F12" s="765"/>
      <c r="G12" s="765"/>
      <c r="H12" s="765"/>
      <c r="I12" s="765"/>
      <c r="J12" s="765"/>
      <c r="K12" s="765"/>
      <c r="L12" s="765"/>
      <c r="M12" s="155"/>
      <c r="N12" s="930" t="s">
        <v>378</v>
      </c>
    </row>
    <row r="13" spans="1:15" ht="15.6" customHeight="1">
      <c r="A13" s="246" t="s">
        <v>115</v>
      </c>
      <c r="B13" s="764">
        <v>0</v>
      </c>
      <c r="C13" s="764">
        <v>0</v>
      </c>
      <c r="D13" s="764">
        <v>0</v>
      </c>
      <c r="E13" s="764">
        <v>0</v>
      </c>
      <c r="F13" s="764"/>
      <c r="G13" s="764"/>
      <c r="H13" s="764"/>
      <c r="I13" s="764"/>
      <c r="J13" s="764"/>
      <c r="K13" s="764"/>
      <c r="L13" s="764"/>
      <c r="M13" s="127"/>
      <c r="N13" s="130">
        <f t="shared" si="0"/>
        <v>0</v>
      </c>
    </row>
    <row r="14" spans="1:15" s="61" customFormat="1" ht="15" customHeight="1">
      <c r="A14" s="246" t="s">
        <v>166</v>
      </c>
      <c r="B14" s="764">
        <v>0</v>
      </c>
      <c r="C14" s="764">
        <v>0</v>
      </c>
      <c r="D14" s="764">
        <v>0</v>
      </c>
      <c r="E14" s="764">
        <v>0</v>
      </c>
      <c r="F14" s="764"/>
      <c r="G14" s="764"/>
      <c r="H14" s="764"/>
      <c r="I14" s="764"/>
      <c r="J14" s="771"/>
      <c r="K14" s="771"/>
      <c r="L14" s="771"/>
      <c r="M14" s="132"/>
      <c r="N14" s="130">
        <f t="shared" si="0"/>
        <v>0</v>
      </c>
    </row>
    <row r="15" spans="1:15" s="61" customFormat="1">
      <c r="A15" s="246" t="s">
        <v>74</v>
      </c>
      <c r="B15" s="764">
        <v>0</v>
      </c>
      <c r="C15" s="764">
        <v>0</v>
      </c>
      <c r="D15" s="764">
        <v>0</v>
      </c>
      <c r="E15" s="764">
        <v>0</v>
      </c>
      <c r="F15" s="764"/>
      <c r="G15" s="764"/>
      <c r="H15" s="764"/>
      <c r="I15" s="764"/>
      <c r="J15" s="771"/>
      <c r="K15" s="771"/>
      <c r="L15" s="771"/>
      <c r="M15" s="132"/>
      <c r="N15" s="130">
        <f t="shared" si="0"/>
        <v>0</v>
      </c>
    </row>
    <row r="16" spans="1:15" ht="14.25">
      <c r="A16" s="248" t="s">
        <v>116</v>
      </c>
      <c r="B16" s="764">
        <v>0</v>
      </c>
      <c r="C16" s="764">
        <v>0</v>
      </c>
      <c r="D16" s="764">
        <v>0</v>
      </c>
      <c r="E16" s="764">
        <v>0</v>
      </c>
      <c r="F16" s="764"/>
      <c r="G16" s="764"/>
      <c r="H16" s="764"/>
      <c r="I16" s="764"/>
      <c r="J16" s="764"/>
      <c r="K16" s="764"/>
      <c r="L16" s="764"/>
      <c r="M16" s="127"/>
      <c r="N16" s="130">
        <f t="shared" si="0"/>
        <v>0</v>
      </c>
    </row>
    <row r="17" spans="1:15" s="62" customFormat="1">
      <c r="A17" s="241" t="s">
        <v>117</v>
      </c>
      <c r="B17" s="766">
        <f>SUM(B7:B16)</f>
        <v>-51259.360000000001</v>
      </c>
      <c r="C17" s="766">
        <f>SUM(C7:C16)</f>
        <v>0</v>
      </c>
      <c r="D17" s="766">
        <f>SUM(D7:D16)</f>
        <v>0</v>
      </c>
      <c r="E17" s="766">
        <f>SUM(E7:E16)</f>
        <v>0</v>
      </c>
      <c r="F17" s="766"/>
      <c r="G17" s="766"/>
      <c r="H17" s="766"/>
      <c r="I17" s="766"/>
      <c r="J17" s="766"/>
      <c r="K17" s="766"/>
      <c r="L17" s="766"/>
      <c r="M17" s="222"/>
      <c r="N17" s="773">
        <f t="shared" si="0"/>
        <v>-51259.360000000001</v>
      </c>
    </row>
    <row r="18" spans="1:15" ht="12.6" hidden="1" customHeight="1">
      <c r="A18" s="249"/>
      <c r="B18" s="764"/>
      <c r="C18" s="764"/>
      <c r="D18" s="764"/>
      <c r="E18" s="764"/>
      <c r="F18" s="764"/>
      <c r="G18" s="768"/>
      <c r="H18" s="764"/>
      <c r="I18" s="764"/>
      <c r="J18" s="764"/>
      <c r="K18" s="764"/>
      <c r="L18" s="764"/>
      <c r="M18" s="127"/>
      <c r="N18" s="223"/>
    </row>
    <row r="19" spans="1:15" ht="18.75" thickBot="1">
      <c r="A19" s="250"/>
      <c r="B19" s="133"/>
      <c r="C19" s="133"/>
      <c r="D19" s="133"/>
      <c r="E19" s="133"/>
      <c r="F19" s="133"/>
      <c r="G19" s="769"/>
      <c r="H19" s="133"/>
      <c r="I19" s="133"/>
      <c r="J19" s="133"/>
      <c r="K19" s="772"/>
      <c r="L19" s="133"/>
      <c r="M19" s="134"/>
      <c r="N19" s="133"/>
    </row>
    <row r="20" spans="1:15" ht="9" customHeight="1" thickBot="1">
      <c r="A20" s="245"/>
      <c r="B20" s="764"/>
      <c r="C20" s="764"/>
      <c r="D20" s="764"/>
      <c r="E20" s="764"/>
      <c r="F20" s="764"/>
      <c r="G20" s="768"/>
      <c r="H20" s="764"/>
      <c r="I20" s="764"/>
      <c r="J20" s="764"/>
      <c r="K20" s="764"/>
      <c r="L20" s="764"/>
      <c r="M20" s="127"/>
      <c r="N20" s="130"/>
    </row>
    <row r="21" spans="1:15" ht="20.25" customHeight="1">
      <c r="A21" s="251" t="s">
        <v>178</v>
      </c>
      <c r="B21" s="767">
        <v>0</v>
      </c>
      <c r="C21" s="767">
        <v>0</v>
      </c>
      <c r="D21" s="767">
        <v>0</v>
      </c>
      <c r="E21" s="767">
        <v>0</v>
      </c>
      <c r="F21" s="767"/>
      <c r="G21" s="767"/>
      <c r="H21" s="767"/>
      <c r="I21" s="767"/>
      <c r="J21" s="767"/>
      <c r="K21" s="767"/>
      <c r="L21" s="767"/>
      <c r="M21" s="128"/>
      <c r="N21" s="252"/>
    </row>
    <row r="22" spans="1:15" ht="13.5" customHeight="1"/>
    <row r="23" spans="1:15" s="1" customFormat="1" ht="15.4" customHeight="1">
      <c r="A23" s="995" t="s">
        <v>330</v>
      </c>
      <c r="B23" s="996"/>
      <c r="C23" s="996"/>
      <c r="D23" s="996"/>
      <c r="E23" s="996"/>
      <c r="F23" s="996"/>
      <c r="G23" s="996"/>
      <c r="H23" s="996"/>
      <c r="I23" s="996"/>
      <c r="J23" s="996"/>
      <c r="K23" s="996"/>
      <c r="L23" s="996"/>
      <c r="M23" s="996"/>
      <c r="N23" s="996"/>
      <c r="O23" s="464"/>
    </row>
    <row r="24" spans="1:15" ht="15.4" customHeight="1">
      <c r="A24" s="995" t="s">
        <v>191</v>
      </c>
      <c r="B24" s="996"/>
      <c r="C24" s="996"/>
      <c r="D24" s="996"/>
      <c r="E24" s="996"/>
      <c r="F24" s="996"/>
      <c r="G24" s="996"/>
      <c r="H24" s="996"/>
      <c r="I24" s="996"/>
      <c r="J24" s="996"/>
      <c r="K24" s="996"/>
      <c r="L24" s="996"/>
      <c r="M24" s="996"/>
      <c r="N24" s="996"/>
    </row>
    <row r="25" spans="1:15" ht="15">
      <c r="A25" s="995"/>
      <c r="B25" s="996"/>
      <c r="C25" s="996"/>
      <c r="D25" s="996"/>
      <c r="E25" s="996"/>
      <c r="F25" s="996"/>
      <c r="G25" s="996"/>
      <c r="H25" s="996"/>
      <c r="I25" s="996"/>
      <c r="J25" s="996"/>
      <c r="K25" s="996"/>
      <c r="L25" s="996"/>
      <c r="M25" s="996"/>
      <c r="N25" s="996"/>
    </row>
    <row r="26" spans="1:15">
      <c r="H26" s="135"/>
    </row>
    <row r="29" spans="1:15">
      <c r="C29" s="135"/>
    </row>
    <row r="30" spans="1:15">
      <c r="C30" s="135"/>
    </row>
    <row r="31" spans="1:15">
      <c r="C31" s="135"/>
    </row>
    <row r="32" spans="1:15">
      <c r="C32" s="135"/>
    </row>
    <row r="35" spans="11:11">
      <c r="K35" s="597"/>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April 2020</oddHeader>
    <oddFooter>&amp;L&amp;F&amp;C9b of 11&amp;R&amp;A</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60"/>
  <sheetViews>
    <sheetView view="pageLayout" zoomScale="70" zoomScaleNormal="70" zoomScalePageLayoutView="70" workbookViewId="0">
      <selection activeCell="D1" sqref="D1:O1"/>
    </sheetView>
  </sheetViews>
  <sheetFormatPr defaultColWidth="5.42578125" defaultRowHeight="12.75" outlineLevelRow="1"/>
  <cols>
    <col min="1" max="1" width="65.42578125" style="25" bestFit="1" customWidth="1"/>
    <col min="2" max="2" width="14.7109375" style="25" hidden="1" customWidth="1"/>
    <col min="3" max="3" width="18.28515625" style="25" customWidth="1"/>
    <col min="4" max="4" width="13.28515625" style="24" customWidth="1"/>
    <col min="5" max="5" width="13.42578125" style="25" customWidth="1"/>
    <col min="6" max="6" width="13.28515625" style="25" customWidth="1"/>
    <col min="7" max="7" width="13.42578125" style="25" customWidth="1"/>
    <col min="8" max="9" width="13.28515625" style="25" customWidth="1"/>
    <col min="10" max="10" width="13.5703125" style="25" customWidth="1"/>
    <col min="11" max="11" width="13.85546875" style="25" customWidth="1"/>
    <col min="12" max="13" width="14" style="25" customWidth="1"/>
    <col min="14" max="14" width="14" style="24" customWidth="1"/>
    <col min="15" max="15" width="14.28515625" style="25" customWidth="1"/>
    <col min="16" max="16" width="11.5703125" style="94" customWidth="1"/>
    <col min="17" max="17" width="15.140625" style="94" customWidth="1"/>
    <col min="18" max="18" width="14.42578125" style="94" hidden="1" customWidth="1"/>
    <col min="19" max="19" width="14.5703125" style="94" customWidth="1"/>
    <col min="20" max="258" width="5.42578125" style="94"/>
    <col min="259" max="259" width="65.42578125" style="94" bestFit="1" customWidth="1"/>
    <col min="260" max="260" width="12.42578125" style="94" customWidth="1"/>
    <col min="261" max="261" width="11.5703125" style="94" bestFit="1" customWidth="1"/>
    <col min="262" max="262" width="12.5703125" style="94" bestFit="1" customWidth="1"/>
    <col min="263" max="263" width="13.42578125" style="94" bestFit="1" customWidth="1"/>
    <col min="264" max="264" width="13.5703125" style="94" customWidth="1"/>
    <col min="265" max="265" width="13.42578125" style="94" customWidth="1"/>
    <col min="266" max="266" width="13.42578125" style="94" bestFit="1" customWidth="1"/>
    <col min="267" max="267" width="14.5703125" style="94" customWidth="1"/>
    <col min="268" max="271" width="8.5703125" style="94" customWidth="1"/>
    <col min="272" max="272" width="16" style="94" customWidth="1"/>
    <col min="273" max="273" width="0" style="94" hidden="1" customWidth="1"/>
    <col min="274" max="274" width="15.42578125" style="94" customWidth="1"/>
    <col min="275" max="275" width="14.42578125" style="94" customWidth="1"/>
    <col min="276" max="514" width="5.42578125" style="94"/>
    <col min="515" max="515" width="65.42578125" style="94" bestFit="1" customWidth="1"/>
    <col min="516" max="516" width="12.42578125" style="94" customWidth="1"/>
    <col min="517" max="517" width="11.5703125" style="94" bestFit="1" customWidth="1"/>
    <col min="518" max="518" width="12.5703125" style="94" bestFit="1" customWidth="1"/>
    <col min="519" max="519" width="13.42578125" style="94" bestFit="1" customWidth="1"/>
    <col min="520" max="520" width="13.5703125" style="94" customWidth="1"/>
    <col min="521" max="521" width="13.42578125" style="94" customWidth="1"/>
    <col min="522" max="522" width="13.42578125" style="94" bestFit="1" customWidth="1"/>
    <col min="523" max="523" width="14.5703125" style="94" customWidth="1"/>
    <col min="524" max="527" width="8.5703125" style="94" customWidth="1"/>
    <col min="528" max="528" width="16" style="94" customWidth="1"/>
    <col min="529" max="529" width="0" style="94" hidden="1" customWidth="1"/>
    <col min="530" max="530" width="15.42578125" style="94" customWidth="1"/>
    <col min="531" max="531" width="14.42578125" style="94" customWidth="1"/>
    <col min="532" max="770" width="5.42578125" style="94"/>
    <col min="771" max="771" width="65.42578125" style="94" bestFit="1" customWidth="1"/>
    <col min="772" max="772" width="12.42578125" style="94" customWidth="1"/>
    <col min="773" max="773" width="11.5703125" style="94" bestFit="1" customWidth="1"/>
    <col min="774" max="774" width="12.5703125" style="94" bestFit="1" customWidth="1"/>
    <col min="775" max="775" width="13.42578125" style="94" bestFit="1" customWidth="1"/>
    <col min="776" max="776" width="13.5703125" style="94" customWidth="1"/>
    <col min="777" max="777" width="13.42578125" style="94" customWidth="1"/>
    <col min="778" max="778" width="13.42578125" style="94" bestFit="1" customWidth="1"/>
    <col min="779" max="779" width="14.5703125" style="94" customWidth="1"/>
    <col min="780" max="783" width="8.5703125" style="94" customWidth="1"/>
    <col min="784" max="784" width="16" style="94" customWidth="1"/>
    <col min="785" max="785" width="0" style="94" hidden="1" customWidth="1"/>
    <col min="786" max="786" width="15.42578125" style="94" customWidth="1"/>
    <col min="787" max="787" width="14.42578125" style="94" customWidth="1"/>
    <col min="788" max="1026" width="5.42578125" style="94"/>
    <col min="1027" max="1027" width="65.42578125" style="94" bestFit="1" customWidth="1"/>
    <col min="1028" max="1028" width="12.42578125" style="94" customWidth="1"/>
    <col min="1029" max="1029" width="11.5703125" style="94" bestFit="1" customWidth="1"/>
    <col min="1030" max="1030" width="12.5703125" style="94" bestFit="1" customWidth="1"/>
    <col min="1031" max="1031" width="13.42578125" style="94" bestFit="1" customWidth="1"/>
    <col min="1032" max="1032" width="13.5703125" style="94" customWidth="1"/>
    <col min="1033" max="1033" width="13.42578125" style="94" customWidth="1"/>
    <col min="1034" max="1034" width="13.42578125" style="94" bestFit="1" customWidth="1"/>
    <col min="1035" max="1035" width="14.5703125" style="94" customWidth="1"/>
    <col min="1036" max="1039" width="8.5703125" style="94" customWidth="1"/>
    <col min="1040" max="1040" width="16" style="94" customWidth="1"/>
    <col min="1041" max="1041" width="0" style="94" hidden="1" customWidth="1"/>
    <col min="1042" max="1042" width="15.42578125" style="94" customWidth="1"/>
    <col min="1043" max="1043" width="14.42578125" style="94" customWidth="1"/>
    <col min="1044" max="1282" width="5.42578125" style="94"/>
    <col min="1283" max="1283" width="65.42578125" style="94" bestFit="1" customWidth="1"/>
    <col min="1284" max="1284" width="12.42578125" style="94" customWidth="1"/>
    <col min="1285" max="1285" width="11.5703125" style="94" bestFit="1" customWidth="1"/>
    <col min="1286" max="1286" width="12.5703125" style="94" bestFit="1" customWidth="1"/>
    <col min="1287" max="1287" width="13.42578125" style="94" bestFit="1" customWidth="1"/>
    <col min="1288" max="1288" width="13.5703125" style="94" customWidth="1"/>
    <col min="1289" max="1289" width="13.42578125" style="94" customWidth="1"/>
    <col min="1290" max="1290" width="13.42578125" style="94" bestFit="1" customWidth="1"/>
    <col min="1291" max="1291" width="14.5703125" style="94" customWidth="1"/>
    <col min="1292" max="1295" width="8.5703125" style="94" customWidth="1"/>
    <col min="1296" max="1296" width="16" style="94" customWidth="1"/>
    <col min="1297" max="1297" width="0" style="94" hidden="1" customWidth="1"/>
    <col min="1298" max="1298" width="15.42578125" style="94" customWidth="1"/>
    <col min="1299" max="1299" width="14.42578125" style="94" customWidth="1"/>
    <col min="1300" max="1538" width="5.42578125" style="94"/>
    <col min="1539" max="1539" width="65.42578125" style="94" bestFit="1" customWidth="1"/>
    <col min="1540" max="1540" width="12.42578125" style="94" customWidth="1"/>
    <col min="1541" max="1541" width="11.5703125" style="94" bestFit="1" customWidth="1"/>
    <col min="1542" max="1542" width="12.5703125" style="94" bestFit="1" customWidth="1"/>
    <col min="1543" max="1543" width="13.42578125" style="94" bestFit="1" customWidth="1"/>
    <col min="1544" max="1544" width="13.5703125" style="94" customWidth="1"/>
    <col min="1545" max="1545" width="13.42578125" style="94" customWidth="1"/>
    <col min="1546" max="1546" width="13.42578125" style="94" bestFit="1" customWidth="1"/>
    <col min="1547" max="1547" width="14.5703125" style="94" customWidth="1"/>
    <col min="1548" max="1551" width="8.5703125" style="94" customWidth="1"/>
    <col min="1552" max="1552" width="16" style="94" customWidth="1"/>
    <col min="1553" max="1553" width="0" style="94" hidden="1" customWidth="1"/>
    <col min="1554" max="1554" width="15.42578125" style="94" customWidth="1"/>
    <col min="1555" max="1555" width="14.42578125" style="94" customWidth="1"/>
    <col min="1556" max="1794" width="5.42578125" style="94"/>
    <col min="1795" max="1795" width="65.42578125" style="94" bestFit="1" customWidth="1"/>
    <col min="1796" max="1796" width="12.42578125" style="94" customWidth="1"/>
    <col min="1797" max="1797" width="11.5703125" style="94" bestFit="1" customWidth="1"/>
    <col min="1798" max="1798" width="12.5703125" style="94" bestFit="1" customWidth="1"/>
    <col min="1799" max="1799" width="13.42578125" style="94" bestFit="1" customWidth="1"/>
    <col min="1800" max="1800" width="13.5703125" style="94" customWidth="1"/>
    <col min="1801" max="1801" width="13.42578125" style="94" customWidth="1"/>
    <col min="1802" max="1802" width="13.42578125" style="94" bestFit="1" customWidth="1"/>
    <col min="1803" max="1803" width="14.5703125" style="94" customWidth="1"/>
    <col min="1804" max="1807" width="8.5703125" style="94" customWidth="1"/>
    <col min="1808" max="1808" width="16" style="94" customWidth="1"/>
    <col min="1809" max="1809" width="0" style="94" hidden="1" customWidth="1"/>
    <col min="1810" max="1810" width="15.42578125" style="94" customWidth="1"/>
    <col min="1811" max="1811" width="14.42578125" style="94" customWidth="1"/>
    <col min="1812" max="2050" width="5.42578125" style="94"/>
    <col min="2051" max="2051" width="65.42578125" style="94" bestFit="1" customWidth="1"/>
    <col min="2052" max="2052" width="12.42578125" style="94" customWidth="1"/>
    <col min="2053" max="2053" width="11.5703125" style="94" bestFit="1" customWidth="1"/>
    <col min="2054" max="2054" width="12.5703125" style="94" bestFit="1" customWidth="1"/>
    <col min="2055" max="2055" width="13.42578125" style="94" bestFit="1" customWidth="1"/>
    <col min="2056" max="2056" width="13.5703125" style="94" customWidth="1"/>
    <col min="2057" max="2057" width="13.42578125" style="94" customWidth="1"/>
    <col min="2058" max="2058" width="13.42578125" style="94" bestFit="1" customWidth="1"/>
    <col min="2059" max="2059" width="14.5703125" style="94" customWidth="1"/>
    <col min="2060" max="2063" width="8.5703125" style="94" customWidth="1"/>
    <col min="2064" max="2064" width="16" style="94" customWidth="1"/>
    <col min="2065" max="2065" width="0" style="94" hidden="1" customWidth="1"/>
    <col min="2066" max="2066" width="15.42578125" style="94" customWidth="1"/>
    <col min="2067" max="2067" width="14.42578125" style="94" customWidth="1"/>
    <col min="2068" max="2306" width="5.42578125" style="94"/>
    <col min="2307" max="2307" width="65.42578125" style="94" bestFit="1" customWidth="1"/>
    <col min="2308" max="2308" width="12.42578125" style="94" customWidth="1"/>
    <col min="2309" max="2309" width="11.5703125" style="94" bestFit="1" customWidth="1"/>
    <col min="2310" max="2310" width="12.5703125" style="94" bestFit="1" customWidth="1"/>
    <col min="2311" max="2311" width="13.42578125" style="94" bestFit="1" customWidth="1"/>
    <col min="2312" max="2312" width="13.5703125" style="94" customWidth="1"/>
    <col min="2313" max="2313" width="13.42578125" style="94" customWidth="1"/>
    <col min="2314" max="2314" width="13.42578125" style="94" bestFit="1" customWidth="1"/>
    <col min="2315" max="2315" width="14.5703125" style="94" customWidth="1"/>
    <col min="2316" max="2319" width="8.5703125" style="94" customWidth="1"/>
    <col min="2320" max="2320" width="16" style="94" customWidth="1"/>
    <col min="2321" max="2321" width="0" style="94" hidden="1" customWidth="1"/>
    <col min="2322" max="2322" width="15.42578125" style="94" customWidth="1"/>
    <col min="2323" max="2323" width="14.42578125" style="94" customWidth="1"/>
    <col min="2324" max="2562" width="5.42578125" style="94"/>
    <col min="2563" max="2563" width="65.42578125" style="94" bestFit="1" customWidth="1"/>
    <col min="2564" max="2564" width="12.42578125" style="94" customWidth="1"/>
    <col min="2565" max="2565" width="11.5703125" style="94" bestFit="1" customWidth="1"/>
    <col min="2566" max="2566" width="12.5703125" style="94" bestFit="1" customWidth="1"/>
    <col min="2567" max="2567" width="13.42578125" style="94" bestFit="1" customWidth="1"/>
    <col min="2568" max="2568" width="13.5703125" style="94" customWidth="1"/>
    <col min="2569" max="2569" width="13.42578125" style="94" customWidth="1"/>
    <col min="2570" max="2570" width="13.42578125" style="94" bestFit="1" customWidth="1"/>
    <col min="2571" max="2571" width="14.5703125" style="94" customWidth="1"/>
    <col min="2572" max="2575" width="8.5703125" style="94" customWidth="1"/>
    <col min="2576" max="2576" width="16" style="94" customWidth="1"/>
    <col min="2577" max="2577" width="0" style="94" hidden="1" customWidth="1"/>
    <col min="2578" max="2578" width="15.42578125" style="94" customWidth="1"/>
    <col min="2579" max="2579" width="14.42578125" style="94" customWidth="1"/>
    <col min="2580" max="2818" width="5.42578125" style="94"/>
    <col min="2819" max="2819" width="65.42578125" style="94" bestFit="1" customWidth="1"/>
    <col min="2820" max="2820" width="12.42578125" style="94" customWidth="1"/>
    <col min="2821" max="2821" width="11.5703125" style="94" bestFit="1" customWidth="1"/>
    <col min="2822" max="2822" width="12.5703125" style="94" bestFit="1" customWidth="1"/>
    <col min="2823" max="2823" width="13.42578125" style="94" bestFit="1" customWidth="1"/>
    <col min="2824" max="2824" width="13.5703125" style="94" customWidth="1"/>
    <col min="2825" max="2825" width="13.42578125" style="94" customWidth="1"/>
    <col min="2826" max="2826" width="13.42578125" style="94" bestFit="1" customWidth="1"/>
    <col min="2827" max="2827" width="14.5703125" style="94" customWidth="1"/>
    <col min="2828" max="2831" width="8.5703125" style="94" customWidth="1"/>
    <col min="2832" max="2832" width="16" style="94" customWidth="1"/>
    <col min="2833" max="2833" width="0" style="94" hidden="1" customWidth="1"/>
    <col min="2834" max="2834" width="15.42578125" style="94" customWidth="1"/>
    <col min="2835" max="2835" width="14.42578125" style="94" customWidth="1"/>
    <col min="2836" max="3074" width="5.42578125" style="94"/>
    <col min="3075" max="3075" width="65.42578125" style="94" bestFit="1" customWidth="1"/>
    <col min="3076" max="3076" width="12.42578125" style="94" customWidth="1"/>
    <col min="3077" max="3077" width="11.5703125" style="94" bestFit="1" customWidth="1"/>
    <col min="3078" max="3078" width="12.5703125" style="94" bestFit="1" customWidth="1"/>
    <col min="3079" max="3079" width="13.42578125" style="94" bestFit="1" customWidth="1"/>
    <col min="3080" max="3080" width="13.5703125" style="94" customWidth="1"/>
    <col min="3081" max="3081" width="13.42578125" style="94" customWidth="1"/>
    <col min="3082" max="3082" width="13.42578125" style="94" bestFit="1" customWidth="1"/>
    <col min="3083" max="3083" width="14.5703125" style="94" customWidth="1"/>
    <col min="3084" max="3087" width="8.5703125" style="94" customWidth="1"/>
    <col min="3088" max="3088" width="16" style="94" customWidth="1"/>
    <col min="3089" max="3089" width="0" style="94" hidden="1" customWidth="1"/>
    <col min="3090" max="3090" width="15.42578125" style="94" customWidth="1"/>
    <col min="3091" max="3091" width="14.42578125" style="94" customWidth="1"/>
    <col min="3092" max="3330" width="5.42578125" style="94"/>
    <col min="3331" max="3331" width="65.42578125" style="94" bestFit="1" customWidth="1"/>
    <col min="3332" max="3332" width="12.42578125" style="94" customWidth="1"/>
    <col min="3333" max="3333" width="11.5703125" style="94" bestFit="1" customWidth="1"/>
    <col min="3334" max="3334" width="12.5703125" style="94" bestFit="1" customWidth="1"/>
    <col min="3335" max="3335" width="13.42578125" style="94" bestFit="1" customWidth="1"/>
    <col min="3336" max="3336" width="13.5703125" style="94" customWidth="1"/>
    <col min="3337" max="3337" width="13.42578125" style="94" customWidth="1"/>
    <col min="3338" max="3338" width="13.42578125" style="94" bestFit="1" customWidth="1"/>
    <col min="3339" max="3339" width="14.5703125" style="94" customWidth="1"/>
    <col min="3340" max="3343" width="8.5703125" style="94" customWidth="1"/>
    <col min="3344" max="3344" width="16" style="94" customWidth="1"/>
    <col min="3345" max="3345" width="0" style="94" hidden="1" customWidth="1"/>
    <col min="3346" max="3346" width="15.42578125" style="94" customWidth="1"/>
    <col min="3347" max="3347" width="14.42578125" style="94" customWidth="1"/>
    <col min="3348" max="3586" width="5.42578125" style="94"/>
    <col min="3587" max="3587" width="65.42578125" style="94" bestFit="1" customWidth="1"/>
    <col min="3588" max="3588" width="12.42578125" style="94" customWidth="1"/>
    <col min="3589" max="3589" width="11.5703125" style="94" bestFit="1" customWidth="1"/>
    <col min="3590" max="3590" width="12.5703125" style="94" bestFit="1" customWidth="1"/>
    <col min="3591" max="3591" width="13.42578125" style="94" bestFit="1" customWidth="1"/>
    <col min="3592" max="3592" width="13.5703125" style="94" customWidth="1"/>
    <col min="3593" max="3593" width="13.42578125" style="94" customWidth="1"/>
    <col min="3594" max="3594" width="13.42578125" style="94" bestFit="1" customWidth="1"/>
    <col min="3595" max="3595" width="14.5703125" style="94" customWidth="1"/>
    <col min="3596" max="3599" width="8.5703125" style="94" customWidth="1"/>
    <col min="3600" max="3600" width="16" style="94" customWidth="1"/>
    <col min="3601" max="3601" width="0" style="94" hidden="1" customWidth="1"/>
    <col min="3602" max="3602" width="15.42578125" style="94" customWidth="1"/>
    <col min="3603" max="3603" width="14.42578125" style="94" customWidth="1"/>
    <col min="3604" max="3842" width="5.42578125" style="94"/>
    <col min="3843" max="3843" width="65.42578125" style="94" bestFit="1" customWidth="1"/>
    <col min="3844" max="3844" width="12.42578125" style="94" customWidth="1"/>
    <col min="3845" max="3845" width="11.5703125" style="94" bestFit="1" customWidth="1"/>
    <col min="3846" max="3846" width="12.5703125" style="94" bestFit="1" customWidth="1"/>
    <col min="3847" max="3847" width="13.42578125" style="94" bestFit="1" customWidth="1"/>
    <col min="3848" max="3848" width="13.5703125" style="94" customWidth="1"/>
    <col min="3849" max="3849" width="13.42578125" style="94" customWidth="1"/>
    <col min="3850" max="3850" width="13.42578125" style="94" bestFit="1" customWidth="1"/>
    <col min="3851" max="3851" width="14.5703125" style="94" customWidth="1"/>
    <col min="3852" max="3855" width="8.5703125" style="94" customWidth="1"/>
    <col min="3856" max="3856" width="16" style="94" customWidth="1"/>
    <col min="3857" max="3857" width="0" style="94" hidden="1" customWidth="1"/>
    <col min="3858" max="3858" width="15.42578125" style="94" customWidth="1"/>
    <col min="3859" max="3859" width="14.42578125" style="94" customWidth="1"/>
    <col min="3860" max="4098" width="5.42578125" style="94"/>
    <col min="4099" max="4099" width="65.42578125" style="94" bestFit="1" customWidth="1"/>
    <col min="4100" max="4100" width="12.42578125" style="94" customWidth="1"/>
    <col min="4101" max="4101" width="11.5703125" style="94" bestFit="1" customWidth="1"/>
    <col min="4102" max="4102" width="12.5703125" style="94" bestFit="1" customWidth="1"/>
    <col min="4103" max="4103" width="13.42578125" style="94" bestFit="1" customWidth="1"/>
    <col min="4104" max="4104" width="13.5703125" style="94" customWidth="1"/>
    <col min="4105" max="4105" width="13.42578125" style="94" customWidth="1"/>
    <col min="4106" max="4106" width="13.42578125" style="94" bestFit="1" customWidth="1"/>
    <col min="4107" max="4107" width="14.5703125" style="94" customWidth="1"/>
    <col min="4108" max="4111" width="8.5703125" style="94" customWidth="1"/>
    <col min="4112" max="4112" width="16" style="94" customWidth="1"/>
    <col min="4113" max="4113" width="0" style="94" hidden="1" customWidth="1"/>
    <col min="4114" max="4114" width="15.42578125" style="94" customWidth="1"/>
    <col min="4115" max="4115" width="14.42578125" style="94" customWidth="1"/>
    <col min="4116" max="4354" width="5.42578125" style="94"/>
    <col min="4355" max="4355" width="65.42578125" style="94" bestFit="1" customWidth="1"/>
    <col min="4356" max="4356" width="12.42578125" style="94" customWidth="1"/>
    <col min="4357" max="4357" width="11.5703125" style="94" bestFit="1" customWidth="1"/>
    <col min="4358" max="4358" width="12.5703125" style="94" bestFit="1" customWidth="1"/>
    <col min="4359" max="4359" width="13.42578125" style="94" bestFit="1" customWidth="1"/>
    <col min="4360" max="4360" width="13.5703125" style="94" customWidth="1"/>
    <col min="4361" max="4361" width="13.42578125" style="94" customWidth="1"/>
    <col min="4362" max="4362" width="13.42578125" style="94" bestFit="1" customWidth="1"/>
    <col min="4363" max="4363" width="14.5703125" style="94" customWidth="1"/>
    <col min="4364" max="4367" width="8.5703125" style="94" customWidth="1"/>
    <col min="4368" max="4368" width="16" style="94" customWidth="1"/>
    <col min="4369" max="4369" width="0" style="94" hidden="1" customWidth="1"/>
    <col min="4370" max="4370" width="15.42578125" style="94" customWidth="1"/>
    <col min="4371" max="4371" width="14.42578125" style="94" customWidth="1"/>
    <col min="4372" max="4610" width="5.42578125" style="94"/>
    <col min="4611" max="4611" width="65.42578125" style="94" bestFit="1" customWidth="1"/>
    <col min="4612" max="4612" width="12.42578125" style="94" customWidth="1"/>
    <col min="4613" max="4613" width="11.5703125" style="94" bestFit="1" customWidth="1"/>
    <col min="4614" max="4614" width="12.5703125" style="94" bestFit="1" customWidth="1"/>
    <col min="4615" max="4615" width="13.42578125" style="94" bestFit="1" customWidth="1"/>
    <col min="4616" max="4616" width="13.5703125" style="94" customWidth="1"/>
    <col min="4617" max="4617" width="13.42578125" style="94" customWidth="1"/>
    <col min="4618" max="4618" width="13.42578125" style="94" bestFit="1" customWidth="1"/>
    <col min="4619" max="4619" width="14.5703125" style="94" customWidth="1"/>
    <col min="4620" max="4623" width="8.5703125" style="94" customWidth="1"/>
    <col min="4624" max="4624" width="16" style="94" customWidth="1"/>
    <col min="4625" max="4625" width="0" style="94" hidden="1" customWidth="1"/>
    <col min="4626" max="4626" width="15.42578125" style="94" customWidth="1"/>
    <col min="4627" max="4627" width="14.42578125" style="94" customWidth="1"/>
    <col min="4628" max="4866" width="5.42578125" style="94"/>
    <col min="4867" max="4867" width="65.42578125" style="94" bestFit="1" customWidth="1"/>
    <col min="4868" max="4868" width="12.42578125" style="94" customWidth="1"/>
    <col min="4869" max="4869" width="11.5703125" style="94" bestFit="1" customWidth="1"/>
    <col min="4870" max="4870" width="12.5703125" style="94" bestFit="1" customWidth="1"/>
    <col min="4871" max="4871" width="13.42578125" style="94" bestFit="1" customWidth="1"/>
    <col min="4872" max="4872" width="13.5703125" style="94" customWidth="1"/>
    <col min="4873" max="4873" width="13.42578125" style="94" customWidth="1"/>
    <col min="4874" max="4874" width="13.42578125" style="94" bestFit="1" customWidth="1"/>
    <col min="4875" max="4875" width="14.5703125" style="94" customWidth="1"/>
    <col min="4876" max="4879" width="8.5703125" style="94" customWidth="1"/>
    <col min="4880" max="4880" width="16" style="94" customWidth="1"/>
    <col min="4881" max="4881" width="0" style="94" hidden="1" customWidth="1"/>
    <col min="4882" max="4882" width="15.42578125" style="94" customWidth="1"/>
    <col min="4883" max="4883" width="14.42578125" style="94" customWidth="1"/>
    <col min="4884" max="5122" width="5.42578125" style="94"/>
    <col min="5123" max="5123" width="65.42578125" style="94" bestFit="1" customWidth="1"/>
    <col min="5124" max="5124" width="12.42578125" style="94" customWidth="1"/>
    <col min="5125" max="5125" width="11.5703125" style="94" bestFit="1" customWidth="1"/>
    <col min="5126" max="5126" width="12.5703125" style="94" bestFit="1" customWidth="1"/>
    <col min="5127" max="5127" width="13.42578125" style="94" bestFit="1" customWidth="1"/>
    <col min="5128" max="5128" width="13.5703125" style="94" customWidth="1"/>
    <col min="5129" max="5129" width="13.42578125" style="94" customWidth="1"/>
    <col min="5130" max="5130" width="13.42578125" style="94" bestFit="1" customWidth="1"/>
    <col min="5131" max="5131" width="14.5703125" style="94" customWidth="1"/>
    <col min="5132" max="5135" width="8.5703125" style="94" customWidth="1"/>
    <col min="5136" max="5136" width="16" style="94" customWidth="1"/>
    <col min="5137" max="5137" width="0" style="94" hidden="1" customWidth="1"/>
    <col min="5138" max="5138" width="15.42578125" style="94" customWidth="1"/>
    <col min="5139" max="5139" width="14.42578125" style="94" customWidth="1"/>
    <col min="5140" max="5378" width="5.42578125" style="94"/>
    <col min="5379" max="5379" width="65.42578125" style="94" bestFit="1" customWidth="1"/>
    <col min="5380" max="5380" width="12.42578125" style="94" customWidth="1"/>
    <col min="5381" max="5381" width="11.5703125" style="94" bestFit="1" customWidth="1"/>
    <col min="5382" max="5382" width="12.5703125" style="94" bestFit="1" customWidth="1"/>
    <col min="5383" max="5383" width="13.42578125" style="94" bestFit="1" customWidth="1"/>
    <col min="5384" max="5384" width="13.5703125" style="94" customWidth="1"/>
    <col min="5385" max="5385" width="13.42578125" style="94" customWidth="1"/>
    <col min="5386" max="5386" width="13.42578125" style="94" bestFit="1" customWidth="1"/>
    <col min="5387" max="5387" width="14.5703125" style="94" customWidth="1"/>
    <col min="5388" max="5391" width="8.5703125" style="94" customWidth="1"/>
    <col min="5392" max="5392" width="16" style="94" customWidth="1"/>
    <col min="5393" max="5393" width="0" style="94" hidden="1" customWidth="1"/>
    <col min="5394" max="5394" width="15.42578125" style="94" customWidth="1"/>
    <col min="5395" max="5395" width="14.42578125" style="94" customWidth="1"/>
    <col min="5396" max="5634" width="5.42578125" style="94"/>
    <col min="5635" max="5635" width="65.42578125" style="94" bestFit="1" customWidth="1"/>
    <col min="5636" max="5636" width="12.42578125" style="94" customWidth="1"/>
    <col min="5637" max="5637" width="11.5703125" style="94" bestFit="1" customWidth="1"/>
    <col min="5638" max="5638" width="12.5703125" style="94" bestFit="1" customWidth="1"/>
    <col min="5639" max="5639" width="13.42578125" style="94" bestFit="1" customWidth="1"/>
    <col min="5640" max="5640" width="13.5703125" style="94" customWidth="1"/>
    <col min="5641" max="5641" width="13.42578125" style="94" customWidth="1"/>
    <col min="5642" max="5642" width="13.42578125" style="94" bestFit="1" customWidth="1"/>
    <col min="5643" max="5643" width="14.5703125" style="94" customWidth="1"/>
    <col min="5644" max="5647" width="8.5703125" style="94" customWidth="1"/>
    <col min="5648" max="5648" width="16" style="94" customWidth="1"/>
    <col min="5649" max="5649" width="0" style="94" hidden="1" customWidth="1"/>
    <col min="5650" max="5650" width="15.42578125" style="94" customWidth="1"/>
    <col min="5651" max="5651" width="14.42578125" style="94" customWidth="1"/>
    <col min="5652" max="5890" width="5.42578125" style="94"/>
    <col min="5891" max="5891" width="65.42578125" style="94" bestFit="1" customWidth="1"/>
    <col min="5892" max="5892" width="12.42578125" style="94" customWidth="1"/>
    <col min="5893" max="5893" width="11.5703125" style="94" bestFit="1" customWidth="1"/>
    <col min="5894" max="5894" width="12.5703125" style="94" bestFit="1" customWidth="1"/>
    <col min="5895" max="5895" width="13.42578125" style="94" bestFit="1" customWidth="1"/>
    <col min="5896" max="5896" width="13.5703125" style="94" customWidth="1"/>
    <col min="5897" max="5897" width="13.42578125" style="94" customWidth="1"/>
    <col min="5898" max="5898" width="13.42578125" style="94" bestFit="1" customWidth="1"/>
    <col min="5899" max="5899" width="14.5703125" style="94" customWidth="1"/>
    <col min="5900" max="5903" width="8.5703125" style="94" customWidth="1"/>
    <col min="5904" max="5904" width="16" style="94" customWidth="1"/>
    <col min="5905" max="5905" width="0" style="94" hidden="1" customWidth="1"/>
    <col min="5906" max="5906" width="15.42578125" style="94" customWidth="1"/>
    <col min="5907" max="5907" width="14.42578125" style="94" customWidth="1"/>
    <col min="5908" max="6146" width="5.42578125" style="94"/>
    <col min="6147" max="6147" width="65.42578125" style="94" bestFit="1" customWidth="1"/>
    <col min="6148" max="6148" width="12.42578125" style="94" customWidth="1"/>
    <col min="6149" max="6149" width="11.5703125" style="94" bestFit="1" customWidth="1"/>
    <col min="6150" max="6150" width="12.5703125" style="94" bestFit="1" customWidth="1"/>
    <col min="6151" max="6151" width="13.42578125" style="94" bestFit="1" customWidth="1"/>
    <col min="6152" max="6152" width="13.5703125" style="94" customWidth="1"/>
    <col min="6153" max="6153" width="13.42578125" style="94" customWidth="1"/>
    <col min="6154" max="6154" width="13.42578125" style="94" bestFit="1" customWidth="1"/>
    <col min="6155" max="6155" width="14.5703125" style="94" customWidth="1"/>
    <col min="6156" max="6159" width="8.5703125" style="94" customWidth="1"/>
    <col min="6160" max="6160" width="16" style="94" customWidth="1"/>
    <col min="6161" max="6161" width="0" style="94" hidden="1" customWidth="1"/>
    <col min="6162" max="6162" width="15.42578125" style="94" customWidth="1"/>
    <col min="6163" max="6163" width="14.42578125" style="94" customWidth="1"/>
    <col min="6164" max="6402" width="5.42578125" style="94"/>
    <col min="6403" max="6403" width="65.42578125" style="94" bestFit="1" customWidth="1"/>
    <col min="6404" max="6404" width="12.42578125" style="94" customWidth="1"/>
    <col min="6405" max="6405" width="11.5703125" style="94" bestFit="1" customWidth="1"/>
    <col min="6406" max="6406" width="12.5703125" style="94" bestFit="1" customWidth="1"/>
    <col min="6407" max="6407" width="13.42578125" style="94" bestFit="1" customWidth="1"/>
    <col min="6408" max="6408" width="13.5703125" style="94" customWidth="1"/>
    <col min="6409" max="6409" width="13.42578125" style="94" customWidth="1"/>
    <col min="6410" max="6410" width="13.42578125" style="94" bestFit="1" customWidth="1"/>
    <col min="6411" max="6411" width="14.5703125" style="94" customWidth="1"/>
    <col min="6412" max="6415" width="8.5703125" style="94" customWidth="1"/>
    <col min="6416" max="6416" width="16" style="94" customWidth="1"/>
    <col min="6417" max="6417" width="0" style="94" hidden="1" customWidth="1"/>
    <col min="6418" max="6418" width="15.42578125" style="94" customWidth="1"/>
    <col min="6419" max="6419" width="14.42578125" style="94" customWidth="1"/>
    <col min="6420" max="6658" width="5.42578125" style="94"/>
    <col min="6659" max="6659" width="65.42578125" style="94" bestFit="1" customWidth="1"/>
    <col min="6660" max="6660" width="12.42578125" style="94" customWidth="1"/>
    <col min="6661" max="6661" width="11.5703125" style="94" bestFit="1" customWidth="1"/>
    <col min="6662" max="6662" width="12.5703125" style="94" bestFit="1" customWidth="1"/>
    <col min="6663" max="6663" width="13.42578125" style="94" bestFit="1" customWidth="1"/>
    <col min="6664" max="6664" width="13.5703125" style="94" customWidth="1"/>
    <col min="6665" max="6665" width="13.42578125" style="94" customWidth="1"/>
    <col min="6666" max="6666" width="13.42578125" style="94" bestFit="1" customWidth="1"/>
    <col min="6667" max="6667" width="14.5703125" style="94" customWidth="1"/>
    <col min="6668" max="6671" width="8.5703125" style="94" customWidth="1"/>
    <col min="6672" max="6672" width="16" style="94" customWidth="1"/>
    <col min="6673" max="6673" width="0" style="94" hidden="1" customWidth="1"/>
    <col min="6674" max="6674" width="15.42578125" style="94" customWidth="1"/>
    <col min="6675" max="6675" width="14.42578125" style="94" customWidth="1"/>
    <col min="6676" max="6914" width="5.42578125" style="94"/>
    <col min="6915" max="6915" width="65.42578125" style="94" bestFit="1" customWidth="1"/>
    <col min="6916" max="6916" width="12.42578125" style="94" customWidth="1"/>
    <col min="6917" max="6917" width="11.5703125" style="94" bestFit="1" customWidth="1"/>
    <col min="6918" max="6918" width="12.5703125" style="94" bestFit="1" customWidth="1"/>
    <col min="6919" max="6919" width="13.42578125" style="94" bestFit="1" customWidth="1"/>
    <col min="6920" max="6920" width="13.5703125" style="94" customWidth="1"/>
    <col min="6921" max="6921" width="13.42578125" style="94" customWidth="1"/>
    <col min="6922" max="6922" width="13.42578125" style="94" bestFit="1" customWidth="1"/>
    <col min="6923" max="6923" width="14.5703125" style="94" customWidth="1"/>
    <col min="6924" max="6927" width="8.5703125" style="94" customWidth="1"/>
    <col min="6928" max="6928" width="16" style="94" customWidth="1"/>
    <col min="6929" max="6929" width="0" style="94" hidden="1" customWidth="1"/>
    <col min="6930" max="6930" width="15.42578125" style="94" customWidth="1"/>
    <col min="6931" max="6931" width="14.42578125" style="94" customWidth="1"/>
    <col min="6932" max="7170" width="5.42578125" style="94"/>
    <col min="7171" max="7171" width="65.42578125" style="94" bestFit="1" customWidth="1"/>
    <col min="7172" max="7172" width="12.42578125" style="94" customWidth="1"/>
    <col min="7173" max="7173" width="11.5703125" style="94" bestFit="1" customWidth="1"/>
    <col min="7174" max="7174" width="12.5703125" style="94" bestFit="1" customWidth="1"/>
    <col min="7175" max="7175" width="13.42578125" style="94" bestFit="1" customWidth="1"/>
    <col min="7176" max="7176" width="13.5703125" style="94" customWidth="1"/>
    <col min="7177" max="7177" width="13.42578125" style="94" customWidth="1"/>
    <col min="7178" max="7178" width="13.42578125" style="94" bestFit="1" customWidth="1"/>
    <col min="7179" max="7179" width="14.5703125" style="94" customWidth="1"/>
    <col min="7180" max="7183" width="8.5703125" style="94" customWidth="1"/>
    <col min="7184" max="7184" width="16" style="94" customWidth="1"/>
    <col min="7185" max="7185" width="0" style="94" hidden="1" customWidth="1"/>
    <col min="7186" max="7186" width="15.42578125" style="94" customWidth="1"/>
    <col min="7187" max="7187" width="14.42578125" style="94" customWidth="1"/>
    <col min="7188" max="7426" width="5.42578125" style="94"/>
    <col min="7427" max="7427" width="65.42578125" style="94" bestFit="1" customWidth="1"/>
    <col min="7428" max="7428" width="12.42578125" style="94" customWidth="1"/>
    <col min="7429" max="7429" width="11.5703125" style="94" bestFit="1" customWidth="1"/>
    <col min="7430" max="7430" width="12.5703125" style="94" bestFit="1" customWidth="1"/>
    <col min="7431" max="7431" width="13.42578125" style="94" bestFit="1" customWidth="1"/>
    <col min="7432" max="7432" width="13.5703125" style="94" customWidth="1"/>
    <col min="7433" max="7433" width="13.42578125" style="94" customWidth="1"/>
    <col min="7434" max="7434" width="13.42578125" style="94" bestFit="1" customWidth="1"/>
    <col min="7435" max="7435" width="14.5703125" style="94" customWidth="1"/>
    <col min="7436" max="7439" width="8.5703125" style="94" customWidth="1"/>
    <col min="7440" max="7440" width="16" style="94" customWidth="1"/>
    <col min="7441" max="7441" width="0" style="94" hidden="1" customWidth="1"/>
    <col min="7442" max="7442" width="15.42578125" style="94" customWidth="1"/>
    <col min="7443" max="7443" width="14.42578125" style="94" customWidth="1"/>
    <col min="7444" max="7682" width="5.42578125" style="94"/>
    <col min="7683" max="7683" width="65.42578125" style="94" bestFit="1" customWidth="1"/>
    <col min="7684" max="7684" width="12.42578125" style="94" customWidth="1"/>
    <col min="7685" max="7685" width="11.5703125" style="94" bestFit="1" customWidth="1"/>
    <col min="7686" max="7686" width="12.5703125" style="94" bestFit="1" customWidth="1"/>
    <col min="7687" max="7687" width="13.42578125" style="94" bestFit="1" customWidth="1"/>
    <col min="7688" max="7688" width="13.5703125" style="94" customWidth="1"/>
    <col min="7689" max="7689" width="13.42578125" style="94" customWidth="1"/>
    <col min="7690" max="7690" width="13.42578125" style="94" bestFit="1" customWidth="1"/>
    <col min="7691" max="7691" width="14.5703125" style="94" customWidth="1"/>
    <col min="7692" max="7695" width="8.5703125" style="94" customWidth="1"/>
    <col min="7696" max="7696" width="16" style="94" customWidth="1"/>
    <col min="7697" max="7697" width="0" style="94" hidden="1" customWidth="1"/>
    <col min="7698" max="7698" width="15.42578125" style="94" customWidth="1"/>
    <col min="7699" max="7699" width="14.42578125" style="94" customWidth="1"/>
    <col min="7700" max="7938" width="5.42578125" style="94"/>
    <col min="7939" max="7939" width="65.42578125" style="94" bestFit="1" customWidth="1"/>
    <col min="7940" max="7940" width="12.42578125" style="94" customWidth="1"/>
    <col min="7941" max="7941" width="11.5703125" style="94" bestFit="1" customWidth="1"/>
    <col min="7942" max="7942" width="12.5703125" style="94" bestFit="1" customWidth="1"/>
    <col min="7943" max="7943" width="13.42578125" style="94" bestFit="1" customWidth="1"/>
    <col min="7944" max="7944" width="13.5703125" style="94" customWidth="1"/>
    <col min="7945" max="7945" width="13.42578125" style="94" customWidth="1"/>
    <col min="7946" max="7946" width="13.42578125" style="94" bestFit="1" customWidth="1"/>
    <col min="7947" max="7947" width="14.5703125" style="94" customWidth="1"/>
    <col min="7948" max="7951" width="8.5703125" style="94" customWidth="1"/>
    <col min="7952" max="7952" width="16" style="94" customWidth="1"/>
    <col min="7953" max="7953" width="0" style="94" hidden="1" customWidth="1"/>
    <col min="7954" max="7954" width="15.42578125" style="94" customWidth="1"/>
    <col min="7955" max="7955" width="14.42578125" style="94" customWidth="1"/>
    <col min="7956" max="8194" width="5.42578125" style="94"/>
    <col min="8195" max="8195" width="65.42578125" style="94" bestFit="1" customWidth="1"/>
    <col min="8196" max="8196" width="12.42578125" style="94" customWidth="1"/>
    <col min="8197" max="8197" width="11.5703125" style="94" bestFit="1" customWidth="1"/>
    <col min="8198" max="8198" width="12.5703125" style="94" bestFit="1" customWidth="1"/>
    <col min="8199" max="8199" width="13.42578125" style="94" bestFit="1" customWidth="1"/>
    <col min="8200" max="8200" width="13.5703125" style="94" customWidth="1"/>
    <col min="8201" max="8201" width="13.42578125" style="94" customWidth="1"/>
    <col min="8202" max="8202" width="13.42578125" style="94" bestFit="1" customWidth="1"/>
    <col min="8203" max="8203" width="14.5703125" style="94" customWidth="1"/>
    <col min="8204" max="8207" width="8.5703125" style="94" customWidth="1"/>
    <col min="8208" max="8208" width="16" style="94" customWidth="1"/>
    <col min="8209" max="8209" width="0" style="94" hidden="1" customWidth="1"/>
    <col min="8210" max="8210" width="15.42578125" style="94" customWidth="1"/>
    <col min="8211" max="8211" width="14.42578125" style="94" customWidth="1"/>
    <col min="8212" max="8450" width="5.42578125" style="94"/>
    <col min="8451" max="8451" width="65.42578125" style="94" bestFit="1" customWidth="1"/>
    <col min="8452" max="8452" width="12.42578125" style="94" customWidth="1"/>
    <col min="8453" max="8453" width="11.5703125" style="94" bestFit="1" customWidth="1"/>
    <col min="8454" max="8454" width="12.5703125" style="94" bestFit="1" customWidth="1"/>
    <col min="8455" max="8455" width="13.42578125" style="94" bestFit="1" customWidth="1"/>
    <col min="8456" max="8456" width="13.5703125" style="94" customWidth="1"/>
    <col min="8457" max="8457" width="13.42578125" style="94" customWidth="1"/>
    <col min="8458" max="8458" width="13.42578125" style="94" bestFit="1" customWidth="1"/>
    <col min="8459" max="8459" width="14.5703125" style="94" customWidth="1"/>
    <col min="8460" max="8463" width="8.5703125" style="94" customWidth="1"/>
    <col min="8464" max="8464" width="16" style="94" customWidth="1"/>
    <col min="8465" max="8465" width="0" style="94" hidden="1" customWidth="1"/>
    <col min="8466" max="8466" width="15.42578125" style="94" customWidth="1"/>
    <col min="8467" max="8467" width="14.42578125" style="94" customWidth="1"/>
    <col min="8468" max="8706" width="5.42578125" style="94"/>
    <col min="8707" max="8707" width="65.42578125" style="94" bestFit="1" customWidth="1"/>
    <col min="8708" max="8708" width="12.42578125" style="94" customWidth="1"/>
    <col min="8709" max="8709" width="11.5703125" style="94" bestFit="1" customWidth="1"/>
    <col min="8710" max="8710" width="12.5703125" style="94" bestFit="1" customWidth="1"/>
    <col min="8711" max="8711" width="13.42578125" style="94" bestFit="1" customWidth="1"/>
    <col min="8712" max="8712" width="13.5703125" style="94" customWidth="1"/>
    <col min="8713" max="8713" width="13.42578125" style="94" customWidth="1"/>
    <col min="8714" max="8714" width="13.42578125" style="94" bestFit="1" customWidth="1"/>
    <col min="8715" max="8715" width="14.5703125" style="94" customWidth="1"/>
    <col min="8716" max="8719" width="8.5703125" style="94" customWidth="1"/>
    <col min="8720" max="8720" width="16" style="94" customWidth="1"/>
    <col min="8721" max="8721" width="0" style="94" hidden="1" customWidth="1"/>
    <col min="8722" max="8722" width="15.42578125" style="94" customWidth="1"/>
    <col min="8723" max="8723" width="14.42578125" style="94" customWidth="1"/>
    <col min="8724" max="8962" width="5.42578125" style="94"/>
    <col min="8963" max="8963" width="65.42578125" style="94" bestFit="1" customWidth="1"/>
    <col min="8964" max="8964" width="12.42578125" style="94" customWidth="1"/>
    <col min="8965" max="8965" width="11.5703125" style="94" bestFit="1" customWidth="1"/>
    <col min="8966" max="8966" width="12.5703125" style="94" bestFit="1" customWidth="1"/>
    <col min="8967" max="8967" width="13.42578125" style="94" bestFit="1" customWidth="1"/>
    <col min="8968" max="8968" width="13.5703125" style="94" customWidth="1"/>
    <col min="8969" max="8969" width="13.42578125" style="94" customWidth="1"/>
    <col min="8970" max="8970" width="13.42578125" style="94" bestFit="1" customWidth="1"/>
    <col min="8971" max="8971" width="14.5703125" style="94" customWidth="1"/>
    <col min="8972" max="8975" width="8.5703125" style="94" customWidth="1"/>
    <col min="8976" max="8976" width="16" style="94" customWidth="1"/>
    <col min="8977" max="8977" width="0" style="94" hidden="1" customWidth="1"/>
    <col min="8978" max="8978" width="15.42578125" style="94" customWidth="1"/>
    <col min="8979" max="8979" width="14.42578125" style="94" customWidth="1"/>
    <col min="8980" max="9218" width="5.42578125" style="94"/>
    <col min="9219" max="9219" width="65.42578125" style="94" bestFit="1" customWidth="1"/>
    <col min="9220" max="9220" width="12.42578125" style="94" customWidth="1"/>
    <col min="9221" max="9221" width="11.5703125" style="94" bestFit="1" customWidth="1"/>
    <col min="9222" max="9222" width="12.5703125" style="94" bestFit="1" customWidth="1"/>
    <col min="9223" max="9223" width="13.42578125" style="94" bestFit="1" customWidth="1"/>
    <col min="9224" max="9224" width="13.5703125" style="94" customWidth="1"/>
    <col min="9225" max="9225" width="13.42578125" style="94" customWidth="1"/>
    <col min="9226" max="9226" width="13.42578125" style="94" bestFit="1" customWidth="1"/>
    <col min="9227" max="9227" width="14.5703125" style="94" customWidth="1"/>
    <col min="9228" max="9231" width="8.5703125" style="94" customWidth="1"/>
    <col min="9232" max="9232" width="16" style="94" customWidth="1"/>
    <col min="9233" max="9233" width="0" style="94" hidden="1" customWidth="1"/>
    <col min="9234" max="9234" width="15.42578125" style="94" customWidth="1"/>
    <col min="9235" max="9235" width="14.42578125" style="94" customWidth="1"/>
    <col min="9236" max="9474" width="5.42578125" style="94"/>
    <col min="9475" max="9475" width="65.42578125" style="94" bestFit="1" customWidth="1"/>
    <col min="9476" max="9476" width="12.42578125" style="94" customWidth="1"/>
    <col min="9477" max="9477" width="11.5703125" style="94" bestFit="1" customWidth="1"/>
    <col min="9478" max="9478" width="12.5703125" style="94" bestFit="1" customWidth="1"/>
    <col min="9479" max="9479" width="13.42578125" style="94" bestFit="1" customWidth="1"/>
    <col min="9480" max="9480" width="13.5703125" style="94" customWidth="1"/>
    <col min="9481" max="9481" width="13.42578125" style="94" customWidth="1"/>
    <col min="9482" max="9482" width="13.42578125" style="94" bestFit="1" customWidth="1"/>
    <col min="9483" max="9483" width="14.5703125" style="94" customWidth="1"/>
    <col min="9484" max="9487" width="8.5703125" style="94" customWidth="1"/>
    <col min="9488" max="9488" width="16" style="94" customWidth="1"/>
    <col min="9489" max="9489" width="0" style="94" hidden="1" customWidth="1"/>
    <col min="9490" max="9490" width="15.42578125" style="94" customWidth="1"/>
    <col min="9491" max="9491" width="14.42578125" style="94" customWidth="1"/>
    <col min="9492" max="9730" width="5.42578125" style="94"/>
    <col min="9731" max="9731" width="65.42578125" style="94" bestFit="1" customWidth="1"/>
    <col min="9732" max="9732" width="12.42578125" style="94" customWidth="1"/>
    <col min="9733" max="9733" width="11.5703125" style="94" bestFit="1" customWidth="1"/>
    <col min="9734" max="9734" width="12.5703125" style="94" bestFit="1" customWidth="1"/>
    <col min="9735" max="9735" width="13.42578125" style="94" bestFit="1" customWidth="1"/>
    <col min="9736" max="9736" width="13.5703125" style="94" customWidth="1"/>
    <col min="9737" max="9737" width="13.42578125" style="94" customWidth="1"/>
    <col min="9738" max="9738" width="13.42578125" style="94" bestFit="1" customWidth="1"/>
    <col min="9739" max="9739" width="14.5703125" style="94" customWidth="1"/>
    <col min="9740" max="9743" width="8.5703125" style="94" customWidth="1"/>
    <col min="9744" max="9744" width="16" style="94" customWidth="1"/>
    <col min="9745" max="9745" width="0" style="94" hidden="1" customWidth="1"/>
    <col min="9746" max="9746" width="15.42578125" style="94" customWidth="1"/>
    <col min="9747" max="9747" width="14.42578125" style="94" customWidth="1"/>
    <col min="9748" max="9986" width="5.42578125" style="94"/>
    <col min="9987" max="9987" width="65.42578125" style="94" bestFit="1" customWidth="1"/>
    <col min="9988" max="9988" width="12.42578125" style="94" customWidth="1"/>
    <col min="9989" max="9989" width="11.5703125" style="94" bestFit="1" customWidth="1"/>
    <col min="9990" max="9990" width="12.5703125" style="94" bestFit="1" customWidth="1"/>
    <col min="9991" max="9991" width="13.42578125" style="94" bestFit="1" customWidth="1"/>
    <col min="9992" max="9992" width="13.5703125" style="94" customWidth="1"/>
    <col min="9993" max="9993" width="13.42578125" style="94" customWidth="1"/>
    <col min="9994" max="9994" width="13.42578125" style="94" bestFit="1" customWidth="1"/>
    <col min="9995" max="9995" width="14.5703125" style="94" customWidth="1"/>
    <col min="9996" max="9999" width="8.5703125" style="94" customWidth="1"/>
    <col min="10000" max="10000" width="16" style="94" customWidth="1"/>
    <col min="10001" max="10001" width="0" style="94" hidden="1" customWidth="1"/>
    <col min="10002" max="10002" width="15.42578125" style="94" customWidth="1"/>
    <col min="10003" max="10003" width="14.42578125" style="94" customWidth="1"/>
    <col min="10004" max="10242" width="5.42578125" style="94"/>
    <col min="10243" max="10243" width="65.42578125" style="94" bestFit="1" customWidth="1"/>
    <col min="10244" max="10244" width="12.42578125" style="94" customWidth="1"/>
    <col min="10245" max="10245" width="11.5703125" style="94" bestFit="1" customWidth="1"/>
    <col min="10246" max="10246" width="12.5703125" style="94" bestFit="1" customWidth="1"/>
    <col min="10247" max="10247" width="13.42578125" style="94" bestFit="1" customWidth="1"/>
    <col min="10248" max="10248" width="13.5703125" style="94" customWidth="1"/>
    <col min="10249" max="10249" width="13.42578125" style="94" customWidth="1"/>
    <col min="10250" max="10250" width="13.42578125" style="94" bestFit="1" customWidth="1"/>
    <col min="10251" max="10251" width="14.5703125" style="94" customWidth="1"/>
    <col min="10252" max="10255" width="8.5703125" style="94" customWidth="1"/>
    <col min="10256" max="10256" width="16" style="94" customWidth="1"/>
    <col min="10257" max="10257" width="0" style="94" hidden="1" customWidth="1"/>
    <col min="10258" max="10258" width="15.42578125" style="94" customWidth="1"/>
    <col min="10259" max="10259" width="14.42578125" style="94" customWidth="1"/>
    <col min="10260" max="10498" width="5.42578125" style="94"/>
    <col min="10499" max="10499" width="65.42578125" style="94" bestFit="1" customWidth="1"/>
    <col min="10500" max="10500" width="12.42578125" style="94" customWidth="1"/>
    <col min="10501" max="10501" width="11.5703125" style="94" bestFit="1" customWidth="1"/>
    <col min="10502" max="10502" width="12.5703125" style="94" bestFit="1" customWidth="1"/>
    <col min="10503" max="10503" width="13.42578125" style="94" bestFit="1" customWidth="1"/>
    <col min="10504" max="10504" width="13.5703125" style="94" customWidth="1"/>
    <col min="10505" max="10505" width="13.42578125" style="94" customWidth="1"/>
    <col min="10506" max="10506" width="13.42578125" style="94" bestFit="1" customWidth="1"/>
    <col min="10507" max="10507" width="14.5703125" style="94" customWidth="1"/>
    <col min="10508" max="10511" width="8.5703125" style="94" customWidth="1"/>
    <col min="10512" max="10512" width="16" style="94" customWidth="1"/>
    <col min="10513" max="10513" width="0" style="94" hidden="1" customWidth="1"/>
    <col min="10514" max="10514" width="15.42578125" style="94" customWidth="1"/>
    <col min="10515" max="10515" width="14.42578125" style="94" customWidth="1"/>
    <col min="10516" max="10754" width="5.42578125" style="94"/>
    <col min="10755" max="10755" width="65.42578125" style="94" bestFit="1" customWidth="1"/>
    <col min="10756" max="10756" width="12.42578125" style="94" customWidth="1"/>
    <col min="10757" max="10757" width="11.5703125" style="94" bestFit="1" customWidth="1"/>
    <col min="10758" max="10758" width="12.5703125" style="94" bestFit="1" customWidth="1"/>
    <col min="10759" max="10759" width="13.42578125" style="94" bestFit="1" customWidth="1"/>
    <col min="10760" max="10760" width="13.5703125" style="94" customWidth="1"/>
    <col min="10761" max="10761" width="13.42578125" style="94" customWidth="1"/>
    <col min="10762" max="10762" width="13.42578125" style="94" bestFit="1" customWidth="1"/>
    <col min="10763" max="10763" width="14.5703125" style="94" customWidth="1"/>
    <col min="10764" max="10767" width="8.5703125" style="94" customWidth="1"/>
    <col min="10768" max="10768" width="16" style="94" customWidth="1"/>
    <col min="10769" max="10769" width="0" style="94" hidden="1" customWidth="1"/>
    <col min="10770" max="10770" width="15.42578125" style="94" customWidth="1"/>
    <col min="10771" max="10771" width="14.42578125" style="94" customWidth="1"/>
    <col min="10772" max="11010" width="5.42578125" style="94"/>
    <col min="11011" max="11011" width="65.42578125" style="94" bestFit="1" customWidth="1"/>
    <col min="11012" max="11012" width="12.42578125" style="94" customWidth="1"/>
    <col min="11013" max="11013" width="11.5703125" style="94" bestFit="1" customWidth="1"/>
    <col min="11014" max="11014" width="12.5703125" style="94" bestFit="1" customWidth="1"/>
    <col min="11015" max="11015" width="13.42578125" style="94" bestFit="1" customWidth="1"/>
    <col min="11016" max="11016" width="13.5703125" style="94" customWidth="1"/>
    <col min="11017" max="11017" width="13.42578125" style="94" customWidth="1"/>
    <col min="11018" max="11018" width="13.42578125" style="94" bestFit="1" customWidth="1"/>
    <col min="11019" max="11019" width="14.5703125" style="94" customWidth="1"/>
    <col min="11020" max="11023" width="8.5703125" style="94" customWidth="1"/>
    <col min="11024" max="11024" width="16" style="94" customWidth="1"/>
    <col min="11025" max="11025" width="0" style="94" hidden="1" customWidth="1"/>
    <col min="11026" max="11026" width="15.42578125" style="94" customWidth="1"/>
    <col min="11027" max="11027" width="14.42578125" style="94" customWidth="1"/>
    <col min="11028" max="11266" width="5.42578125" style="94"/>
    <col min="11267" max="11267" width="65.42578125" style="94" bestFit="1" customWidth="1"/>
    <col min="11268" max="11268" width="12.42578125" style="94" customWidth="1"/>
    <col min="11269" max="11269" width="11.5703125" style="94" bestFit="1" customWidth="1"/>
    <col min="11270" max="11270" width="12.5703125" style="94" bestFit="1" customWidth="1"/>
    <col min="11271" max="11271" width="13.42578125" style="94" bestFit="1" customWidth="1"/>
    <col min="11272" max="11272" width="13.5703125" style="94" customWidth="1"/>
    <col min="11273" max="11273" width="13.42578125" style="94" customWidth="1"/>
    <col min="11274" max="11274" width="13.42578125" style="94" bestFit="1" customWidth="1"/>
    <col min="11275" max="11275" width="14.5703125" style="94" customWidth="1"/>
    <col min="11276" max="11279" width="8.5703125" style="94" customWidth="1"/>
    <col min="11280" max="11280" width="16" style="94" customWidth="1"/>
    <col min="11281" max="11281" width="0" style="94" hidden="1" customWidth="1"/>
    <col min="11282" max="11282" width="15.42578125" style="94" customWidth="1"/>
    <col min="11283" max="11283" width="14.42578125" style="94" customWidth="1"/>
    <col min="11284" max="11522" width="5.42578125" style="94"/>
    <col min="11523" max="11523" width="65.42578125" style="94" bestFit="1" customWidth="1"/>
    <col min="11524" max="11524" width="12.42578125" style="94" customWidth="1"/>
    <col min="11525" max="11525" width="11.5703125" style="94" bestFit="1" customWidth="1"/>
    <col min="11526" max="11526" width="12.5703125" style="94" bestFit="1" customWidth="1"/>
    <col min="11527" max="11527" width="13.42578125" style="94" bestFit="1" customWidth="1"/>
    <col min="11528" max="11528" width="13.5703125" style="94" customWidth="1"/>
    <col min="11529" max="11529" width="13.42578125" style="94" customWidth="1"/>
    <col min="11530" max="11530" width="13.42578125" style="94" bestFit="1" customWidth="1"/>
    <col min="11531" max="11531" width="14.5703125" style="94" customWidth="1"/>
    <col min="11532" max="11535" width="8.5703125" style="94" customWidth="1"/>
    <col min="11536" max="11536" width="16" style="94" customWidth="1"/>
    <col min="11537" max="11537" width="0" style="94" hidden="1" customWidth="1"/>
    <col min="11538" max="11538" width="15.42578125" style="94" customWidth="1"/>
    <col min="11539" max="11539" width="14.42578125" style="94" customWidth="1"/>
    <col min="11540" max="11778" width="5.42578125" style="94"/>
    <col min="11779" max="11779" width="65.42578125" style="94" bestFit="1" customWidth="1"/>
    <col min="11780" max="11780" width="12.42578125" style="94" customWidth="1"/>
    <col min="11781" max="11781" width="11.5703125" style="94" bestFit="1" customWidth="1"/>
    <col min="11782" max="11782" width="12.5703125" style="94" bestFit="1" customWidth="1"/>
    <col min="11783" max="11783" width="13.42578125" style="94" bestFit="1" customWidth="1"/>
    <col min="11784" max="11784" width="13.5703125" style="94" customWidth="1"/>
    <col min="11785" max="11785" width="13.42578125" style="94" customWidth="1"/>
    <col min="11786" max="11786" width="13.42578125" style="94" bestFit="1" customWidth="1"/>
    <col min="11787" max="11787" width="14.5703125" style="94" customWidth="1"/>
    <col min="11788" max="11791" width="8.5703125" style="94" customWidth="1"/>
    <col min="11792" max="11792" width="16" style="94" customWidth="1"/>
    <col min="11793" max="11793" width="0" style="94" hidden="1" customWidth="1"/>
    <col min="11794" max="11794" width="15.42578125" style="94" customWidth="1"/>
    <col min="11795" max="11795" width="14.42578125" style="94" customWidth="1"/>
    <col min="11796" max="12034" width="5.42578125" style="94"/>
    <col min="12035" max="12035" width="65.42578125" style="94" bestFit="1" customWidth="1"/>
    <col min="12036" max="12036" width="12.42578125" style="94" customWidth="1"/>
    <col min="12037" max="12037" width="11.5703125" style="94" bestFit="1" customWidth="1"/>
    <col min="12038" max="12038" width="12.5703125" style="94" bestFit="1" customWidth="1"/>
    <col min="12039" max="12039" width="13.42578125" style="94" bestFit="1" customWidth="1"/>
    <col min="12040" max="12040" width="13.5703125" style="94" customWidth="1"/>
    <col min="12041" max="12041" width="13.42578125" style="94" customWidth="1"/>
    <col min="12042" max="12042" width="13.42578125" style="94" bestFit="1" customWidth="1"/>
    <col min="12043" max="12043" width="14.5703125" style="94" customWidth="1"/>
    <col min="12044" max="12047" width="8.5703125" style="94" customWidth="1"/>
    <col min="12048" max="12048" width="16" style="94" customWidth="1"/>
    <col min="12049" max="12049" width="0" style="94" hidden="1" customWidth="1"/>
    <col min="12050" max="12050" width="15.42578125" style="94" customWidth="1"/>
    <col min="12051" max="12051" width="14.42578125" style="94" customWidth="1"/>
    <col min="12052" max="12290" width="5.42578125" style="94"/>
    <col min="12291" max="12291" width="65.42578125" style="94" bestFit="1" customWidth="1"/>
    <col min="12292" max="12292" width="12.42578125" style="94" customWidth="1"/>
    <col min="12293" max="12293" width="11.5703125" style="94" bestFit="1" customWidth="1"/>
    <col min="12294" max="12294" width="12.5703125" style="94" bestFit="1" customWidth="1"/>
    <col min="12295" max="12295" width="13.42578125" style="94" bestFit="1" customWidth="1"/>
    <col min="12296" max="12296" width="13.5703125" style="94" customWidth="1"/>
    <col min="12297" max="12297" width="13.42578125" style="94" customWidth="1"/>
    <col min="12298" max="12298" width="13.42578125" style="94" bestFit="1" customWidth="1"/>
    <col min="12299" max="12299" width="14.5703125" style="94" customWidth="1"/>
    <col min="12300" max="12303" width="8.5703125" style="94" customWidth="1"/>
    <col min="12304" max="12304" width="16" style="94" customWidth="1"/>
    <col min="12305" max="12305" width="0" style="94" hidden="1" customWidth="1"/>
    <col min="12306" max="12306" width="15.42578125" style="94" customWidth="1"/>
    <col min="12307" max="12307" width="14.42578125" style="94" customWidth="1"/>
    <col min="12308" max="12546" width="5.42578125" style="94"/>
    <col min="12547" max="12547" width="65.42578125" style="94" bestFit="1" customWidth="1"/>
    <col min="12548" max="12548" width="12.42578125" style="94" customWidth="1"/>
    <col min="12549" max="12549" width="11.5703125" style="94" bestFit="1" customWidth="1"/>
    <col min="12550" max="12550" width="12.5703125" style="94" bestFit="1" customWidth="1"/>
    <col min="12551" max="12551" width="13.42578125" style="94" bestFit="1" customWidth="1"/>
    <col min="12552" max="12552" width="13.5703125" style="94" customWidth="1"/>
    <col min="12553" max="12553" width="13.42578125" style="94" customWidth="1"/>
    <col min="12554" max="12554" width="13.42578125" style="94" bestFit="1" customWidth="1"/>
    <col min="12555" max="12555" width="14.5703125" style="94" customWidth="1"/>
    <col min="12556" max="12559" width="8.5703125" style="94" customWidth="1"/>
    <col min="12560" max="12560" width="16" style="94" customWidth="1"/>
    <col min="12561" max="12561" width="0" style="94" hidden="1" customWidth="1"/>
    <col min="12562" max="12562" width="15.42578125" style="94" customWidth="1"/>
    <col min="12563" max="12563" width="14.42578125" style="94" customWidth="1"/>
    <col min="12564" max="12802" width="5.42578125" style="94"/>
    <col min="12803" max="12803" width="65.42578125" style="94" bestFit="1" customWidth="1"/>
    <col min="12804" max="12804" width="12.42578125" style="94" customWidth="1"/>
    <col min="12805" max="12805" width="11.5703125" style="94" bestFit="1" customWidth="1"/>
    <col min="12806" max="12806" width="12.5703125" style="94" bestFit="1" customWidth="1"/>
    <col min="12807" max="12807" width="13.42578125" style="94" bestFit="1" customWidth="1"/>
    <col min="12808" max="12808" width="13.5703125" style="94" customWidth="1"/>
    <col min="12809" max="12809" width="13.42578125" style="94" customWidth="1"/>
    <col min="12810" max="12810" width="13.42578125" style="94" bestFit="1" customWidth="1"/>
    <col min="12811" max="12811" width="14.5703125" style="94" customWidth="1"/>
    <col min="12812" max="12815" width="8.5703125" style="94" customWidth="1"/>
    <col min="12816" max="12816" width="16" style="94" customWidth="1"/>
    <col min="12817" max="12817" width="0" style="94" hidden="1" customWidth="1"/>
    <col min="12818" max="12818" width="15.42578125" style="94" customWidth="1"/>
    <col min="12819" max="12819" width="14.42578125" style="94" customWidth="1"/>
    <col min="12820" max="13058" width="5.42578125" style="94"/>
    <col min="13059" max="13059" width="65.42578125" style="94" bestFit="1" customWidth="1"/>
    <col min="13060" max="13060" width="12.42578125" style="94" customWidth="1"/>
    <col min="13061" max="13061" width="11.5703125" style="94" bestFit="1" customWidth="1"/>
    <col min="13062" max="13062" width="12.5703125" style="94" bestFit="1" customWidth="1"/>
    <col min="13063" max="13063" width="13.42578125" style="94" bestFit="1" customWidth="1"/>
    <col min="13064" max="13064" width="13.5703125" style="94" customWidth="1"/>
    <col min="13065" max="13065" width="13.42578125" style="94" customWidth="1"/>
    <col min="13066" max="13066" width="13.42578125" style="94" bestFit="1" customWidth="1"/>
    <col min="13067" max="13067" width="14.5703125" style="94" customWidth="1"/>
    <col min="13068" max="13071" width="8.5703125" style="94" customWidth="1"/>
    <col min="13072" max="13072" width="16" style="94" customWidth="1"/>
    <col min="13073" max="13073" width="0" style="94" hidden="1" customWidth="1"/>
    <col min="13074" max="13074" width="15.42578125" style="94" customWidth="1"/>
    <col min="13075" max="13075" width="14.42578125" style="94" customWidth="1"/>
    <col min="13076" max="13314" width="5.42578125" style="94"/>
    <col min="13315" max="13315" width="65.42578125" style="94" bestFit="1" customWidth="1"/>
    <col min="13316" max="13316" width="12.42578125" style="94" customWidth="1"/>
    <col min="13317" max="13317" width="11.5703125" style="94" bestFit="1" customWidth="1"/>
    <col min="13318" max="13318" width="12.5703125" style="94" bestFit="1" customWidth="1"/>
    <col min="13319" max="13319" width="13.42578125" style="94" bestFit="1" customWidth="1"/>
    <col min="13320" max="13320" width="13.5703125" style="94" customWidth="1"/>
    <col min="13321" max="13321" width="13.42578125" style="94" customWidth="1"/>
    <col min="13322" max="13322" width="13.42578125" style="94" bestFit="1" customWidth="1"/>
    <col min="13323" max="13323" width="14.5703125" style="94" customWidth="1"/>
    <col min="13324" max="13327" width="8.5703125" style="94" customWidth="1"/>
    <col min="13328" max="13328" width="16" style="94" customWidth="1"/>
    <col min="13329" max="13329" width="0" style="94" hidden="1" customWidth="1"/>
    <col min="13330" max="13330" width="15.42578125" style="94" customWidth="1"/>
    <col min="13331" max="13331" width="14.42578125" style="94" customWidth="1"/>
    <col min="13332" max="13570" width="5.42578125" style="94"/>
    <col min="13571" max="13571" width="65.42578125" style="94" bestFit="1" customWidth="1"/>
    <col min="13572" max="13572" width="12.42578125" style="94" customWidth="1"/>
    <col min="13573" max="13573" width="11.5703125" style="94" bestFit="1" customWidth="1"/>
    <col min="13574" max="13574" width="12.5703125" style="94" bestFit="1" customWidth="1"/>
    <col min="13575" max="13575" width="13.42578125" style="94" bestFit="1" customWidth="1"/>
    <col min="13576" max="13576" width="13.5703125" style="94" customWidth="1"/>
    <col min="13577" max="13577" width="13.42578125" style="94" customWidth="1"/>
    <col min="13578" max="13578" width="13.42578125" style="94" bestFit="1" customWidth="1"/>
    <col min="13579" max="13579" width="14.5703125" style="94" customWidth="1"/>
    <col min="13580" max="13583" width="8.5703125" style="94" customWidth="1"/>
    <col min="13584" max="13584" width="16" style="94" customWidth="1"/>
    <col min="13585" max="13585" width="0" style="94" hidden="1" customWidth="1"/>
    <col min="13586" max="13586" width="15.42578125" style="94" customWidth="1"/>
    <col min="13587" max="13587" width="14.42578125" style="94" customWidth="1"/>
    <col min="13588" max="13826" width="5.42578125" style="94"/>
    <col min="13827" max="13827" width="65.42578125" style="94" bestFit="1" customWidth="1"/>
    <col min="13828" max="13828" width="12.42578125" style="94" customWidth="1"/>
    <col min="13829" max="13829" width="11.5703125" style="94" bestFit="1" customWidth="1"/>
    <col min="13830" max="13830" width="12.5703125" style="94" bestFit="1" customWidth="1"/>
    <col min="13831" max="13831" width="13.42578125" style="94" bestFit="1" customWidth="1"/>
    <col min="13832" max="13832" width="13.5703125" style="94" customWidth="1"/>
    <col min="13833" max="13833" width="13.42578125" style="94" customWidth="1"/>
    <col min="13834" max="13834" width="13.42578125" style="94" bestFit="1" customWidth="1"/>
    <col min="13835" max="13835" width="14.5703125" style="94" customWidth="1"/>
    <col min="13836" max="13839" width="8.5703125" style="94" customWidth="1"/>
    <col min="13840" max="13840" width="16" style="94" customWidth="1"/>
    <col min="13841" max="13841" width="0" style="94" hidden="1" customWidth="1"/>
    <col min="13842" max="13842" width="15.42578125" style="94" customWidth="1"/>
    <col min="13843" max="13843" width="14.42578125" style="94" customWidth="1"/>
    <col min="13844" max="14082" width="5.42578125" style="94"/>
    <col min="14083" max="14083" width="65.42578125" style="94" bestFit="1" customWidth="1"/>
    <col min="14084" max="14084" width="12.42578125" style="94" customWidth="1"/>
    <col min="14085" max="14085" width="11.5703125" style="94" bestFit="1" customWidth="1"/>
    <col min="14086" max="14086" width="12.5703125" style="94" bestFit="1" customWidth="1"/>
    <col min="14087" max="14087" width="13.42578125" style="94" bestFit="1" customWidth="1"/>
    <col min="14088" max="14088" width="13.5703125" style="94" customWidth="1"/>
    <col min="14089" max="14089" width="13.42578125" style="94" customWidth="1"/>
    <col min="14090" max="14090" width="13.42578125" style="94" bestFit="1" customWidth="1"/>
    <col min="14091" max="14091" width="14.5703125" style="94" customWidth="1"/>
    <col min="14092" max="14095" width="8.5703125" style="94" customWidth="1"/>
    <col min="14096" max="14096" width="16" style="94" customWidth="1"/>
    <col min="14097" max="14097" width="0" style="94" hidden="1" customWidth="1"/>
    <col min="14098" max="14098" width="15.42578125" style="94" customWidth="1"/>
    <col min="14099" max="14099" width="14.42578125" style="94" customWidth="1"/>
    <col min="14100" max="14338" width="5.42578125" style="94"/>
    <col min="14339" max="14339" width="65.42578125" style="94" bestFit="1" customWidth="1"/>
    <col min="14340" max="14340" width="12.42578125" style="94" customWidth="1"/>
    <col min="14341" max="14341" width="11.5703125" style="94" bestFit="1" customWidth="1"/>
    <col min="14342" max="14342" width="12.5703125" style="94" bestFit="1" customWidth="1"/>
    <col min="14343" max="14343" width="13.42578125" style="94" bestFit="1" customWidth="1"/>
    <col min="14344" max="14344" width="13.5703125" style="94" customWidth="1"/>
    <col min="14345" max="14345" width="13.42578125" style="94" customWidth="1"/>
    <col min="14346" max="14346" width="13.42578125" style="94" bestFit="1" customWidth="1"/>
    <col min="14347" max="14347" width="14.5703125" style="94" customWidth="1"/>
    <col min="14348" max="14351" width="8.5703125" style="94" customWidth="1"/>
    <col min="14352" max="14352" width="16" style="94" customWidth="1"/>
    <col min="14353" max="14353" width="0" style="94" hidden="1" customWidth="1"/>
    <col min="14354" max="14354" width="15.42578125" style="94" customWidth="1"/>
    <col min="14355" max="14355" width="14.42578125" style="94" customWidth="1"/>
    <col min="14356" max="14594" width="5.42578125" style="94"/>
    <col min="14595" max="14595" width="65.42578125" style="94" bestFit="1" customWidth="1"/>
    <col min="14596" max="14596" width="12.42578125" style="94" customWidth="1"/>
    <col min="14597" max="14597" width="11.5703125" style="94" bestFit="1" customWidth="1"/>
    <col min="14598" max="14598" width="12.5703125" style="94" bestFit="1" customWidth="1"/>
    <col min="14599" max="14599" width="13.42578125" style="94" bestFit="1" customWidth="1"/>
    <col min="14600" max="14600" width="13.5703125" style="94" customWidth="1"/>
    <col min="14601" max="14601" width="13.42578125" style="94" customWidth="1"/>
    <col min="14602" max="14602" width="13.42578125" style="94" bestFit="1" customWidth="1"/>
    <col min="14603" max="14603" width="14.5703125" style="94" customWidth="1"/>
    <col min="14604" max="14607" width="8.5703125" style="94" customWidth="1"/>
    <col min="14608" max="14608" width="16" style="94" customWidth="1"/>
    <col min="14609" max="14609" width="0" style="94" hidden="1" customWidth="1"/>
    <col min="14610" max="14610" width="15.42578125" style="94" customWidth="1"/>
    <col min="14611" max="14611" width="14.42578125" style="94" customWidth="1"/>
    <col min="14612" max="14850" width="5.42578125" style="94"/>
    <col min="14851" max="14851" width="65.42578125" style="94" bestFit="1" customWidth="1"/>
    <col min="14852" max="14852" width="12.42578125" style="94" customWidth="1"/>
    <col min="14853" max="14853" width="11.5703125" style="94" bestFit="1" customWidth="1"/>
    <col min="14854" max="14854" width="12.5703125" style="94" bestFit="1" customWidth="1"/>
    <col min="14855" max="14855" width="13.42578125" style="94" bestFit="1" customWidth="1"/>
    <col min="14856" max="14856" width="13.5703125" style="94" customWidth="1"/>
    <col min="14857" max="14857" width="13.42578125" style="94" customWidth="1"/>
    <col min="14858" max="14858" width="13.42578125" style="94" bestFit="1" customWidth="1"/>
    <col min="14859" max="14859" width="14.5703125" style="94" customWidth="1"/>
    <col min="14860" max="14863" width="8.5703125" style="94" customWidth="1"/>
    <col min="14864" max="14864" width="16" style="94" customWidth="1"/>
    <col min="14865" max="14865" width="0" style="94" hidden="1" customWidth="1"/>
    <col min="14866" max="14866" width="15.42578125" style="94" customWidth="1"/>
    <col min="14867" max="14867" width="14.42578125" style="94" customWidth="1"/>
    <col min="14868" max="15106" width="5.42578125" style="94"/>
    <col min="15107" max="15107" width="65.42578125" style="94" bestFit="1" customWidth="1"/>
    <col min="15108" max="15108" width="12.42578125" style="94" customWidth="1"/>
    <col min="15109" max="15109" width="11.5703125" style="94" bestFit="1" customWidth="1"/>
    <col min="15110" max="15110" width="12.5703125" style="94" bestFit="1" customWidth="1"/>
    <col min="15111" max="15111" width="13.42578125" style="94" bestFit="1" customWidth="1"/>
    <col min="15112" max="15112" width="13.5703125" style="94" customWidth="1"/>
    <col min="15113" max="15113" width="13.42578125" style="94" customWidth="1"/>
    <col min="15114" max="15114" width="13.42578125" style="94" bestFit="1" customWidth="1"/>
    <col min="15115" max="15115" width="14.5703125" style="94" customWidth="1"/>
    <col min="15116" max="15119" width="8.5703125" style="94" customWidth="1"/>
    <col min="15120" max="15120" width="16" style="94" customWidth="1"/>
    <col min="15121" max="15121" width="0" style="94" hidden="1" customWidth="1"/>
    <col min="15122" max="15122" width="15.42578125" style="94" customWidth="1"/>
    <col min="15123" max="15123" width="14.42578125" style="94" customWidth="1"/>
    <col min="15124" max="15362" width="5.42578125" style="94"/>
    <col min="15363" max="15363" width="65.42578125" style="94" bestFit="1" customWidth="1"/>
    <col min="15364" max="15364" width="12.42578125" style="94" customWidth="1"/>
    <col min="15365" max="15365" width="11.5703125" style="94" bestFit="1" customWidth="1"/>
    <col min="15366" max="15366" width="12.5703125" style="94" bestFit="1" customWidth="1"/>
    <col min="15367" max="15367" width="13.42578125" style="94" bestFit="1" customWidth="1"/>
    <col min="15368" max="15368" width="13.5703125" style="94" customWidth="1"/>
    <col min="15369" max="15369" width="13.42578125" style="94" customWidth="1"/>
    <col min="15370" max="15370" width="13.42578125" style="94" bestFit="1" customWidth="1"/>
    <col min="15371" max="15371" width="14.5703125" style="94" customWidth="1"/>
    <col min="15372" max="15375" width="8.5703125" style="94" customWidth="1"/>
    <col min="15376" max="15376" width="16" style="94" customWidth="1"/>
    <col min="15377" max="15377" width="0" style="94" hidden="1" customWidth="1"/>
    <col min="15378" max="15378" width="15.42578125" style="94" customWidth="1"/>
    <col min="15379" max="15379" width="14.42578125" style="94" customWidth="1"/>
    <col min="15380" max="15618" width="5.42578125" style="94"/>
    <col min="15619" max="15619" width="65.42578125" style="94" bestFit="1" customWidth="1"/>
    <col min="15620" max="15620" width="12.42578125" style="94" customWidth="1"/>
    <col min="15621" max="15621" width="11.5703125" style="94" bestFit="1" customWidth="1"/>
    <col min="15622" max="15622" width="12.5703125" style="94" bestFit="1" customWidth="1"/>
    <col min="15623" max="15623" width="13.42578125" style="94" bestFit="1" customWidth="1"/>
    <col min="15624" max="15624" width="13.5703125" style="94" customWidth="1"/>
    <col min="15625" max="15625" width="13.42578125" style="94" customWidth="1"/>
    <col min="15626" max="15626" width="13.42578125" style="94" bestFit="1" customWidth="1"/>
    <col min="15627" max="15627" width="14.5703125" style="94" customWidth="1"/>
    <col min="15628" max="15631" width="8.5703125" style="94" customWidth="1"/>
    <col min="15632" max="15632" width="16" style="94" customWidth="1"/>
    <col min="15633" max="15633" width="0" style="94" hidden="1" customWidth="1"/>
    <col min="15634" max="15634" width="15.42578125" style="94" customWidth="1"/>
    <col min="15635" max="15635" width="14.42578125" style="94" customWidth="1"/>
    <col min="15636" max="15874" width="5.42578125" style="94"/>
    <col min="15875" max="15875" width="65.42578125" style="94" bestFit="1" customWidth="1"/>
    <col min="15876" max="15876" width="12.42578125" style="94" customWidth="1"/>
    <col min="15877" max="15877" width="11.5703125" style="94" bestFit="1" customWidth="1"/>
    <col min="15878" max="15878" width="12.5703125" style="94" bestFit="1" customWidth="1"/>
    <col min="15879" max="15879" width="13.42578125" style="94" bestFit="1" customWidth="1"/>
    <col min="15880" max="15880" width="13.5703125" style="94" customWidth="1"/>
    <col min="15881" max="15881" width="13.42578125" style="94" customWidth="1"/>
    <col min="15882" max="15882" width="13.42578125" style="94" bestFit="1" customWidth="1"/>
    <col min="15883" max="15883" width="14.5703125" style="94" customWidth="1"/>
    <col min="15884" max="15887" width="8.5703125" style="94" customWidth="1"/>
    <col min="15888" max="15888" width="16" style="94" customWidth="1"/>
    <col min="15889" max="15889" width="0" style="94" hidden="1" customWidth="1"/>
    <col min="15890" max="15890" width="15.42578125" style="94" customWidth="1"/>
    <col min="15891" max="15891" width="14.42578125" style="94" customWidth="1"/>
    <col min="15892" max="16130" width="5.42578125" style="94"/>
    <col min="16131" max="16131" width="65.42578125" style="94" bestFit="1" customWidth="1"/>
    <col min="16132" max="16132" width="12.42578125" style="94" customWidth="1"/>
    <col min="16133" max="16133" width="11.5703125" style="94" bestFit="1" customWidth="1"/>
    <col min="16134" max="16134" width="12.5703125" style="94" bestFit="1" customWidth="1"/>
    <col min="16135" max="16135" width="13.42578125" style="94" bestFit="1" customWidth="1"/>
    <col min="16136" max="16136" width="13.5703125" style="94" customWidth="1"/>
    <col min="16137" max="16137" width="13.42578125" style="94" customWidth="1"/>
    <col min="16138" max="16138" width="13.42578125" style="94" bestFit="1" customWidth="1"/>
    <col min="16139" max="16139" width="14.5703125" style="94" customWidth="1"/>
    <col min="16140" max="16143" width="8.5703125" style="94" customWidth="1"/>
    <col min="16144" max="16144" width="16" style="94" customWidth="1"/>
    <col min="16145" max="16145" width="0" style="94" hidden="1" customWidth="1"/>
    <col min="16146" max="16146" width="15.42578125" style="94" customWidth="1"/>
    <col min="16147" max="16147" width="14.42578125" style="94" customWidth="1"/>
    <col min="16148" max="16384" width="5.42578125" style="94"/>
  </cols>
  <sheetData>
    <row r="1" spans="1:19" s="23" customFormat="1" ht="18" customHeight="1">
      <c r="A1" s="224" t="s">
        <v>118</v>
      </c>
      <c r="B1" s="1010" t="s">
        <v>326</v>
      </c>
      <c r="C1" s="1010" t="s">
        <v>361</v>
      </c>
      <c r="D1" s="998" t="s">
        <v>217</v>
      </c>
      <c r="E1" s="999"/>
      <c r="F1" s="999"/>
      <c r="G1" s="999"/>
      <c r="H1" s="999"/>
      <c r="I1" s="999"/>
      <c r="J1" s="999"/>
      <c r="K1" s="999"/>
      <c r="L1" s="999"/>
      <c r="M1" s="999"/>
      <c r="N1" s="999"/>
      <c r="O1" s="1000"/>
      <c r="P1" s="1001" t="s">
        <v>368</v>
      </c>
      <c r="Q1" s="1011" t="s">
        <v>367</v>
      </c>
      <c r="R1" s="1003" t="s">
        <v>328</v>
      </c>
      <c r="S1" s="1003" t="s">
        <v>218</v>
      </c>
    </row>
    <row r="2" spans="1:19" s="23" customFormat="1" ht="51" customHeight="1">
      <c r="A2" s="41"/>
      <c r="B2" s="1004"/>
      <c r="C2" s="1004"/>
      <c r="D2" s="807" t="s">
        <v>5</v>
      </c>
      <c r="E2" s="808" t="s">
        <v>6</v>
      </c>
      <c r="F2" s="808" t="s">
        <v>7</v>
      </c>
      <c r="G2" s="808" t="s">
        <v>8</v>
      </c>
      <c r="H2" s="808" t="s">
        <v>9</v>
      </c>
      <c r="I2" s="808" t="s">
        <v>10</v>
      </c>
      <c r="J2" s="827" t="s">
        <v>26</v>
      </c>
      <c r="K2" s="808" t="s">
        <v>27</v>
      </c>
      <c r="L2" s="808" t="s">
        <v>28</v>
      </c>
      <c r="M2" s="808" t="s">
        <v>29</v>
      </c>
      <c r="N2" s="808" t="s">
        <v>30</v>
      </c>
      <c r="O2" s="832" t="s">
        <v>31</v>
      </c>
      <c r="P2" s="1002"/>
      <c r="Q2" s="1002" t="s">
        <v>327</v>
      </c>
      <c r="R2" s="1004"/>
      <c r="S2" s="1004"/>
    </row>
    <row r="3" spans="1:19" s="24" customFormat="1" ht="15.75">
      <c r="A3" s="225" t="s">
        <v>119</v>
      </c>
      <c r="B3" s="889"/>
      <c r="C3" s="697"/>
      <c r="D3" s="226"/>
      <c r="E3" s="809"/>
      <c r="F3" s="809"/>
      <c r="G3" s="809"/>
      <c r="H3" s="809"/>
      <c r="I3" s="809"/>
      <c r="J3" s="809"/>
      <c r="K3" s="809"/>
      <c r="L3" s="809"/>
      <c r="M3" s="809"/>
      <c r="N3" s="809"/>
      <c r="O3" s="809"/>
      <c r="P3" s="711"/>
      <c r="Q3" s="711"/>
      <c r="R3" s="227"/>
      <c r="S3" s="227"/>
    </row>
    <row r="4" spans="1:19" s="23" customFormat="1">
      <c r="A4" s="276" t="s">
        <v>120</v>
      </c>
      <c r="B4" s="703">
        <v>0</v>
      </c>
      <c r="C4" s="901">
        <v>0</v>
      </c>
      <c r="D4" s="902">
        <v>0</v>
      </c>
      <c r="E4" s="903">
        <v>0</v>
      </c>
      <c r="F4" s="903">
        <v>0</v>
      </c>
      <c r="G4" s="903">
        <v>0</v>
      </c>
      <c r="H4" s="903">
        <v>0</v>
      </c>
      <c r="I4" s="903">
        <v>0</v>
      </c>
      <c r="J4" s="903">
        <v>0</v>
      </c>
      <c r="K4" s="903">
        <v>0</v>
      </c>
      <c r="L4" s="903">
        <v>0</v>
      </c>
      <c r="M4" s="903">
        <v>0</v>
      </c>
      <c r="N4" s="903">
        <v>0</v>
      </c>
      <c r="O4" s="903">
        <v>0</v>
      </c>
      <c r="P4" s="904">
        <v>0</v>
      </c>
      <c r="Q4" s="904">
        <v>0</v>
      </c>
      <c r="R4" s="96"/>
      <c r="S4" s="96"/>
    </row>
    <row r="5" spans="1:19" s="23" customFormat="1">
      <c r="A5" s="276" t="s">
        <v>121</v>
      </c>
      <c r="B5" s="904">
        <v>0</v>
      </c>
      <c r="C5" s="904">
        <v>0</v>
      </c>
      <c r="D5" s="902">
        <v>0</v>
      </c>
      <c r="E5" s="903">
        <v>0</v>
      </c>
      <c r="F5" s="903">
        <v>0</v>
      </c>
      <c r="G5" s="903">
        <v>0</v>
      </c>
      <c r="H5" s="903">
        <v>0</v>
      </c>
      <c r="I5" s="903">
        <v>0</v>
      </c>
      <c r="J5" s="903">
        <v>0</v>
      </c>
      <c r="K5" s="903">
        <v>0</v>
      </c>
      <c r="L5" s="903">
        <v>0</v>
      </c>
      <c r="M5" s="903">
        <v>0</v>
      </c>
      <c r="N5" s="903">
        <v>0</v>
      </c>
      <c r="O5" s="903">
        <v>0</v>
      </c>
      <c r="P5" s="904">
        <v>0</v>
      </c>
      <c r="Q5" s="904">
        <v>0</v>
      </c>
      <c r="R5" s="96"/>
      <c r="S5" s="96"/>
    </row>
    <row r="6" spans="1:19" s="23" customFormat="1" ht="15.75">
      <c r="A6" s="228" t="s">
        <v>122</v>
      </c>
      <c r="B6" s="905">
        <v>0</v>
      </c>
      <c r="C6" s="906">
        <v>0</v>
      </c>
      <c r="D6" s="907">
        <v>0</v>
      </c>
      <c r="E6" s="908">
        <v>0</v>
      </c>
      <c r="F6" s="908">
        <v>0</v>
      </c>
      <c r="G6" s="908">
        <v>0</v>
      </c>
      <c r="H6" s="908">
        <v>0</v>
      </c>
      <c r="I6" s="908">
        <v>0</v>
      </c>
      <c r="J6" s="908">
        <v>0</v>
      </c>
      <c r="K6" s="908">
        <v>0</v>
      </c>
      <c r="L6" s="908">
        <v>0</v>
      </c>
      <c r="M6" s="908">
        <v>0</v>
      </c>
      <c r="N6" s="908">
        <v>0</v>
      </c>
      <c r="O6" s="908">
        <v>0</v>
      </c>
      <c r="P6" s="906">
        <v>0</v>
      </c>
      <c r="Q6" s="906">
        <v>0</v>
      </c>
      <c r="R6" s="229"/>
      <c r="S6" s="229"/>
    </row>
    <row r="7" spans="1:19" s="23" customFormat="1" ht="8.25" customHeight="1">
      <c r="A7" s="277"/>
      <c r="B7" s="699"/>
      <c r="C7" s="715"/>
      <c r="D7" s="230"/>
      <c r="E7" s="811"/>
      <c r="F7" s="811"/>
      <c r="G7" s="811"/>
      <c r="H7" s="811"/>
      <c r="I7" s="811"/>
      <c r="J7" s="811"/>
      <c r="K7" s="811"/>
      <c r="L7" s="811"/>
      <c r="M7" s="811"/>
      <c r="N7" s="811"/>
      <c r="O7" s="811"/>
      <c r="P7" s="699"/>
      <c r="Q7" s="699"/>
      <c r="R7" s="96"/>
      <c r="S7" s="96"/>
    </row>
    <row r="8" spans="1:19" s="23" customFormat="1" ht="18">
      <c r="A8" s="278" t="s">
        <v>123</v>
      </c>
      <c r="B8" s="699"/>
      <c r="C8" s="715"/>
      <c r="D8" s="42"/>
      <c r="E8" s="811"/>
      <c r="F8" s="811"/>
      <c r="G8" s="811"/>
      <c r="H8" s="811"/>
      <c r="I8" s="811"/>
      <c r="J8" s="811"/>
      <c r="K8" s="811"/>
      <c r="L8" s="811"/>
      <c r="M8" s="811"/>
      <c r="N8" s="813"/>
      <c r="O8" s="813"/>
      <c r="P8" s="699"/>
      <c r="Q8" s="699"/>
      <c r="R8" s="96"/>
      <c r="S8" s="96"/>
    </row>
    <row r="9" spans="1:19" s="23" customFormat="1">
      <c r="A9" s="81" t="s">
        <v>219</v>
      </c>
      <c r="B9" s="700"/>
      <c r="C9" s="716"/>
      <c r="D9" s="26"/>
      <c r="E9" s="812"/>
      <c r="F9" s="812"/>
      <c r="G9" s="812"/>
      <c r="H9" s="812"/>
      <c r="I9" s="812"/>
      <c r="J9" s="812"/>
      <c r="K9" s="812"/>
      <c r="L9" s="812"/>
      <c r="M9" s="812"/>
      <c r="N9" s="812"/>
      <c r="O9" s="812"/>
      <c r="P9" s="700"/>
      <c r="Q9" s="700"/>
      <c r="R9" s="344">
        <v>2650000</v>
      </c>
      <c r="S9" s="344">
        <v>13570000</v>
      </c>
    </row>
    <row r="10" spans="1:19" s="23" customFormat="1">
      <c r="A10" s="279"/>
      <c r="B10" s="699"/>
      <c r="C10" s="715"/>
      <c r="D10" s="230"/>
      <c r="E10" s="813"/>
      <c r="F10" s="813"/>
      <c r="G10" s="813"/>
      <c r="H10" s="813"/>
      <c r="I10" s="813"/>
      <c r="J10" s="813"/>
      <c r="K10" s="813"/>
      <c r="L10" s="813"/>
      <c r="M10" s="813"/>
      <c r="N10" s="813"/>
      <c r="O10" s="813"/>
      <c r="P10" s="699"/>
      <c r="Q10" s="699"/>
      <c r="R10" s="96"/>
      <c r="S10" s="96"/>
    </row>
    <row r="11" spans="1:19" s="23" customFormat="1" ht="25.5">
      <c r="A11" s="31" t="s">
        <v>186</v>
      </c>
      <c r="B11" s="701"/>
      <c r="C11" s="714"/>
      <c r="D11" s="42"/>
      <c r="E11" s="814"/>
      <c r="F11" s="814"/>
      <c r="G11" s="814"/>
      <c r="H11" s="814"/>
      <c r="I11" s="814"/>
      <c r="J11" s="814"/>
      <c r="K11" s="814"/>
      <c r="L11" s="814"/>
      <c r="M11" s="814"/>
      <c r="N11" s="831"/>
      <c r="O11" s="831"/>
      <c r="P11" s="701"/>
      <c r="Q11" s="701"/>
      <c r="R11" s="97"/>
      <c r="S11" s="97"/>
    </row>
    <row r="12" spans="1:19" s="23" customFormat="1">
      <c r="A12" s="276" t="s">
        <v>124</v>
      </c>
      <c r="B12" s="702" t="s">
        <v>13</v>
      </c>
      <c r="C12" s="717" t="s">
        <v>13</v>
      </c>
      <c r="D12" s="257" t="s">
        <v>13</v>
      </c>
      <c r="E12" s="815" t="s">
        <v>13</v>
      </c>
      <c r="F12" s="815" t="s">
        <v>13</v>
      </c>
      <c r="G12" s="815" t="s">
        <v>13</v>
      </c>
      <c r="H12" s="815" t="s">
        <v>13</v>
      </c>
      <c r="I12" s="815" t="s">
        <v>13</v>
      </c>
      <c r="J12" s="815" t="s">
        <v>13</v>
      </c>
      <c r="K12" s="815" t="s">
        <v>13</v>
      </c>
      <c r="L12" s="815" t="s">
        <v>13</v>
      </c>
      <c r="M12" s="815" t="s">
        <v>13</v>
      </c>
      <c r="N12" s="815" t="s">
        <v>13</v>
      </c>
      <c r="O12" s="815" t="s">
        <v>13</v>
      </c>
      <c r="P12" s="702" t="s">
        <v>13</v>
      </c>
      <c r="Q12" s="702"/>
      <c r="R12" s="229"/>
      <c r="S12" s="229"/>
    </row>
    <row r="13" spans="1:19" s="23" customFormat="1">
      <c r="A13" s="276" t="s">
        <v>125</v>
      </c>
      <c r="B13" s="703">
        <v>0</v>
      </c>
      <c r="C13" s="698">
        <v>0</v>
      </c>
      <c r="D13" s="703">
        <v>0</v>
      </c>
      <c r="E13" s="30">
        <v>0</v>
      </c>
      <c r="F13" s="703">
        <v>0</v>
      </c>
      <c r="G13" s="703">
        <v>0</v>
      </c>
      <c r="H13" s="816"/>
      <c r="I13" s="816"/>
      <c r="J13" s="816"/>
      <c r="K13" s="816"/>
      <c r="L13" s="810"/>
      <c r="M13" s="810"/>
      <c r="N13" s="810"/>
      <c r="O13" s="810"/>
      <c r="P13" s="703">
        <f t="shared" ref="P13" si="0">SUM(D13:O13)</f>
        <v>0</v>
      </c>
      <c r="Q13" s="703">
        <f>+C13+P13</f>
        <v>0</v>
      </c>
      <c r="R13" s="1005" t="s">
        <v>2</v>
      </c>
      <c r="S13" s="1005" t="s">
        <v>2</v>
      </c>
    </row>
    <row r="14" spans="1:19" s="23" customFormat="1">
      <c r="A14" s="280" t="s">
        <v>126</v>
      </c>
      <c r="B14" s="702" t="s">
        <v>13</v>
      </c>
      <c r="C14" s="717" t="s">
        <v>13</v>
      </c>
      <c r="D14" s="860" t="s">
        <v>13</v>
      </c>
      <c r="E14" s="912" t="s">
        <v>13</v>
      </c>
      <c r="F14" s="815" t="s">
        <v>13</v>
      </c>
      <c r="G14" s="815" t="s">
        <v>13</v>
      </c>
      <c r="H14" s="815" t="s">
        <v>13</v>
      </c>
      <c r="I14" s="815" t="s">
        <v>13</v>
      </c>
      <c r="J14" s="815" t="s">
        <v>13</v>
      </c>
      <c r="K14" s="815" t="s">
        <v>13</v>
      </c>
      <c r="L14" s="815" t="s">
        <v>13</v>
      </c>
      <c r="M14" s="815" t="s">
        <v>13</v>
      </c>
      <c r="N14" s="815" t="s">
        <v>13</v>
      </c>
      <c r="O14" s="815" t="s">
        <v>13</v>
      </c>
      <c r="P14" s="702" t="s">
        <v>13</v>
      </c>
      <c r="Q14" s="702"/>
      <c r="R14" s="1006"/>
      <c r="S14" s="1006"/>
    </row>
    <row r="15" spans="1:19" s="23" customFormat="1">
      <c r="A15" s="280" t="s">
        <v>127</v>
      </c>
      <c r="B15" s="698">
        <v>0</v>
      </c>
      <c r="C15" s="698">
        <v>0</v>
      </c>
      <c r="D15" s="698">
        <v>0</v>
      </c>
      <c r="E15" s="30">
        <v>0</v>
      </c>
      <c r="F15" s="703">
        <v>0</v>
      </c>
      <c r="G15" s="703">
        <v>0</v>
      </c>
      <c r="H15" s="816"/>
      <c r="I15" s="816"/>
      <c r="J15" s="816"/>
      <c r="K15" s="816"/>
      <c r="L15" s="816"/>
      <c r="M15" s="816"/>
      <c r="N15" s="816"/>
      <c r="O15" s="816"/>
      <c r="P15" s="698">
        <f>SUM(D15:O15)</f>
        <v>0</v>
      </c>
      <c r="Q15" s="698">
        <f>+C15+P15</f>
        <v>0</v>
      </c>
      <c r="R15" s="1006"/>
      <c r="S15" s="1006"/>
    </row>
    <row r="16" spans="1:19" s="23" customFormat="1">
      <c r="A16" s="280" t="s">
        <v>128</v>
      </c>
      <c r="B16" s="702" t="s">
        <v>13</v>
      </c>
      <c r="C16" s="717" t="s">
        <v>13</v>
      </c>
      <c r="D16" s="860" t="s">
        <v>13</v>
      </c>
      <c r="E16" s="912" t="s">
        <v>13</v>
      </c>
      <c r="F16" s="815" t="s">
        <v>13</v>
      </c>
      <c r="G16" s="815" t="s">
        <v>13</v>
      </c>
      <c r="H16" s="815" t="s">
        <v>13</v>
      </c>
      <c r="I16" s="815" t="s">
        <v>13</v>
      </c>
      <c r="J16" s="815" t="s">
        <v>13</v>
      </c>
      <c r="K16" s="815" t="s">
        <v>13</v>
      </c>
      <c r="L16" s="815" t="s">
        <v>13</v>
      </c>
      <c r="M16" s="815" t="s">
        <v>13</v>
      </c>
      <c r="N16" s="815" t="s">
        <v>13</v>
      </c>
      <c r="O16" s="815" t="s">
        <v>13</v>
      </c>
      <c r="P16" s="702" t="s">
        <v>13</v>
      </c>
      <c r="Q16" s="702"/>
      <c r="R16" s="1006"/>
      <c r="S16" s="1006"/>
    </row>
    <row r="17" spans="1:19" s="23" customFormat="1">
      <c r="A17" s="280" t="s">
        <v>100</v>
      </c>
      <c r="B17" s="704">
        <v>0</v>
      </c>
      <c r="C17" s="698">
        <v>0</v>
      </c>
      <c r="D17" s="698">
        <v>0</v>
      </c>
      <c r="E17" s="30">
        <v>0</v>
      </c>
      <c r="F17" s="703">
        <v>0</v>
      </c>
      <c r="G17" s="703">
        <v>0</v>
      </c>
      <c r="H17" s="816"/>
      <c r="I17" s="816"/>
      <c r="J17" s="816"/>
      <c r="K17" s="816"/>
      <c r="L17" s="816"/>
      <c r="M17" s="816"/>
      <c r="N17" s="816"/>
      <c r="O17" s="816"/>
      <c r="P17" s="698">
        <f>SUM(D17:O17)</f>
        <v>0</v>
      </c>
      <c r="Q17" s="704">
        <f>+C17+P17</f>
        <v>0</v>
      </c>
      <c r="R17" s="1006"/>
      <c r="S17" s="1006"/>
    </row>
    <row r="18" spans="1:19" s="23" customFormat="1">
      <c r="A18" s="280" t="s">
        <v>129</v>
      </c>
      <c r="B18" s="705" t="s">
        <v>13</v>
      </c>
      <c r="C18" s="717" t="s">
        <v>13</v>
      </c>
      <c r="D18" s="860" t="s">
        <v>13</v>
      </c>
      <c r="E18" s="912" t="s">
        <v>13</v>
      </c>
      <c r="F18" s="815" t="s">
        <v>13</v>
      </c>
      <c r="G18" s="815" t="s">
        <v>13</v>
      </c>
      <c r="H18" s="815" t="s">
        <v>13</v>
      </c>
      <c r="I18" s="815" t="s">
        <v>13</v>
      </c>
      <c r="J18" s="815" t="s">
        <v>13</v>
      </c>
      <c r="K18" s="815" t="s">
        <v>13</v>
      </c>
      <c r="L18" s="815" t="s">
        <v>13</v>
      </c>
      <c r="M18" s="815" t="s">
        <v>13</v>
      </c>
      <c r="N18" s="815" t="s">
        <v>13</v>
      </c>
      <c r="O18" s="815" t="s">
        <v>13</v>
      </c>
      <c r="P18" s="702" t="s">
        <v>13</v>
      </c>
      <c r="Q18" s="705"/>
      <c r="R18" s="1006"/>
      <c r="S18" s="1006"/>
    </row>
    <row r="19" spans="1:19" s="23" customFormat="1">
      <c r="A19" s="280" t="s">
        <v>313</v>
      </c>
      <c r="B19" s="705" t="s">
        <v>13</v>
      </c>
      <c r="C19" s="717" t="s">
        <v>13</v>
      </c>
      <c r="D19" s="860" t="s">
        <v>13</v>
      </c>
      <c r="E19" s="912" t="s">
        <v>13</v>
      </c>
      <c r="F19" s="815" t="s">
        <v>13</v>
      </c>
      <c r="G19" s="815" t="s">
        <v>13</v>
      </c>
      <c r="H19" s="860" t="s">
        <v>13</v>
      </c>
      <c r="I19" s="815" t="s">
        <v>13</v>
      </c>
      <c r="J19" s="815" t="s">
        <v>13</v>
      </c>
      <c r="K19" s="815" t="s">
        <v>13</v>
      </c>
      <c r="L19" s="815" t="s">
        <v>13</v>
      </c>
      <c r="M19" s="815" t="s">
        <v>13</v>
      </c>
      <c r="N19" s="815" t="s">
        <v>13</v>
      </c>
      <c r="O19" s="815" t="s">
        <v>13</v>
      </c>
      <c r="P19" s="702" t="s">
        <v>13</v>
      </c>
      <c r="Q19" s="705"/>
      <c r="R19" s="1006"/>
      <c r="S19" s="1006"/>
    </row>
    <row r="20" spans="1:19" s="23" customFormat="1">
      <c r="A20" s="280" t="s">
        <v>130</v>
      </c>
      <c r="B20" s="704">
        <v>132684.74400000001</v>
      </c>
      <c r="C20" s="698">
        <v>90040.868000000002</v>
      </c>
      <c r="D20" s="29">
        <v>209.32</v>
      </c>
      <c r="E20" s="816">
        <v>2524.5920000000001</v>
      </c>
      <c r="F20" s="816">
        <v>478.31199999999922</v>
      </c>
      <c r="G20" s="816">
        <v>1762.36</v>
      </c>
      <c r="H20" s="698"/>
      <c r="I20" s="816"/>
      <c r="J20" s="816"/>
      <c r="K20" s="816"/>
      <c r="L20" s="816"/>
      <c r="M20" s="816"/>
      <c r="N20" s="816"/>
      <c r="O20" s="816"/>
      <c r="P20" s="698">
        <f t="shared" ref="P20" si="1">SUM(D20:O20)</f>
        <v>4974.5839999999989</v>
      </c>
      <c r="Q20" s="704">
        <f>+C20+P20+B20</f>
        <v>227700.196</v>
      </c>
      <c r="R20" s="1006"/>
      <c r="S20" s="1006"/>
    </row>
    <row r="21" spans="1:19" s="43" customFormat="1">
      <c r="A21" s="276" t="s">
        <v>131</v>
      </c>
      <c r="B21" s="705" t="s">
        <v>13</v>
      </c>
      <c r="C21" s="717" t="s">
        <v>13</v>
      </c>
      <c r="D21" s="257" t="s">
        <v>13</v>
      </c>
      <c r="E21" s="815" t="s">
        <v>13</v>
      </c>
      <c r="F21" s="815" t="s">
        <v>13</v>
      </c>
      <c r="G21" s="815" t="s">
        <v>13</v>
      </c>
      <c r="H21" s="860" t="s">
        <v>13</v>
      </c>
      <c r="I21" s="815" t="s">
        <v>13</v>
      </c>
      <c r="J21" s="815" t="s">
        <v>13</v>
      </c>
      <c r="K21" s="815" t="s">
        <v>13</v>
      </c>
      <c r="L21" s="815" t="s">
        <v>13</v>
      </c>
      <c r="M21" s="815" t="s">
        <v>13</v>
      </c>
      <c r="N21" s="815" t="s">
        <v>13</v>
      </c>
      <c r="O21" s="815" t="s">
        <v>13</v>
      </c>
      <c r="P21" s="702" t="s">
        <v>13</v>
      </c>
      <c r="Q21" s="705"/>
      <c r="R21" s="1006"/>
      <c r="S21" s="1006"/>
    </row>
    <row r="22" spans="1:19" s="23" customFormat="1">
      <c r="A22" s="276" t="s">
        <v>132</v>
      </c>
      <c r="B22" s="704">
        <v>199027.12599999996</v>
      </c>
      <c r="C22" s="698">
        <v>135061.302</v>
      </c>
      <c r="D22" s="29">
        <v>313.99</v>
      </c>
      <c r="E22" s="816">
        <v>3786.8879999999999</v>
      </c>
      <c r="F22" s="816">
        <v>717.46799999999826</v>
      </c>
      <c r="G22" s="816">
        <v>2643.54</v>
      </c>
      <c r="H22" s="698"/>
      <c r="I22" s="816"/>
      <c r="J22" s="816"/>
      <c r="K22" s="816"/>
      <c r="L22" s="816"/>
      <c r="M22" s="816"/>
      <c r="N22" s="816"/>
      <c r="O22" s="816"/>
      <c r="P22" s="698">
        <f>SUM(D22:O22)</f>
        <v>7461.8859999999977</v>
      </c>
      <c r="Q22" s="704">
        <f>+C22+P22+B22</f>
        <v>341550.31399999995</v>
      </c>
      <c r="R22" s="1006"/>
      <c r="S22" s="1006"/>
    </row>
    <row r="23" spans="1:19" s="24" customFormat="1">
      <c r="A23" s="281"/>
      <c r="B23" s="706"/>
      <c r="C23" s="718"/>
      <c r="D23" s="200"/>
      <c r="E23" s="817"/>
      <c r="F23" s="817"/>
      <c r="G23" s="817"/>
      <c r="H23" s="718"/>
      <c r="I23" s="817"/>
      <c r="J23" s="828"/>
      <c r="K23" s="828"/>
      <c r="L23" s="829"/>
      <c r="M23" s="828"/>
      <c r="N23" s="828"/>
      <c r="O23" s="828"/>
      <c r="P23" s="706"/>
      <c r="Q23" s="706"/>
      <c r="R23" s="1006"/>
      <c r="S23" s="1006"/>
    </row>
    <row r="24" spans="1:19" s="23" customFormat="1">
      <c r="A24" s="281" t="s">
        <v>133</v>
      </c>
      <c r="B24" s="699"/>
      <c r="C24" s="715"/>
      <c r="D24" s="96"/>
      <c r="E24" s="92"/>
      <c r="F24" s="818"/>
      <c r="G24" s="818"/>
      <c r="H24" s="96"/>
      <c r="I24" s="818"/>
      <c r="J24" s="818"/>
      <c r="K24" s="818"/>
      <c r="L24" s="818"/>
      <c r="M24" s="818"/>
      <c r="N24" s="818"/>
      <c r="O24" s="818"/>
      <c r="P24" s="699"/>
      <c r="Q24" s="699"/>
      <c r="R24" s="1006"/>
      <c r="S24" s="1006"/>
    </row>
    <row r="25" spans="1:19" s="23" customFormat="1">
      <c r="A25" s="31" t="s">
        <v>112</v>
      </c>
      <c r="B25" s="707">
        <v>1752947.27</v>
      </c>
      <c r="C25" s="719">
        <f t="shared" ref="C25:D25" si="2">SUM(C26:C30)</f>
        <v>528658.96</v>
      </c>
      <c r="D25" s="719">
        <f t="shared" si="2"/>
        <v>11696.279999999999</v>
      </c>
      <c r="E25" s="70">
        <f>SUM(E26:E30)</f>
        <v>14126.36</v>
      </c>
      <c r="F25" s="719">
        <f>SUM(F26:F30)</f>
        <v>4863.13</v>
      </c>
      <c r="G25" s="926">
        <f t="shared" ref="G25" si="3">SUM(G26:G30)</f>
        <v>37643.17</v>
      </c>
      <c r="H25" s="719"/>
      <c r="I25" s="719"/>
      <c r="J25" s="819"/>
      <c r="K25" s="819"/>
      <c r="L25" s="819"/>
      <c r="M25" s="819"/>
      <c r="N25" s="819"/>
      <c r="O25" s="819"/>
      <c r="P25" s="719">
        <f>SUM(D25:O25)</f>
        <v>68328.94</v>
      </c>
      <c r="Q25" s="707">
        <f>+C25+P25+B25</f>
        <v>2349935.17</v>
      </c>
      <c r="R25" s="1006"/>
      <c r="S25" s="1006"/>
    </row>
    <row r="26" spans="1:19" s="23" customFormat="1">
      <c r="A26" s="276" t="s">
        <v>134</v>
      </c>
      <c r="B26" s="899">
        <v>0</v>
      </c>
      <c r="C26" s="899">
        <v>0</v>
      </c>
      <c r="D26" s="914">
        <v>0</v>
      </c>
      <c r="E26" s="29">
        <v>0</v>
      </c>
      <c r="F26" s="709">
        <v>0</v>
      </c>
      <c r="G26" s="29">
        <v>0</v>
      </c>
      <c r="H26" s="816"/>
      <c r="I26" s="816"/>
      <c r="J26" s="816"/>
      <c r="K26" s="816"/>
      <c r="L26" s="816"/>
      <c r="M26" s="825"/>
      <c r="N26" s="825"/>
      <c r="O26" s="825"/>
      <c r="P26" s="698">
        <f t="shared" ref="P26:P30" si="4">SUM(D26:O26)</f>
        <v>0</v>
      </c>
      <c r="Q26" s="698">
        <f t="shared" ref="Q26:Q30" si="5">+C26+P26+B26</f>
        <v>0</v>
      </c>
      <c r="R26" s="1006"/>
      <c r="S26" s="1006"/>
    </row>
    <row r="27" spans="1:19" s="23" customFormat="1">
      <c r="A27" s="276" t="s">
        <v>135</v>
      </c>
      <c r="B27" s="899">
        <v>1598611.08</v>
      </c>
      <c r="C27" s="899">
        <v>359665.30999999994</v>
      </c>
      <c r="D27" s="899">
        <v>763.96</v>
      </c>
      <c r="E27" s="29">
        <v>7842.5599999999995</v>
      </c>
      <c r="F27" s="698">
        <v>8935.52</v>
      </c>
      <c r="G27" s="29">
        <v>33320.99</v>
      </c>
      <c r="H27" s="698"/>
      <c r="I27" s="816"/>
      <c r="J27" s="816"/>
      <c r="K27" s="816"/>
      <c r="L27" s="816"/>
      <c r="M27" s="825"/>
      <c r="N27" s="825"/>
      <c r="O27" s="825"/>
      <c r="P27" s="698">
        <f t="shared" si="4"/>
        <v>50863.03</v>
      </c>
      <c r="Q27" s="698">
        <f t="shared" si="5"/>
        <v>2009139.42</v>
      </c>
      <c r="R27" s="1006"/>
      <c r="S27" s="1006"/>
    </row>
    <row r="28" spans="1:19" s="23" customFormat="1">
      <c r="A28" s="276" t="s">
        <v>136</v>
      </c>
      <c r="B28" s="899">
        <v>137890.43</v>
      </c>
      <c r="C28" s="899">
        <v>168993.65000000002</v>
      </c>
      <c r="D28" s="899">
        <v>10932.32</v>
      </c>
      <c r="E28" s="29">
        <v>6283.8</v>
      </c>
      <c r="F28" s="834">
        <v>-4072.3900000000003</v>
      </c>
      <c r="G28" s="29">
        <v>4322.18</v>
      </c>
      <c r="H28" s="698"/>
      <c r="I28" s="820"/>
      <c r="J28" s="820"/>
      <c r="K28" s="820"/>
      <c r="L28" s="820"/>
      <c r="M28" s="830"/>
      <c r="N28" s="825"/>
      <c r="O28" s="825"/>
      <c r="P28" s="698">
        <f t="shared" si="4"/>
        <v>17465.91</v>
      </c>
      <c r="Q28" s="698">
        <f t="shared" si="5"/>
        <v>324349.99</v>
      </c>
      <c r="R28" s="1006"/>
      <c r="S28" s="1006"/>
    </row>
    <row r="29" spans="1:19" s="23" customFormat="1">
      <c r="A29" s="276" t="s">
        <v>137</v>
      </c>
      <c r="B29" s="899">
        <v>0</v>
      </c>
      <c r="C29" s="899">
        <v>0</v>
      </c>
      <c r="D29" s="900">
        <v>0</v>
      </c>
      <c r="E29" s="820">
        <v>0</v>
      </c>
      <c r="F29" s="820">
        <v>0</v>
      </c>
      <c r="G29" s="820">
        <v>0</v>
      </c>
      <c r="H29" s="816"/>
      <c r="I29" s="820"/>
      <c r="J29" s="820"/>
      <c r="K29" s="820"/>
      <c r="L29" s="820"/>
      <c r="M29" s="820"/>
      <c r="N29" s="825"/>
      <c r="O29" s="825"/>
      <c r="P29" s="698">
        <f t="shared" si="4"/>
        <v>0</v>
      </c>
      <c r="Q29" s="698">
        <f t="shared" si="5"/>
        <v>0</v>
      </c>
      <c r="R29" s="1006"/>
      <c r="S29" s="1006"/>
    </row>
    <row r="30" spans="1:19" s="23" customFormat="1">
      <c r="A30" s="276" t="s">
        <v>138</v>
      </c>
      <c r="B30" s="899">
        <v>16445.759999999998</v>
      </c>
      <c r="C30" s="899">
        <v>0</v>
      </c>
      <c r="D30" s="900">
        <v>0</v>
      </c>
      <c r="E30" s="820">
        <v>0</v>
      </c>
      <c r="F30" s="820">
        <v>0</v>
      </c>
      <c r="G30" s="820">
        <v>0</v>
      </c>
      <c r="H30" s="816"/>
      <c r="I30" s="820"/>
      <c r="J30" s="820"/>
      <c r="K30" s="820"/>
      <c r="L30" s="820"/>
      <c r="M30" s="830"/>
      <c r="N30" s="825"/>
      <c r="O30" s="715"/>
      <c r="P30" s="698">
        <f t="shared" si="4"/>
        <v>0</v>
      </c>
      <c r="Q30" s="698">
        <f t="shared" si="5"/>
        <v>16445.759999999998</v>
      </c>
      <c r="R30" s="1006"/>
      <c r="S30" s="1006"/>
    </row>
    <row r="31" spans="1:19" s="23" customFormat="1" hidden="1" outlineLevel="1">
      <c r="A31" s="282" t="s">
        <v>139</v>
      </c>
      <c r="B31" s="890"/>
      <c r="C31" s="720"/>
      <c r="D31" s="1007" t="s">
        <v>13</v>
      </c>
      <c r="E31" s="1007"/>
      <c r="F31" s="1007"/>
      <c r="G31" s="1007"/>
      <c r="H31" s="1007"/>
      <c r="I31" s="1007"/>
      <c r="J31" s="1007"/>
      <c r="K31" s="1007"/>
      <c r="L31" s="1007"/>
      <c r="M31" s="1007"/>
      <c r="N31" s="1007"/>
      <c r="O31" s="1007"/>
      <c r="P31" s="1007"/>
      <c r="Q31" s="1007"/>
      <c r="R31" s="1007"/>
      <c r="S31" s="1008"/>
    </row>
    <row r="32" spans="1:19" s="23" customFormat="1" hidden="1" outlineLevel="1">
      <c r="A32" s="276" t="s">
        <v>134</v>
      </c>
      <c r="B32" s="888"/>
      <c r="C32" s="721"/>
      <c r="D32" s="40"/>
      <c r="E32" s="93"/>
      <c r="F32" s="93"/>
      <c r="G32" s="93"/>
      <c r="H32" s="93"/>
      <c r="I32" s="93"/>
      <c r="J32" s="93"/>
      <c r="K32" s="93"/>
      <c r="L32" s="93"/>
      <c r="M32" s="93"/>
      <c r="N32" s="93"/>
      <c r="O32" s="93"/>
      <c r="P32" s="93"/>
      <c r="Q32" s="93"/>
      <c r="R32" s="32"/>
      <c r="S32" s="32"/>
    </row>
    <row r="33" spans="1:19" s="23" customFormat="1" hidden="1" outlineLevel="1">
      <c r="A33" s="276" t="s">
        <v>135</v>
      </c>
      <c r="B33" s="888"/>
      <c r="C33" s="721"/>
      <c r="D33" s="40"/>
      <c r="E33" s="93"/>
      <c r="F33" s="93"/>
      <c r="G33" s="93"/>
      <c r="H33" s="93"/>
      <c r="I33" s="93"/>
      <c r="J33" s="93"/>
      <c r="K33" s="93"/>
      <c r="L33" s="93"/>
      <c r="M33" s="93"/>
      <c r="N33" s="93"/>
      <c r="O33" s="93"/>
      <c r="P33" s="93"/>
      <c r="Q33" s="93"/>
      <c r="R33" s="32"/>
      <c r="S33" s="32"/>
    </row>
    <row r="34" spans="1:19" s="23" customFormat="1" hidden="1" outlineLevel="1">
      <c r="A34" s="276" t="s">
        <v>140</v>
      </c>
      <c r="B34" s="888"/>
      <c r="C34" s="721"/>
      <c r="D34" s="40"/>
      <c r="E34" s="93"/>
      <c r="F34" s="93"/>
      <c r="G34" s="93"/>
      <c r="H34" s="93"/>
      <c r="I34" s="93"/>
      <c r="J34" s="93"/>
      <c r="K34" s="93"/>
      <c r="L34" s="93"/>
      <c r="M34" s="93"/>
      <c r="N34" s="93"/>
      <c r="O34" s="93"/>
      <c r="P34" s="93"/>
      <c r="Q34" s="93"/>
      <c r="R34" s="32"/>
      <c r="S34" s="32"/>
    </row>
    <row r="35" spans="1:19" s="23" customFormat="1" hidden="1" outlineLevel="1">
      <c r="A35" s="276" t="s">
        <v>137</v>
      </c>
      <c r="B35" s="888"/>
      <c r="C35" s="721"/>
      <c r="D35" s="40"/>
      <c r="E35" s="93"/>
      <c r="F35" s="93"/>
      <c r="G35" s="93"/>
      <c r="H35" s="93"/>
      <c r="I35" s="93"/>
      <c r="J35" s="93"/>
      <c r="K35" s="93"/>
      <c r="L35" s="93"/>
      <c r="M35" s="468"/>
      <c r="N35" s="93"/>
      <c r="O35" s="93"/>
      <c r="P35" s="93"/>
      <c r="Q35" s="93"/>
      <c r="R35" s="32"/>
      <c r="S35" s="32"/>
    </row>
    <row r="36" spans="1:19" s="23" customFormat="1" hidden="1" outlineLevel="1">
      <c r="A36" s="276" t="s">
        <v>138</v>
      </c>
      <c r="B36" s="888"/>
      <c r="C36" s="721"/>
      <c r="D36" s="40"/>
      <c r="E36" s="93"/>
      <c r="F36" s="93"/>
      <c r="G36" s="93"/>
      <c r="H36" s="93"/>
      <c r="I36" s="93"/>
      <c r="J36" s="93"/>
      <c r="K36" s="93"/>
      <c r="L36" s="93"/>
      <c r="N36" s="93"/>
      <c r="O36" s="93"/>
      <c r="P36" s="93"/>
      <c r="Q36" s="93"/>
      <c r="R36" s="32"/>
      <c r="S36" s="32"/>
    </row>
    <row r="37" spans="1:19" s="23" customFormat="1" hidden="1" outlineLevel="1">
      <c r="A37" s="282" t="s">
        <v>141</v>
      </c>
      <c r="B37" s="890"/>
      <c r="C37" s="720"/>
      <c r="D37" s="1007" t="s">
        <v>13</v>
      </c>
      <c r="E37" s="1007"/>
      <c r="F37" s="1007"/>
      <c r="G37" s="1007"/>
      <c r="H37" s="1007"/>
      <c r="I37" s="1007"/>
      <c r="J37" s="1007"/>
      <c r="K37" s="1007"/>
      <c r="L37" s="1007"/>
      <c r="M37" s="1009"/>
      <c r="N37" s="1007"/>
      <c r="O37" s="1007"/>
      <c r="P37" s="1007"/>
      <c r="Q37" s="1007"/>
      <c r="R37" s="1007"/>
      <c r="S37" s="1008"/>
    </row>
    <row r="38" spans="1:19" s="23" customFormat="1" hidden="1" outlineLevel="1">
      <c r="A38" s="276" t="s">
        <v>134</v>
      </c>
      <c r="B38" s="888"/>
      <c r="C38" s="721"/>
      <c r="D38" s="40"/>
      <c r="E38" s="93"/>
      <c r="F38" s="93"/>
      <c r="G38" s="93"/>
      <c r="H38" s="93"/>
      <c r="I38" s="93"/>
      <c r="J38" s="93"/>
      <c r="K38" s="93"/>
      <c r="L38" s="93"/>
      <c r="M38" s="444" t="s">
        <v>251</v>
      </c>
      <c r="N38" s="93"/>
      <c r="O38" s="93"/>
      <c r="P38" s="93"/>
      <c r="Q38" s="93"/>
      <c r="R38" s="32"/>
      <c r="S38" s="32"/>
    </row>
    <row r="39" spans="1:19" s="23" customFormat="1" hidden="1" outlineLevel="1">
      <c r="A39" s="276" t="s">
        <v>135</v>
      </c>
      <c r="B39" s="888"/>
      <c r="C39" s="721"/>
      <c r="D39" s="40"/>
      <c r="E39" s="93"/>
      <c r="F39" s="93"/>
      <c r="G39" s="93"/>
      <c r="H39" s="93"/>
      <c r="I39" s="93"/>
      <c r="J39" s="93"/>
      <c r="K39" s="93"/>
      <c r="L39" s="93"/>
      <c r="M39" s="93"/>
      <c r="N39" s="93"/>
      <c r="O39" s="93"/>
      <c r="P39" s="93"/>
      <c r="Q39" s="93"/>
      <c r="R39" s="32"/>
      <c r="S39" s="32"/>
    </row>
    <row r="40" spans="1:19" s="23" customFormat="1" hidden="1" outlineLevel="1">
      <c r="A40" s="276" t="s">
        <v>140</v>
      </c>
      <c r="B40" s="888"/>
      <c r="C40" s="721"/>
      <c r="D40" s="40"/>
      <c r="E40" s="93"/>
      <c r="F40" s="93"/>
      <c r="G40" s="93"/>
      <c r="H40" s="93"/>
      <c r="I40" s="93"/>
      <c r="J40" s="93"/>
      <c r="K40" s="93"/>
      <c r="L40" s="93"/>
      <c r="M40" s="92"/>
      <c r="N40" s="93"/>
      <c r="O40" s="93"/>
      <c r="P40" s="93"/>
      <c r="Q40" s="93"/>
      <c r="R40" s="32"/>
      <c r="S40" s="32"/>
    </row>
    <row r="41" spans="1:19" s="23" customFormat="1" hidden="1" outlineLevel="1">
      <c r="A41" s="276" t="s">
        <v>137</v>
      </c>
      <c r="B41" s="888"/>
      <c r="C41" s="721"/>
      <c r="D41" s="40"/>
      <c r="E41" s="93"/>
      <c r="F41" s="93"/>
      <c r="G41" s="93"/>
      <c r="H41" s="93"/>
      <c r="I41" s="93"/>
      <c r="J41" s="93"/>
      <c r="K41" s="93"/>
      <c r="L41" s="93"/>
      <c r="M41" s="93"/>
      <c r="N41" s="93"/>
      <c r="O41" s="93"/>
      <c r="P41" s="93"/>
      <c r="Q41" s="93"/>
      <c r="R41" s="32"/>
      <c r="S41" s="32"/>
    </row>
    <row r="42" spans="1:19" s="23" customFormat="1" hidden="1" outlineLevel="1">
      <c r="A42" s="276" t="s">
        <v>138</v>
      </c>
      <c r="B42" s="888"/>
      <c r="C42" s="721"/>
      <c r="D42" s="40"/>
      <c r="E42" s="93"/>
      <c r="F42" s="93"/>
      <c r="G42" s="93"/>
      <c r="H42" s="93"/>
      <c r="I42" s="93"/>
      <c r="J42" s="93"/>
      <c r="K42" s="93"/>
      <c r="L42" s="93"/>
      <c r="M42" s="93"/>
      <c r="N42" s="93"/>
      <c r="O42" s="93"/>
      <c r="P42" s="93"/>
      <c r="Q42" s="93"/>
      <c r="R42" s="32"/>
      <c r="S42" s="32"/>
    </row>
    <row r="43" spans="1:19" s="24" customFormat="1" ht="15.75" collapsed="1">
      <c r="A43" s="231" t="s">
        <v>142</v>
      </c>
      <c r="B43" s="891">
        <f t="shared" ref="B43" si="6">B22+B15+B17+B20+B25</f>
        <v>2084659.1400000001</v>
      </c>
      <c r="C43" s="927">
        <f t="shared" ref="C43" si="7">C22+C15+C17+C20+C25</f>
        <v>753761.12999999989</v>
      </c>
      <c r="D43" s="783">
        <f>D22+D15+D17+D20+D25</f>
        <v>12219.589999999998</v>
      </c>
      <c r="E43" s="783">
        <f>E22+E15+E17+E20+E25</f>
        <v>20437.84</v>
      </c>
      <c r="F43" s="783">
        <f t="shared" ref="F43:Q43" si="8">F22+F15+F17+F20+F25</f>
        <v>6058.909999999998</v>
      </c>
      <c r="G43" s="783">
        <f t="shared" si="8"/>
        <v>42049.07</v>
      </c>
      <c r="H43" s="783">
        <f t="shared" si="8"/>
        <v>0</v>
      </c>
      <c r="I43" s="833">
        <f t="shared" si="8"/>
        <v>0</v>
      </c>
      <c r="J43" s="833">
        <f t="shared" si="8"/>
        <v>0</v>
      </c>
      <c r="K43" s="833">
        <f t="shared" si="8"/>
        <v>0</v>
      </c>
      <c r="L43" s="833">
        <f t="shared" si="8"/>
        <v>0</v>
      </c>
      <c r="M43" s="833">
        <f t="shared" si="8"/>
        <v>0</v>
      </c>
      <c r="N43" s="833">
        <f t="shared" si="8"/>
        <v>0</v>
      </c>
      <c r="O43" s="833">
        <f t="shared" si="8"/>
        <v>0</v>
      </c>
      <c r="P43" s="833">
        <f t="shared" si="8"/>
        <v>80765.41</v>
      </c>
      <c r="Q43" s="712">
        <f t="shared" si="8"/>
        <v>2919185.6799999997</v>
      </c>
      <c r="R43" s="232">
        <v>2650000</v>
      </c>
      <c r="S43" s="232">
        <v>13570000</v>
      </c>
    </row>
    <row r="44" spans="1:19" ht="7.5" customHeight="1">
      <c r="A44" s="283"/>
      <c r="B44" s="708"/>
      <c r="C44" s="715"/>
      <c r="D44" s="92"/>
      <c r="E44" s="821"/>
      <c r="F44" s="818"/>
      <c r="G44" s="818"/>
      <c r="H44" s="818"/>
      <c r="I44" s="96"/>
      <c r="J44" s="96"/>
      <c r="K44" s="96"/>
      <c r="L44" s="96"/>
      <c r="M44" s="96"/>
      <c r="N44" s="96"/>
      <c r="O44" s="96"/>
      <c r="P44" s="96"/>
      <c r="Q44" s="713"/>
      <c r="R44" s="233"/>
      <c r="S44" s="233"/>
    </row>
    <row r="45" spans="1:19" ht="15.75">
      <c r="A45" s="33" t="s">
        <v>143</v>
      </c>
      <c r="B45" s="892"/>
      <c r="C45" s="722"/>
      <c r="D45" s="27"/>
      <c r="E45" s="822"/>
      <c r="F45" s="822"/>
      <c r="G45" s="822"/>
      <c r="H45" s="822"/>
      <c r="I45" s="97"/>
      <c r="J45" s="97"/>
      <c r="K45" s="97"/>
      <c r="L45" s="97"/>
      <c r="M45" s="97"/>
      <c r="N45" s="97"/>
      <c r="O45" s="97"/>
      <c r="P45" s="97"/>
      <c r="Q45" s="714"/>
      <c r="R45" s="96"/>
      <c r="S45" s="96"/>
    </row>
    <row r="46" spans="1:19">
      <c r="A46" s="280" t="s">
        <v>134</v>
      </c>
      <c r="B46" s="709"/>
      <c r="C46" s="709">
        <v>0</v>
      </c>
      <c r="D46" s="709">
        <v>0</v>
      </c>
      <c r="E46" s="29">
        <v>0</v>
      </c>
      <c r="F46" s="816">
        <v>0</v>
      </c>
      <c r="G46" s="816">
        <v>0</v>
      </c>
      <c r="H46" s="816"/>
      <c r="I46" s="698"/>
      <c r="J46" s="698"/>
      <c r="K46" s="698"/>
      <c r="L46" s="698"/>
      <c r="M46" s="698"/>
      <c r="N46" s="715"/>
      <c r="O46" s="715"/>
      <c r="P46" s="698">
        <f t="shared" ref="P46:P50" si="9">SUM(D46:O46)</f>
        <v>0</v>
      </c>
      <c r="Q46" s="698">
        <f t="shared" ref="Q46:Q50" si="10">+C46+P46+B46</f>
        <v>0</v>
      </c>
      <c r="R46" s="96"/>
      <c r="S46" s="96"/>
    </row>
    <row r="47" spans="1:19">
      <c r="A47" s="276" t="s">
        <v>135</v>
      </c>
      <c r="B47" s="698">
        <v>1716183.1799999997</v>
      </c>
      <c r="C47" s="698">
        <v>360665.23</v>
      </c>
      <c r="D47" s="698">
        <v>763.96</v>
      </c>
      <c r="E47" s="29">
        <v>7840.95</v>
      </c>
      <c r="F47" s="816">
        <v>16006.52</v>
      </c>
      <c r="G47" s="826">
        <v>33320.99</v>
      </c>
      <c r="H47" s="698"/>
      <c r="I47" s="698"/>
      <c r="J47" s="698"/>
      <c r="K47" s="715"/>
      <c r="L47" s="715"/>
      <c r="M47" s="715"/>
      <c r="N47" s="715"/>
      <c r="O47" s="715"/>
      <c r="P47" s="698">
        <f t="shared" si="9"/>
        <v>57932.42</v>
      </c>
      <c r="Q47" s="698">
        <f t="shared" si="10"/>
        <v>2134780.8299999996</v>
      </c>
      <c r="R47" s="96"/>
      <c r="S47" s="96"/>
    </row>
    <row r="48" spans="1:19" s="23" customFormat="1">
      <c r="A48" s="276" t="s">
        <v>140</v>
      </c>
      <c r="B48" s="698">
        <v>339335.09</v>
      </c>
      <c r="C48" s="698">
        <v>386126.15</v>
      </c>
      <c r="D48" s="834">
        <v>11455.63</v>
      </c>
      <c r="E48" s="608">
        <v>11168.49</v>
      </c>
      <c r="F48" s="820">
        <v>-11997.920000000002</v>
      </c>
      <c r="G48" s="826">
        <v>8634.61</v>
      </c>
      <c r="H48" s="834"/>
      <c r="I48" s="834"/>
      <c r="J48" s="834"/>
      <c r="K48" s="836"/>
      <c r="L48" s="836"/>
      <c r="M48" s="836"/>
      <c r="N48" s="715"/>
      <c r="O48" s="715"/>
      <c r="P48" s="698">
        <f t="shared" si="9"/>
        <v>19260.809999999998</v>
      </c>
      <c r="Q48" s="698">
        <f t="shared" si="10"/>
        <v>744722.05</v>
      </c>
      <c r="R48" s="71"/>
      <c r="S48" s="71"/>
    </row>
    <row r="49" spans="1:19" s="23" customFormat="1">
      <c r="A49" s="276" t="s">
        <v>137</v>
      </c>
      <c r="B49" s="698">
        <v>0</v>
      </c>
      <c r="C49" s="698">
        <v>0</v>
      </c>
      <c r="D49" s="698">
        <v>0</v>
      </c>
      <c r="E49" s="698">
        <v>0</v>
      </c>
      <c r="F49" s="820">
        <v>0</v>
      </c>
      <c r="G49" s="820">
        <v>0</v>
      </c>
      <c r="H49" s="698"/>
      <c r="I49" s="834"/>
      <c r="J49" s="834"/>
      <c r="K49" s="834"/>
      <c r="L49" s="834"/>
      <c r="M49" s="834"/>
      <c r="N49" s="834"/>
      <c r="O49" s="834"/>
      <c r="P49" s="698">
        <f t="shared" si="9"/>
        <v>0</v>
      </c>
      <c r="Q49" s="698">
        <f t="shared" si="10"/>
        <v>0</v>
      </c>
      <c r="R49" s="71"/>
      <c r="S49" s="71"/>
    </row>
    <row r="50" spans="1:19" s="23" customFormat="1">
      <c r="A50" s="276" t="s">
        <v>138</v>
      </c>
      <c r="B50" s="698">
        <v>29140.87</v>
      </c>
      <c r="C50" s="698">
        <v>6969.75</v>
      </c>
      <c r="D50" s="719">
        <v>0</v>
      </c>
      <c r="E50" s="29">
        <v>1428.4</v>
      </c>
      <c r="F50" s="820">
        <v>2050.31</v>
      </c>
      <c r="G50" s="826">
        <v>93.47</v>
      </c>
      <c r="H50" s="719"/>
      <c r="I50" s="834"/>
      <c r="J50" s="834"/>
      <c r="K50" s="836"/>
      <c r="L50" s="836"/>
      <c r="M50" s="836"/>
      <c r="N50" s="715"/>
      <c r="O50" s="715"/>
      <c r="P50" s="698">
        <f t="shared" si="9"/>
        <v>3572.18</v>
      </c>
      <c r="Q50" s="698">
        <f t="shared" si="10"/>
        <v>39682.800000000003</v>
      </c>
      <c r="R50" s="71"/>
      <c r="S50" s="71"/>
    </row>
    <row r="51" spans="1:19" s="23" customFormat="1" ht="15.75">
      <c r="A51" s="228" t="s">
        <v>144</v>
      </c>
      <c r="B51" s="893">
        <f>SUM(B46:B50)</f>
        <v>2084659.14</v>
      </c>
      <c r="C51" s="723">
        <f>SUM(C46:C50)</f>
        <v>753761.13</v>
      </c>
      <c r="D51" s="234">
        <f>SUM(D46:D50)</f>
        <v>12219.59</v>
      </c>
      <c r="E51" s="823">
        <f t="shared" ref="E51:O51" si="11">SUM(E46:E50)</f>
        <v>20437.84</v>
      </c>
      <c r="F51" s="823">
        <f t="shared" si="11"/>
        <v>6058.909999999998</v>
      </c>
      <c r="G51" s="823">
        <f t="shared" si="11"/>
        <v>42049.07</v>
      </c>
      <c r="H51" s="723">
        <f t="shared" si="11"/>
        <v>0</v>
      </c>
      <c r="I51" s="723">
        <f t="shared" si="11"/>
        <v>0</v>
      </c>
      <c r="J51" s="723">
        <f t="shared" si="11"/>
        <v>0</v>
      </c>
      <c r="K51" s="723">
        <f t="shared" si="11"/>
        <v>0</v>
      </c>
      <c r="L51" s="723">
        <f t="shared" si="11"/>
        <v>0</v>
      </c>
      <c r="M51" s="723">
        <f t="shared" si="11"/>
        <v>0</v>
      </c>
      <c r="N51" s="723">
        <f t="shared" si="11"/>
        <v>0</v>
      </c>
      <c r="O51" s="723">
        <f t="shared" si="11"/>
        <v>0</v>
      </c>
      <c r="P51" s="723">
        <f>SUM(P46:P50)</f>
        <v>80765.409999999989</v>
      </c>
      <c r="Q51" s="710">
        <f>SUM(Q46:Q50)</f>
        <v>2919185.6799999997</v>
      </c>
      <c r="R51" s="232">
        <v>2650000</v>
      </c>
      <c r="S51" s="232">
        <v>13570000</v>
      </c>
    </row>
    <row r="52" spans="1:19" ht="10.35" customHeight="1">
      <c r="A52" s="235"/>
      <c r="B52" s="708"/>
      <c r="C52" s="715"/>
      <c r="D52" s="236"/>
      <c r="E52" s="824"/>
      <c r="F52" s="824"/>
      <c r="G52" s="824"/>
      <c r="H52" s="835"/>
      <c r="I52" s="835"/>
      <c r="J52" s="835"/>
      <c r="K52" s="835"/>
      <c r="L52" s="835"/>
      <c r="M52" s="835"/>
      <c r="N52" s="835"/>
      <c r="O52" s="835"/>
      <c r="P52" s="708"/>
      <c r="Q52" s="708"/>
      <c r="R52" s="237"/>
      <c r="S52" s="237"/>
    </row>
    <row r="53" spans="1:19" ht="15.75">
      <c r="A53" s="33" t="s">
        <v>167</v>
      </c>
      <c r="B53" s="97"/>
      <c r="C53" s="714"/>
      <c r="D53" s="27"/>
      <c r="E53" s="822"/>
      <c r="F53" s="822"/>
      <c r="G53" s="822"/>
      <c r="H53" s="97"/>
      <c r="I53" s="97"/>
      <c r="J53" s="97"/>
      <c r="K53" s="97"/>
      <c r="L53" s="97"/>
      <c r="M53" s="97"/>
      <c r="N53" s="97"/>
      <c r="O53" s="97"/>
      <c r="P53" s="97"/>
      <c r="Q53" s="97"/>
      <c r="R53" s="96"/>
      <c r="S53" s="96"/>
    </row>
    <row r="54" spans="1:19" s="23" customFormat="1">
      <c r="A54" s="276" t="s">
        <v>145</v>
      </c>
      <c r="B54" s="698">
        <v>49756.783999999992</v>
      </c>
      <c r="C54" s="698">
        <v>33765.325499999999</v>
      </c>
      <c r="D54" s="713">
        <v>78.5</v>
      </c>
      <c r="E54" s="609">
        <v>946.72199999999998</v>
      </c>
      <c r="F54" s="825">
        <v>179.36699999999956</v>
      </c>
      <c r="G54" s="825">
        <v>660.89</v>
      </c>
      <c r="H54" s="713"/>
      <c r="I54" s="715"/>
      <c r="J54" s="715"/>
      <c r="K54" s="715"/>
      <c r="L54" s="715"/>
      <c r="M54" s="715"/>
      <c r="N54" s="715"/>
      <c r="O54" s="715"/>
      <c r="P54" s="698">
        <f t="shared" ref="P54:P57" si="12">SUM(D54:O54)</f>
        <v>1865.4789999999994</v>
      </c>
      <c r="Q54" s="698">
        <f t="shared" ref="Q54:Q57" si="13">+C54+P54+B54</f>
        <v>85387.588499999983</v>
      </c>
      <c r="R54" s="96"/>
      <c r="S54" s="96"/>
    </row>
    <row r="55" spans="1:19" s="23" customFormat="1">
      <c r="A55" s="280" t="s">
        <v>146</v>
      </c>
      <c r="B55" s="698">
        <v>281955.08600000001</v>
      </c>
      <c r="C55" s="698">
        <v>191336.84450000001</v>
      </c>
      <c r="D55" s="715">
        <v>444.81</v>
      </c>
      <c r="E55" s="609">
        <v>5364.7580000000007</v>
      </c>
      <c r="F55" s="825">
        <v>1016.4129999999986</v>
      </c>
      <c r="G55" s="825">
        <v>3745.02</v>
      </c>
      <c r="H55" s="715"/>
      <c r="I55" s="715"/>
      <c r="J55" s="715"/>
      <c r="K55" s="715"/>
      <c r="L55" s="715"/>
      <c r="M55" s="715"/>
      <c r="N55" s="715"/>
      <c r="O55" s="715"/>
      <c r="P55" s="698">
        <f t="shared" si="12"/>
        <v>10571.001</v>
      </c>
      <c r="Q55" s="698">
        <f t="shared" si="13"/>
        <v>483862.93150000001</v>
      </c>
      <c r="R55" s="96"/>
      <c r="S55" s="96"/>
    </row>
    <row r="56" spans="1:19" s="23" customFormat="1" ht="14.25" customHeight="1">
      <c r="A56" s="276" t="s">
        <v>147</v>
      </c>
      <c r="B56" s="698">
        <v>0</v>
      </c>
      <c r="C56" s="698">
        <v>0</v>
      </c>
      <c r="D56" s="715">
        <v>0</v>
      </c>
      <c r="E56" s="698">
        <v>0</v>
      </c>
      <c r="F56" s="825">
        <v>0</v>
      </c>
      <c r="G56" s="825">
        <v>0</v>
      </c>
      <c r="H56" s="715"/>
      <c r="I56" s="715"/>
      <c r="J56" s="715"/>
      <c r="K56" s="715"/>
      <c r="L56" s="715"/>
      <c r="M56" s="715"/>
      <c r="N56" s="715"/>
      <c r="O56" s="715"/>
      <c r="P56" s="698">
        <f t="shared" si="12"/>
        <v>0</v>
      </c>
      <c r="Q56" s="698">
        <f t="shared" si="13"/>
        <v>0</v>
      </c>
      <c r="R56" s="96"/>
      <c r="S56" s="96"/>
    </row>
    <row r="57" spans="1:19" s="23" customFormat="1">
      <c r="A57" s="276" t="s">
        <v>148</v>
      </c>
      <c r="B57" s="698">
        <v>1752947.27</v>
      </c>
      <c r="C57" s="698">
        <v>528658.96000000008</v>
      </c>
      <c r="D57" s="714">
        <v>11696.28</v>
      </c>
      <c r="E57" s="609">
        <v>14126.36</v>
      </c>
      <c r="F57" s="825">
        <v>4863.13</v>
      </c>
      <c r="G57" s="825">
        <v>37643.17</v>
      </c>
      <c r="H57" s="714"/>
      <c r="I57" s="715"/>
      <c r="J57" s="715"/>
      <c r="K57" s="715"/>
      <c r="L57" s="715"/>
      <c r="M57" s="715"/>
      <c r="N57" s="715"/>
      <c r="O57" s="715"/>
      <c r="P57" s="698">
        <f t="shared" si="12"/>
        <v>68328.94</v>
      </c>
      <c r="Q57" s="698">
        <f t="shared" si="13"/>
        <v>2349935.17</v>
      </c>
      <c r="R57" s="71"/>
      <c r="S57" s="71"/>
    </row>
    <row r="58" spans="1:19" s="23" customFormat="1" ht="15.75">
      <c r="A58" s="228" t="s">
        <v>149</v>
      </c>
      <c r="B58" s="893">
        <f>SUM(B54:B57)</f>
        <v>2084659.1400000001</v>
      </c>
      <c r="C58" s="723">
        <f>SUM(C54:C57)</f>
        <v>753761.13000000012</v>
      </c>
      <c r="D58" s="234">
        <f>SUM(D54:D57)</f>
        <v>12219.59</v>
      </c>
      <c r="E58" s="823">
        <f t="shared" ref="E58:O58" si="14">SUM(E54:E57)</f>
        <v>20437.84</v>
      </c>
      <c r="F58" s="823">
        <f t="shared" si="14"/>
        <v>6058.909999999998</v>
      </c>
      <c r="G58" s="823">
        <f t="shared" si="14"/>
        <v>42049.08</v>
      </c>
      <c r="H58" s="723">
        <f t="shared" si="14"/>
        <v>0</v>
      </c>
      <c r="I58" s="723">
        <f t="shared" si="14"/>
        <v>0</v>
      </c>
      <c r="J58" s="723">
        <f t="shared" si="14"/>
        <v>0</v>
      </c>
      <c r="K58" s="723">
        <f t="shared" si="14"/>
        <v>0</v>
      </c>
      <c r="L58" s="723">
        <f t="shared" si="14"/>
        <v>0</v>
      </c>
      <c r="M58" s="723">
        <f t="shared" si="14"/>
        <v>0</v>
      </c>
      <c r="N58" s="723">
        <f t="shared" si="14"/>
        <v>0</v>
      </c>
      <c r="O58" s="723">
        <f t="shared" si="14"/>
        <v>0</v>
      </c>
      <c r="P58" s="723">
        <f>SUM(P54:P57)</f>
        <v>80765.42</v>
      </c>
      <c r="Q58" s="710">
        <f>SUM(Q54:Q57)</f>
        <v>2919185.69</v>
      </c>
      <c r="R58" s="232">
        <v>2650000</v>
      </c>
      <c r="S58" s="232">
        <v>13570000</v>
      </c>
    </row>
    <row r="59" spans="1:19">
      <c r="A59" s="28" t="s">
        <v>2</v>
      </c>
      <c r="B59" s="28"/>
      <c r="C59" s="28"/>
      <c r="D59" s="95"/>
      <c r="E59" s="95"/>
      <c r="F59" s="95"/>
      <c r="G59" s="95"/>
      <c r="H59" s="95"/>
      <c r="I59" s="95"/>
      <c r="J59" s="95"/>
      <c r="K59" s="95"/>
      <c r="L59" s="95"/>
      <c r="M59" s="95"/>
      <c r="N59" s="95"/>
      <c r="O59" s="95"/>
      <c r="P59" s="95"/>
      <c r="Q59" s="95"/>
      <c r="R59" s="95"/>
      <c r="S59" s="95"/>
    </row>
    <row r="60" spans="1:19" ht="60" customHeight="1">
      <c r="A60" s="997" t="s">
        <v>150</v>
      </c>
      <c r="B60" s="997"/>
      <c r="C60" s="997"/>
      <c r="D60" s="946"/>
      <c r="E60" s="946"/>
      <c r="F60" s="946"/>
      <c r="G60" s="946"/>
      <c r="H60" s="946"/>
      <c r="I60" s="946"/>
      <c r="J60" s="946"/>
      <c r="K60" s="946"/>
      <c r="L60" s="946"/>
      <c r="M60" s="946"/>
      <c r="N60" s="946"/>
      <c r="O60" s="946"/>
      <c r="P60" s="997"/>
      <c r="Q60" s="997"/>
      <c r="R60" s="997"/>
      <c r="S60" s="946"/>
    </row>
  </sheetData>
  <mergeCells count="13">
    <mergeCell ref="A60:O60"/>
    <mergeCell ref="P60:S60"/>
    <mergeCell ref="D1:O1"/>
    <mergeCell ref="P1:P2"/>
    <mergeCell ref="S1:S2"/>
    <mergeCell ref="S13:S30"/>
    <mergeCell ref="D31:S31"/>
    <mergeCell ref="D37:S37"/>
    <mergeCell ref="R1:R2"/>
    <mergeCell ref="R13:R30"/>
    <mergeCell ref="C1:C2"/>
    <mergeCell ref="Q1:Q2"/>
    <mergeCell ref="B1:B2"/>
  </mergeCells>
  <pageMargins left="0.7" right="0.7" top="0.99537037037037035" bottom="0.75" header="0.3" footer="0.3"/>
  <pageSetup scale="43" orientation="landscape" r:id="rId1"/>
  <headerFooter>
    <oddHeader>&amp;C&amp;"Arial,Bold"&amp;K000000Table I-7
Pacific Gas and Electric Company
2018-22 Marketing, Education and Outreach
Actual Expenditures
April 2020</oddHeader>
    <oddFooter>&amp;L&amp;F&amp;C10 of 11&amp;R&amp;A</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zoomScale="85" zoomScaleNormal="100" zoomScalePageLayoutView="85" workbookViewId="0">
      <selection activeCell="E2" sqref="E2"/>
    </sheetView>
  </sheetViews>
  <sheetFormatPr defaultColWidth="9.42578125" defaultRowHeight="12.75"/>
  <cols>
    <col min="1" max="1" width="19.140625" style="37" customWidth="1"/>
    <col min="2" max="2" width="16.5703125" style="38" customWidth="1"/>
    <col min="3" max="3" width="55.5703125" style="38" customWidth="1"/>
    <col min="4" max="4" width="10.5703125" style="38" customWidth="1"/>
    <col min="5" max="5" width="64.5703125" style="38" customWidth="1"/>
    <col min="6" max="16384" width="9.42578125" style="35"/>
  </cols>
  <sheetData>
    <row r="1" spans="1:5">
      <c r="A1" s="1012" t="s">
        <v>151</v>
      </c>
      <c r="B1" s="1013"/>
      <c r="C1" s="1013"/>
      <c r="D1" s="1013"/>
      <c r="E1" s="1013"/>
    </row>
    <row r="3" spans="1:5" s="34" customFormat="1">
      <c r="A3" s="63" t="s">
        <v>152</v>
      </c>
      <c r="B3" s="39" t="s">
        <v>153</v>
      </c>
      <c r="C3" s="39"/>
      <c r="D3" s="39"/>
      <c r="E3" s="39"/>
    </row>
    <row r="4" spans="1:5" s="34" customFormat="1">
      <c r="A4" s="63"/>
      <c r="B4" s="39" t="s">
        <v>154</v>
      </c>
      <c r="C4" s="39"/>
      <c r="D4" s="39"/>
      <c r="E4" s="39"/>
    </row>
    <row r="5" spans="1:5" s="34" customFormat="1">
      <c r="A5" s="63"/>
      <c r="B5" s="39" t="s">
        <v>155</v>
      </c>
      <c r="C5" s="39"/>
      <c r="D5" s="39"/>
      <c r="E5" s="39"/>
    </row>
    <row r="6" spans="1:5" s="34" customFormat="1">
      <c r="A6" s="63"/>
      <c r="B6" s="39" t="s">
        <v>156</v>
      </c>
      <c r="C6" s="39"/>
      <c r="D6" s="39"/>
      <c r="E6" s="39"/>
    </row>
    <row r="7" spans="1:5" s="34" customFormat="1">
      <c r="A7" s="63"/>
      <c r="B7" s="39" t="s">
        <v>157</v>
      </c>
      <c r="C7" s="39"/>
      <c r="D7" s="39"/>
      <c r="E7" s="39"/>
    </row>
    <row r="8" spans="1:5" s="34" customFormat="1">
      <c r="A8" s="63"/>
      <c r="B8" s="39" t="s">
        <v>158</v>
      </c>
      <c r="C8" s="39"/>
      <c r="D8" s="39"/>
      <c r="E8" s="39"/>
    </row>
    <row r="9" spans="1:5" s="34" customFormat="1">
      <c r="A9" s="63"/>
      <c r="B9" s="39" t="s">
        <v>159</v>
      </c>
      <c r="C9" s="39"/>
      <c r="D9" s="39"/>
      <c r="E9" s="39"/>
    </row>
    <row r="10" spans="1:5" s="34" customFormat="1">
      <c r="A10" s="63"/>
      <c r="B10" s="39" t="s">
        <v>160</v>
      </c>
      <c r="C10" s="39"/>
      <c r="D10" s="39"/>
      <c r="E10" s="39"/>
    </row>
    <row r="11" spans="1:5" s="34" customFormat="1" ht="6.75" customHeight="1">
      <c r="A11" s="63"/>
      <c r="B11" s="39"/>
      <c r="C11" s="39"/>
      <c r="D11" s="39"/>
      <c r="E11" s="39"/>
    </row>
    <row r="12" spans="1:5" s="44" customFormat="1" ht="26.25" customHeight="1">
      <c r="A12" s="166" t="s">
        <v>103</v>
      </c>
      <c r="B12" s="166" t="s">
        <v>161</v>
      </c>
      <c r="C12" s="167" t="s">
        <v>162</v>
      </c>
      <c r="D12" s="168" t="s">
        <v>163</v>
      </c>
      <c r="E12" s="168" t="s">
        <v>164</v>
      </c>
    </row>
    <row r="13" spans="1:5" s="76" customFormat="1" ht="36">
      <c r="A13" s="169" t="s">
        <v>210</v>
      </c>
      <c r="B13" s="160"/>
      <c r="C13" s="179"/>
      <c r="D13" s="173"/>
      <c r="E13" s="180"/>
    </row>
    <row r="14" spans="1:5" s="76" customFormat="1" ht="36">
      <c r="A14" s="172" t="s">
        <v>211</v>
      </c>
      <c r="B14" s="160"/>
      <c r="C14" s="179"/>
      <c r="D14" s="173"/>
      <c r="E14" s="180"/>
    </row>
    <row r="15" spans="1:5" s="76" customFormat="1" ht="24">
      <c r="A15" s="169" t="s">
        <v>212</v>
      </c>
      <c r="B15" s="170"/>
      <c r="C15" s="171"/>
      <c r="D15" s="173"/>
      <c r="E15" s="174"/>
    </row>
    <row r="16" spans="1:5" s="77" customFormat="1" ht="36">
      <c r="A16" s="175" t="s">
        <v>213</v>
      </c>
      <c r="B16" s="253"/>
      <c r="C16" s="178"/>
      <c r="D16" s="254"/>
      <c r="E16" s="174"/>
    </row>
    <row r="17" spans="1:11" s="77" customFormat="1" ht="18">
      <c r="A17" s="175" t="s">
        <v>214</v>
      </c>
      <c r="B17" s="170"/>
      <c r="C17" s="175"/>
      <c r="D17" s="173"/>
      <c r="E17" s="174"/>
      <c r="K17" s="78"/>
    </row>
    <row r="18" spans="1:11" s="77" customFormat="1" ht="36">
      <c r="A18" s="175" t="s">
        <v>215</v>
      </c>
      <c r="B18" s="170"/>
      <c r="C18" s="175"/>
      <c r="D18" s="173"/>
      <c r="E18" s="174"/>
    </row>
    <row r="19" spans="1:11" s="77" customFormat="1" ht="60">
      <c r="A19" s="598" t="s">
        <v>216</v>
      </c>
      <c r="B19" s="170"/>
      <c r="C19" s="175"/>
      <c r="D19" s="173"/>
      <c r="E19" s="174"/>
      <c r="K19" s="472"/>
    </row>
    <row r="20" spans="1:11" s="77" customFormat="1" ht="36">
      <c r="A20" s="175" t="s">
        <v>252</v>
      </c>
      <c r="B20" s="170"/>
      <c r="C20" s="176"/>
      <c r="D20" s="177"/>
      <c r="E20" s="176"/>
    </row>
    <row r="21" spans="1:11" s="72" customFormat="1" ht="14.25" customHeight="1">
      <c r="A21" s="181" t="s">
        <v>50</v>
      </c>
      <c r="B21" s="182">
        <f>SUM(B13:B20)</f>
        <v>0</v>
      </c>
      <c r="C21" s="165"/>
      <c r="D21" s="165"/>
      <c r="E21" s="165"/>
    </row>
    <row r="22" spans="1:11" s="72" customFormat="1" ht="24.75" customHeight="1">
      <c r="B22" s="38"/>
      <c r="C22" s="38"/>
      <c r="D22" s="38"/>
      <c r="E22" s="38"/>
    </row>
    <row r="23" spans="1:11" s="36" customFormat="1">
      <c r="B23" s="38"/>
      <c r="C23" s="38"/>
      <c r="D23" s="38"/>
      <c r="E23" s="38"/>
    </row>
    <row r="24" spans="1:11" s="36" customFormat="1">
      <c r="A24" s="162"/>
      <c r="B24" s="38"/>
      <c r="C24" s="38"/>
      <c r="D24" s="38"/>
      <c r="E24" s="38"/>
    </row>
    <row r="25" spans="1:11" s="36" customFormat="1">
      <c r="A25" s="163"/>
      <c r="B25" s="38"/>
      <c r="C25" s="38"/>
      <c r="D25" s="38"/>
      <c r="E25" s="38"/>
    </row>
    <row r="26" spans="1:11">
      <c r="K26" s="64"/>
    </row>
    <row r="27" spans="1:11">
      <c r="K27" s="64"/>
    </row>
    <row r="35" spans="11:11">
      <c r="K35" s="467"/>
    </row>
    <row r="36" spans="11:11">
      <c r="K36" s="445"/>
    </row>
    <row r="37" spans="11:11">
      <c r="K37" s="443"/>
    </row>
    <row r="38" spans="11:11">
      <c r="K38" s="443"/>
    </row>
  </sheetData>
  <mergeCells count="1">
    <mergeCell ref="A1:E1"/>
  </mergeCells>
  <pageMargins left="0.7" right="0.7" top="1.1439732142857142" bottom="0.75" header="0.3" footer="0.3"/>
  <pageSetup scale="75" orientation="landscape" r:id="rId1"/>
  <headerFooter>
    <oddHeader>&amp;C&amp;"Arial,Bold"&amp;K000000Pacific Gas and Electric Company
2020 Fund Shifting Documentation
April 2020</oddHeader>
    <oddFooter>&amp;L&amp;F&amp;C11 of 11&amp;R&amp;A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A7" sqref="A7"/>
    </sheetView>
  </sheetViews>
  <sheetFormatPr defaultRowHeight="12.75"/>
  <cols>
    <col min="4" max="4" width="53.140625" style="523" customWidth="1"/>
  </cols>
  <sheetData>
    <row r="1" spans="1:7" ht="13.5" thickBot="1">
      <c r="A1" t="s">
        <v>194</v>
      </c>
      <c r="B1" s="493" t="s">
        <v>259</v>
      </c>
      <c r="C1" s="494" t="s">
        <v>260</v>
      </c>
      <c r="D1" s="519" t="s">
        <v>289</v>
      </c>
      <c r="G1" s="497" t="s">
        <v>2</v>
      </c>
    </row>
    <row r="2" spans="1:7" ht="13.5" thickBot="1">
      <c r="A2" t="s">
        <v>244</v>
      </c>
      <c r="B2" s="493" t="s">
        <v>261</v>
      </c>
      <c r="C2" s="494" t="s">
        <v>262</v>
      </c>
      <c r="D2" s="519" t="s">
        <v>290</v>
      </c>
    </row>
    <row r="3" spans="1:7" ht="13.5" thickBot="1">
      <c r="A3" t="s">
        <v>245</v>
      </c>
      <c r="B3" s="493" t="s">
        <v>263</v>
      </c>
      <c r="C3" s="494" t="s">
        <v>264</v>
      </c>
      <c r="D3" s="519" t="s">
        <v>291</v>
      </c>
    </row>
    <row r="4" spans="1:7" ht="13.5" thickBot="1">
      <c r="A4" t="s">
        <v>246</v>
      </c>
      <c r="B4" s="493" t="s">
        <v>265</v>
      </c>
      <c r="C4" s="494" t="s">
        <v>266</v>
      </c>
      <c r="D4" s="519" t="s">
        <v>292</v>
      </c>
    </row>
    <row r="5" spans="1:7" ht="13.5" thickBot="1">
      <c r="A5" t="s">
        <v>247</v>
      </c>
      <c r="B5" s="493" t="s">
        <v>267</v>
      </c>
      <c r="C5" s="494" t="s">
        <v>268</v>
      </c>
      <c r="D5" s="519" t="s">
        <v>293</v>
      </c>
    </row>
    <row r="6" spans="1:7" ht="13.5" thickBot="1">
      <c r="A6" t="s">
        <v>248</v>
      </c>
      <c r="B6" s="493" t="s">
        <v>269</v>
      </c>
      <c r="C6" s="494" t="s">
        <v>270</v>
      </c>
      <c r="D6" s="519" t="s">
        <v>294</v>
      </c>
    </row>
    <row r="7" spans="1:7" ht="13.5" thickBot="1">
      <c r="A7" t="s">
        <v>249</v>
      </c>
      <c r="B7" s="493" t="s">
        <v>271</v>
      </c>
      <c r="C7" s="494" t="s">
        <v>272</v>
      </c>
      <c r="D7" s="520" t="s">
        <v>295</v>
      </c>
    </row>
    <row r="8" spans="1:7" ht="13.5" thickBot="1">
      <c r="B8" s="493" t="s">
        <v>273</v>
      </c>
      <c r="C8" s="494" t="s">
        <v>274</v>
      </c>
      <c r="D8" s="520" t="s">
        <v>296</v>
      </c>
    </row>
    <row r="9" spans="1:7" ht="13.5" thickBot="1">
      <c r="B9" s="493" t="s">
        <v>275</v>
      </c>
      <c r="C9" s="494" t="s">
        <v>276</v>
      </c>
      <c r="D9" s="520" t="s">
        <v>297</v>
      </c>
    </row>
    <row r="10" spans="1:7" ht="13.5" thickBot="1">
      <c r="B10" s="493" t="s">
        <v>277</v>
      </c>
      <c r="C10" s="494" t="s">
        <v>278</v>
      </c>
      <c r="D10" s="520" t="s">
        <v>298</v>
      </c>
    </row>
    <row r="11" spans="1:7" ht="13.5" thickBot="1">
      <c r="B11" s="493" t="s">
        <v>279</v>
      </c>
      <c r="C11" s="494" t="s">
        <v>280</v>
      </c>
      <c r="D11" s="520" t="s">
        <v>299</v>
      </c>
    </row>
    <row r="12" spans="1:7" ht="13.5" thickBot="1">
      <c r="B12" s="493" t="s">
        <v>281</v>
      </c>
      <c r="C12" s="494" t="s">
        <v>282</v>
      </c>
      <c r="D12" s="520" t="s">
        <v>300</v>
      </c>
    </row>
    <row r="13" spans="1:7" ht="13.5" thickBot="1">
      <c r="B13" s="493" t="s">
        <v>283</v>
      </c>
      <c r="C13" s="494" t="s">
        <v>284</v>
      </c>
      <c r="D13" s="520" t="s">
        <v>301</v>
      </c>
    </row>
    <row r="14" spans="1:7" ht="13.5" thickBot="1">
      <c r="B14" s="493" t="s">
        <v>285</v>
      </c>
      <c r="C14" s="494" t="s">
        <v>286</v>
      </c>
      <c r="D14" s="520" t="s">
        <v>302</v>
      </c>
    </row>
    <row r="15" spans="1:7">
      <c r="B15" s="500" t="s">
        <v>287</v>
      </c>
      <c r="C15" s="499" t="s">
        <v>288</v>
      </c>
      <c r="D15" s="520" t="s">
        <v>303</v>
      </c>
    </row>
    <row r="16" spans="1:7" ht="56.25">
      <c r="B16" s="501" t="s">
        <v>2</v>
      </c>
      <c r="C16" s="498"/>
      <c r="D16" s="521" t="s">
        <v>304</v>
      </c>
    </row>
    <row r="17" spans="1:4">
      <c r="B17" s="501" t="s">
        <v>2</v>
      </c>
      <c r="C17" s="498"/>
      <c r="D17" s="522" t="s">
        <v>13</v>
      </c>
    </row>
    <row r="18" spans="1:4">
      <c r="B18" s="501" t="s">
        <v>2</v>
      </c>
      <c r="C18" s="498"/>
    </row>
    <row r="22" spans="1:4">
      <c r="A22" s="498"/>
      <c r="B22" s="498"/>
      <c r="C22" s="498"/>
      <c r="D22" s="519"/>
    </row>
    <row r="23" spans="1:4">
      <c r="A23" s="498"/>
      <c r="B23" s="499"/>
      <c r="C23" s="498"/>
      <c r="D23" s="519"/>
    </row>
    <row r="24" spans="1:4">
      <c r="A24" s="498"/>
      <c r="B24" s="499"/>
      <c r="C24" s="498"/>
      <c r="D24" s="519"/>
    </row>
    <row r="25" spans="1:4">
      <c r="A25" s="498"/>
      <c r="B25" s="499"/>
      <c r="C25" s="498"/>
      <c r="D25" s="519"/>
    </row>
    <row r="26" spans="1:4">
      <c r="A26" s="498"/>
      <c r="B26" s="499"/>
      <c r="C26" s="498"/>
      <c r="D26" s="519"/>
    </row>
    <row r="27" spans="1:4">
      <c r="A27" s="498"/>
      <c r="B27" s="499"/>
      <c r="C27" s="498"/>
      <c r="D27" s="519"/>
    </row>
    <row r="28" spans="1:4">
      <c r="A28" s="498"/>
      <c r="B28" s="499"/>
      <c r="C28" s="498"/>
      <c r="D28" s="519"/>
    </row>
    <row r="29" spans="1:4">
      <c r="A29" s="498"/>
      <c r="B29" s="499"/>
      <c r="C29" s="498"/>
      <c r="D29" s="519"/>
    </row>
    <row r="30" spans="1:4">
      <c r="A30" s="498"/>
      <c r="B30" s="499"/>
      <c r="C30" s="498"/>
      <c r="D30" s="519"/>
    </row>
    <row r="31" spans="1:4">
      <c r="A31" s="498"/>
      <c r="B31" s="499"/>
      <c r="C31" s="498"/>
      <c r="D31" s="519"/>
    </row>
    <row r="32" spans="1:4">
      <c r="A32" s="498"/>
      <c r="B32" s="499"/>
      <c r="C32" s="498"/>
      <c r="D32" s="519"/>
    </row>
    <row r="33" spans="1:4">
      <c r="A33" s="498"/>
      <c r="B33" s="499"/>
      <c r="C33" s="498"/>
      <c r="D33" s="519"/>
    </row>
    <row r="34" spans="1:4">
      <c r="A34" s="498"/>
      <c r="B34" s="499"/>
      <c r="C34" s="498"/>
      <c r="D34" s="519"/>
    </row>
    <row r="35" spans="1:4">
      <c r="A35" s="498"/>
      <c r="B35" s="499"/>
      <c r="C35" s="498"/>
      <c r="D35" s="519"/>
    </row>
    <row r="36" spans="1:4">
      <c r="A36" s="498"/>
      <c r="B36" s="499"/>
      <c r="C36" s="498"/>
      <c r="D36" s="519"/>
    </row>
    <row r="37" spans="1:4">
      <c r="A37" s="498"/>
      <c r="B37" s="499"/>
      <c r="C37" s="498"/>
      <c r="D37" s="519"/>
    </row>
    <row r="38" spans="1:4">
      <c r="A38" s="498"/>
      <c r="B38" s="498"/>
      <c r="C38" s="498"/>
      <c r="D38" s="519"/>
    </row>
  </sheetData>
  <dataConsolidate function="product">
    <dataRefs count="1">
      <dataRef ref="B23:B37" sheet="DATAValid"/>
    </dataRefs>
  </dataConsolidate>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70" zoomScaleNormal="85" zoomScalePageLayoutView="70" workbookViewId="0">
      <selection activeCell="B9" sqref="B9"/>
    </sheetView>
  </sheetViews>
  <sheetFormatPr defaultColWidth="9.42578125" defaultRowHeight="12.75"/>
  <cols>
    <col min="1" max="10" width="9.42578125" style="14"/>
    <col min="11" max="11" width="33.5703125" style="14" customWidth="1"/>
    <col min="12" max="16384" width="9.42578125" style="14"/>
  </cols>
  <sheetData>
    <row r="1" spans="1:11">
      <c r="A1" s="115"/>
      <c r="B1" s="115"/>
      <c r="C1" s="115"/>
      <c r="D1" s="115"/>
      <c r="E1" s="115"/>
      <c r="F1" s="115"/>
      <c r="G1" s="115"/>
      <c r="H1" s="115"/>
      <c r="I1" s="115"/>
      <c r="J1" s="115"/>
      <c r="K1" s="115"/>
    </row>
    <row r="2" spans="1:11">
      <c r="A2" s="86"/>
      <c r="B2" s="86"/>
      <c r="C2" s="86"/>
      <c r="D2" s="86"/>
      <c r="E2" s="86"/>
      <c r="F2" s="86"/>
      <c r="G2" s="86"/>
      <c r="H2" s="86"/>
      <c r="I2" s="86"/>
      <c r="J2" s="86"/>
      <c r="K2" s="86"/>
    </row>
    <row r="3" spans="1:11">
      <c r="A3" s="86"/>
      <c r="B3" s="86"/>
      <c r="C3" s="86"/>
      <c r="D3" s="86"/>
      <c r="E3" s="86"/>
      <c r="F3" s="86"/>
      <c r="G3" s="86"/>
      <c r="H3" s="86"/>
      <c r="I3" s="86"/>
      <c r="J3" s="86"/>
      <c r="K3" s="86"/>
    </row>
    <row r="4" spans="1:11" s="47" customFormat="1" ht="51" customHeight="1">
      <c r="A4" s="935" t="s">
        <v>375</v>
      </c>
      <c r="B4" s="936"/>
      <c r="C4" s="936"/>
      <c r="D4" s="936"/>
      <c r="E4" s="936"/>
      <c r="F4" s="936"/>
      <c r="G4" s="936"/>
      <c r="H4" s="936"/>
      <c r="I4" s="936"/>
      <c r="J4" s="936"/>
      <c r="K4" s="936"/>
    </row>
    <row r="5" spans="1:11" ht="14.25">
      <c r="A5" s="934" t="s">
        <v>1</v>
      </c>
      <c r="B5" s="934"/>
      <c r="C5" s="934"/>
      <c r="D5" s="934"/>
      <c r="E5" s="934"/>
      <c r="F5" s="934"/>
      <c r="G5" s="934"/>
      <c r="H5" s="934"/>
      <c r="I5" s="934"/>
      <c r="J5" s="934"/>
      <c r="K5" s="934"/>
    </row>
    <row r="6" spans="1:11">
      <c r="A6" s="86"/>
      <c r="B6" s="86"/>
      <c r="C6" s="86"/>
      <c r="D6" s="86"/>
      <c r="E6" s="86"/>
      <c r="F6" s="86"/>
      <c r="G6" s="86"/>
      <c r="H6" s="86"/>
      <c r="I6" s="86"/>
      <c r="J6" s="86"/>
      <c r="K6" s="86"/>
    </row>
    <row r="7" spans="1:11">
      <c r="A7" s="86"/>
      <c r="B7" s="86"/>
      <c r="C7" s="86"/>
      <c r="D7" s="86"/>
      <c r="E7" s="86"/>
      <c r="F7" s="86"/>
      <c r="G7" s="86"/>
      <c r="H7" s="86"/>
      <c r="I7" s="86"/>
      <c r="J7" s="86"/>
      <c r="K7" s="86"/>
    </row>
    <row r="8" spans="1:11">
      <c r="A8" s="86"/>
      <c r="B8" s="86"/>
      <c r="C8" s="86"/>
      <c r="D8" s="86"/>
      <c r="E8" s="86"/>
      <c r="F8" s="86"/>
      <c r="G8" s="86"/>
      <c r="H8" s="86"/>
      <c r="I8" s="86"/>
      <c r="J8" s="86"/>
      <c r="K8" s="86"/>
    </row>
    <row r="9" spans="1:11" ht="18">
      <c r="A9" s="86"/>
      <c r="B9" s="86"/>
      <c r="C9" s="86"/>
      <c r="D9" s="86"/>
      <c r="E9" s="86"/>
      <c r="F9" s="86"/>
      <c r="G9" s="86"/>
      <c r="H9" s="86"/>
      <c r="I9" s="86"/>
      <c r="J9" s="86"/>
      <c r="K9" s="45"/>
    </row>
    <row r="10" spans="1:11">
      <c r="A10" s="86"/>
      <c r="B10" s="86"/>
      <c r="C10" s="86"/>
      <c r="D10" s="86"/>
      <c r="E10" s="86"/>
      <c r="F10" s="86"/>
      <c r="G10" s="86"/>
      <c r="H10" s="86"/>
      <c r="I10" s="86"/>
      <c r="J10" s="86"/>
      <c r="K10" s="86"/>
    </row>
    <row r="11" spans="1:11">
      <c r="A11" s="86"/>
      <c r="B11" s="86"/>
      <c r="C11" s="86"/>
      <c r="D11" s="86"/>
      <c r="E11" s="86"/>
      <c r="F11" s="86"/>
      <c r="G11" s="86"/>
      <c r="H11" s="86"/>
      <c r="I11" s="86"/>
      <c r="J11" s="86"/>
      <c r="K11" s="86"/>
    </row>
    <row r="12" spans="1:11">
      <c r="A12" s="86"/>
      <c r="B12" s="86"/>
      <c r="C12" s="86"/>
      <c r="D12" s="86"/>
      <c r="E12" s="86"/>
      <c r="F12" s="86"/>
      <c r="G12" s="86"/>
      <c r="H12" s="86"/>
      <c r="I12" s="86"/>
      <c r="J12" s="86"/>
      <c r="K12" s="86"/>
    </row>
    <row r="13" spans="1:11" s="15" customFormat="1">
      <c r="A13" s="86"/>
      <c r="B13" s="86"/>
      <c r="C13" s="86"/>
      <c r="D13" s="86"/>
      <c r="E13" s="86"/>
      <c r="F13" s="86"/>
      <c r="G13" s="86"/>
      <c r="H13" s="86"/>
      <c r="I13" s="86"/>
      <c r="J13" s="86"/>
      <c r="K13" s="86"/>
    </row>
    <row r="14" spans="1:11" s="15" customFormat="1">
      <c r="A14" s="86"/>
      <c r="B14" s="86"/>
      <c r="C14" s="86"/>
      <c r="D14" s="86"/>
      <c r="E14" s="86"/>
      <c r="F14" s="86"/>
      <c r="G14" s="86"/>
      <c r="H14" s="86"/>
      <c r="I14" s="86"/>
      <c r="J14" s="86"/>
      <c r="K14" s="86"/>
    </row>
    <row r="15" spans="1:11" s="15" customFormat="1">
      <c r="A15" s="86"/>
      <c r="B15" s="86"/>
      <c r="C15" s="86"/>
      <c r="D15" s="86"/>
      <c r="E15" s="86"/>
      <c r="F15" s="86"/>
      <c r="G15" s="86"/>
      <c r="H15" s="86"/>
      <c r="I15" s="86"/>
      <c r="J15" s="86"/>
      <c r="K15" s="86"/>
    </row>
    <row r="18" spans="1:11">
      <c r="K18" s="466"/>
    </row>
    <row r="19" spans="1:11">
      <c r="K19" s="466"/>
    </row>
    <row r="20" spans="1:11">
      <c r="K20" s="466"/>
    </row>
    <row r="21" spans="1:11">
      <c r="K21" s="466"/>
    </row>
    <row r="22" spans="1:11">
      <c r="K22" s="466"/>
    </row>
    <row r="32" spans="1:11">
      <c r="A32" s="16"/>
      <c r="B32" s="16"/>
      <c r="C32" s="16"/>
      <c r="D32" s="16"/>
      <c r="E32" s="16"/>
      <c r="F32" s="16"/>
      <c r="G32" s="16"/>
      <c r="H32" s="16"/>
      <c r="I32" s="16"/>
      <c r="J32" s="16"/>
      <c r="K32" s="16"/>
    </row>
    <row r="35" spans="11:11">
      <c r="K35" s="469"/>
    </row>
    <row r="36" spans="11:11">
      <c r="K36" s="85"/>
    </row>
    <row r="37" spans="11:11">
      <c r="K37" s="199"/>
    </row>
    <row r="38" spans="11:11">
      <c r="K38" s="199" t="s">
        <v>2</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5"/>
  <sheetViews>
    <sheetView view="pageLayout" topLeftCell="A3" zoomScale="70" zoomScaleNormal="80" zoomScalePageLayoutView="70" workbookViewId="0">
      <selection activeCell="P15" sqref="P15"/>
    </sheetView>
  </sheetViews>
  <sheetFormatPr defaultColWidth="0" defaultRowHeight="12.75"/>
  <cols>
    <col min="1" max="1" width="50.140625" style="48" customWidth="1"/>
    <col min="2" max="2" width="11" style="189" customWidth="1"/>
    <col min="3" max="3" width="11" style="49" customWidth="1"/>
    <col min="4" max="4" width="11.140625" style="49" customWidth="1"/>
    <col min="5" max="5" width="11" style="50" customWidth="1"/>
    <col min="6" max="6" width="11" style="49" customWidth="1"/>
    <col min="7" max="8" width="11.140625" style="49" customWidth="1"/>
    <col min="9" max="9" width="11" style="49" customWidth="1"/>
    <col min="10" max="10" width="11.140625" style="49" customWidth="1"/>
    <col min="11" max="11" width="11" style="50" customWidth="1"/>
    <col min="12" max="12" width="11" style="48" customWidth="1"/>
    <col min="13" max="13" width="10.85546875" style="48" customWidth="1"/>
    <col min="14" max="14" width="11.140625" style="50" customWidth="1"/>
    <col min="15" max="15" width="11" style="50" customWidth="1"/>
    <col min="16" max="16" width="11.140625" style="50" customWidth="1"/>
    <col min="17" max="17" width="11" style="49" customWidth="1"/>
    <col min="18" max="18" width="11" style="50" customWidth="1"/>
    <col min="19" max="19" width="11.140625" style="50" customWidth="1"/>
    <col min="20" max="20" width="15.28515625" style="286" customWidth="1"/>
    <col min="21" max="21" width="11" style="58" customWidth="1"/>
    <col min="22" max="23" width="9.5703125" style="58" customWidth="1"/>
    <col min="24" max="24" width="12.5703125" style="58" customWidth="1"/>
    <col min="25" max="25" width="8.5703125" style="58" bestFit="1" customWidth="1"/>
    <col min="26" max="26" width="10.5703125" style="58" customWidth="1"/>
    <col min="27" max="27" width="9.5703125" style="58" bestFit="1" customWidth="1"/>
    <col min="28" max="28" width="11.42578125" style="58" customWidth="1"/>
    <col min="29" max="29" width="9.5703125" style="58" bestFit="1" customWidth="1"/>
    <col min="30" max="30" width="10.5703125" style="58" customWidth="1"/>
    <col min="31" max="31" width="12.42578125" style="58" bestFit="1" customWidth="1"/>
    <col min="32" max="32" width="12.42578125" style="58" customWidth="1"/>
    <col min="33" max="33" width="9.5703125" style="58" bestFit="1" customWidth="1"/>
    <col min="34" max="34" width="11.42578125" style="58" customWidth="1"/>
    <col min="35" max="35" width="11.5703125" style="58" bestFit="1" customWidth="1"/>
    <col min="36" max="36" width="11.5703125" style="58" customWidth="1"/>
    <col min="37" max="16384" width="0" style="48" hidden="1"/>
  </cols>
  <sheetData>
    <row r="1" spans="1:36" s="58" customFormat="1" ht="11.25" customHeight="1">
      <c r="A1" s="58" t="s">
        <v>3</v>
      </c>
      <c r="B1" s="117"/>
      <c r="C1" s="56"/>
      <c r="D1" s="56"/>
      <c r="E1" s="57"/>
      <c r="F1" s="56"/>
      <c r="G1" s="56"/>
      <c r="H1" s="56"/>
      <c r="I1" s="56"/>
      <c r="J1" s="56"/>
      <c r="K1" s="57"/>
      <c r="N1" s="57"/>
      <c r="O1" s="57"/>
      <c r="P1" s="57"/>
      <c r="Q1" s="56"/>
      <c r="R1" s="57"/>
      <c r="S1" s="57"/>
    </row>
    <row r="2" spans="1:36" s="58" customFormat="1" ht="2.25" customHeight="1">
      <c r="B2" s="117"/>
      <c r="C2" s="56"/>
      <c r="D2" s="56"/>
      <c r="E2" s="57"/>
      <c r="F2" s="56"/>
      <c r="G2" s="56"/>
      <c r="H2" s="56"/>
      <c r="I2" s="56"/>
      <c r="J2" s="56"/>
      <c r="K2" s="57"/>
      <c r="N2" s="57"/>
      <c r="O2" s="57"/>
      <c r="P2" s="57"/>
      <c r="Q2" s="56"/>
      <c r="R2" s="57"/>
      <c r="S2" s="57"/>
    </row>
    <row r="3" spans="1:36" s="58" customFormat="1">
      <c r="A3" s="58" t="s">
        <v>4</v>
      </c>
      <c r="B3" s="117"/>
      <c r="C3" s="56"/>
      <c r="D3" s="56"/>
      <c r="E3" s="57"/>
      <c r="F3" s="56"/>
      <c r="G3" s="56"/>
      <c r="H3" s="56"/>
      <c r="I3" s="56"/>
      <c r="J3" s="56"/>
      <c r="K3" s="57"/>
      <c r="N3" s="57"/>
      <c r="O3" s="57"/>
      <c r="P3" s="57"/>
      <c r="Q3" s="56"/>
      <c r="R3" s="57"/>
      <c r="S3" s="57"/>
    </row>
    <row r="4" spans="1:36" s="286" customFormat="1" ht="12.6" hidden="1" customHeight="1">
      <c r="B4" s="189"/>
      <c r="C4" s="49">
        <v>2</v>
      </c>
      <c r="D4" s="49">
        <f>C4</f>
        <v>2</v>
      </c>
      <c r="E4" s="50"/>
      <c r="F4" s="49">
        <f>C4+1</f>
        <v>3</v>
      </c>
      <c r="G4" s="49">
        <f>F4</f>
        <v>3</v>
      </c>
      <c r="H4" s="49"/>
      <c r="I4" s="49">
        <f>F4+1</f>
        <v>4</v>
      </c>
      <c r="J4" s="49">
        <f>I4</f>
        <v>4</v>
      </c>
      <c r="K4" s="50"/>
      <c r="L4" s="286">
        <f>I4+1</f>
        <v>5</v>
      </c>
      <c r="M4" s="286">
        <f>L4</f>
        <v>5</v>
      </c>
      <c r="N4" s="50"/>
      <c r="O4" s="50">
        <f>L4+1</f>
        <v>6</v>
      </c>
      <c r="P4" s="50">
        <f>O4</f>
        <v>6</v>
      </c>
      <c r="Q4" s="49"/>
      <c r="R4" s="50">
        <f>O4+1</f>
        <v>7</v>
      </c>
      <c r="S4" s="50">
        <f>R4</f>
        <v>7</v>
      </c>
      <c r="U4" s="58"/>
      <c r="V4" s="58"/>
      <c r="W4" s="58"/>
      <c r="X4" s="58"/>
      <c r="Y4" s="58"/>
      <c r="Z4" s="58"/>
      <c r="AA4" s="58"/>
      <c r="AB4" s="58"/>
      <c r="AC4" s="58"/>
      <c r="AD4" s="58"/>
      <c r="AE4" s="58"/>
      <c r="AF4" s="58"/>
      <c r="AG4" s="58"/>
      <c r="AH4" s="58"/>
      <c r="AI4" s="58"/>
      <c r="AJ4" s="58"/>
    </row>
    <row r="6" spans="1:36" ht="11.25" customHeight="1">
      <c r="A6" s="156"/>
      <c r="B6" s="942" t="s">
        <v>5</v>
      </c>
      <c r="C6" s="943"/>
      <c r="D6" s="944"/>
      <c r="E6" s="942" t="s">
        <v>6</v>
      </c>
      <c r="F6" s="943"/>
      <c r="G6" s="944"/>
      <c r="H6" s="942" t="s">
        <v>7</v>
      </c>
      <c r="I6" s="943"/>
      <c r="J6" s="944"/>
      <c r="K6" s="942" t="s">
        <v>8</v>
      </c>
      <c r="L6" s="943"/>
      <c r="M6" s="944"/>
      <c r="N6" s="942" t="s">
        <v>9</v>
      </c>
      <c r="O6" s="943"/>
      <c r="P6" s="944"/>
      <c r="Q6" s="942" t="s">
        <v>10</v>
      </c>
      <c r="R6" s="943"/>
      <c r="S6" s="944"/>
      <c r="T6" s="508"/>
    </row>
    <row r="7" spans="1:36" s="51" customFormat="1" ht="54.75" customHeight="1">
      <c r="A7" s="347" t="s">
        <v>241</v>
      </c>
      <c r="B7" s="784" t="s">
        <v>357</v>
      </c>
      <c r="C7" s="784" t="s">
        <v>338</v>
      </c>
      <c r="D7" s="784" t="s">
        <v>339</v>
      </c>
      <c r="E7" s="784" t="s">
        <v>357</v>
      </c>
      <c r="F7" s="784" t="s">
        <v>338</v>
      </c>
      <c r="G7" s="784" t="s">
        <v>339</v>
      </c>
      <c r="H7" s="784" t="s">
        <v>357</v>
      </c>
      <c r="I7" s="784" t="s">
        <v>338</v>
      </c>
      <c r="J7" s="784" t="s">
        <v>339</v>
      </c>
      <c r="K7" s="784" t="s">
        <v>357</v>
      </c>
      <c r="L7" s="784" t="s">
        <v>338</v>
      </c>
      <c r="M7" s="784" t="s">
        <v>339</v>
      </c>
      <c r="N7" s="784" t="s">
        <v>205</v>
      </c>
      <c r="O7" s="784" t="s">
        <v>350</v>
      </c>
      <c r="P7" s="784" t="s">
        <v>339</v>
      </c>
      <c r="Q7" s="784" t="s">
        <v>205</v>
      </c>
      <c r="R7" s="784" t="s">
        <v>338</v>
      </c>
      <c r="S7" s="784" t="s">
        <v>339</v>
      </c>
      <c r="T7" s="509" t="s">
        <v>362</v>
      </c>
      <c r="U7" s="505"/>
      <c r="V7" s="505"/>
      <c r="W7" s="505"/>
      <c r="X7" s="505"/>
      <c r="Y7" s="505"/>
      <c r="Z7" s="505"/>
      <c r="AA7" s="505"/>
      <c r="AB7" s="505"/>
      <c r="AC7" s="505"/>
      <c r="AD7" s="505"/>
      <c r="AE7" s="505"/>
      <c r="AF7" s="505"/>
      <c r="AG7" s="505"/>
      <c r="AH7" s="505"/>
      <c r="AI7" s="505"/>
      <c r="AJ7" s="505"/>
    </row>
    <row r="8" spans="1:36" s="51" customFormat="1" ht="14.25">
      <c r="A8" s="327" t="s">
        <v>341</v>
      </c>
      <c r="B8" s="321"/>
      <c r="C8" s="321"/>
      <c r="D8" s="481"/>
      <c r="E8" s="321"/>
      <c r="F8" s="321"/>
      <c r="G8" s="481"/>
      <c r="H8" s="321"/>
      <c r="I8" s="321"/>
      <c r="J8" s="481"/>
      <c r="K8" s="321"/>
      <c r="L8" s="321"/>
      <c r="M8" s="481"/>
      <c r="N8" s="321"/>
      <c r="O8" s="321"/>
      <c r="P8" s="481"/>
      <c r="Q8" s="321"/>
      <c r="R8" s="321"/>
      <c r="S8" s="481"/>
      <c r="T8" s="326"/>
      <c r="U8" s="505"/>
      <c r="V8" s="505"/>
      <c r="W8" s="505"/>
      <c r="X8" s="505"/>
      <c r="Y8" s="505"/>
      <c r="Z8" s="505"/>
      <c r="AA8" s="505"/>
      <c r="AB8" s="505"/>
      <c r="AC8" s="505"/>
      <c r="AD8" s="505"/>
      <c r="AE8" s="505"/>
      <c r="AF8" s="505"/>
      <c r="AG8" s="505"/>
      <c r="AH8" s="505"/>
      <c r="AI8" s="505"/>
      <c r="AJ8" s="505"/>
    </row>
    <row r="9" spans="1:36" s="51" customFormat="1" ht="15">
      <c r="A9" s="349" t="s">
        <v>240</v>
      </c>
      <c r="B9" s="321"/>
      <c r="C9" s="321"/>
      <c r="D9" s="326"/>
      <c r="E9" s="321"/>
      <c r="F9" s="321"/>
      <c r="G9" s="326"/>
      <c r="H9" s="321"/>
      <c r="I9" s="321"/>
      <c r="J9" s="326"/>
      <c r="K9" s="321"/>
      <c r="L9" s="321"/>
      <c r="M9" s="326"/>
      <c r="N9" s="321"/>
      <c r="O9" s="321"/>
      <c r="P9" s="326"/>
      <c r="Q9" s="321"/>
      <c r="R9" s="321"/>
      <c r="S9" s="326"/>
      <c r="T9" s="326"/>
      <c r="U9" s="505"/>
      <c r="V9" s="505"/>
      <c r="W9" s="505"/>
      <c r="X9" s="505"/>
      <c r="Y9" s="505"/>
      <c r="Z9" s="505"/>
      <c r="AA9" s="505"/>
      <c r="AB9" s="505"/>
      <c r="AC9" s="505"/>
      <c r="AD9" s="505"/>
      <c r="AE9" s="505"/>
      <c r="AF9" s="505"/>
      <c r="AG9" s="505"/>
      <c r="AH9" s="505"/>
      <c r="AI9" s="505"/>
      <c r="AJ9" s="505"/>
    </row>
    <row r="10" spans="1:36" s="51" customFormat="1" ht="15">
      <c r="A10" s="350" t="s">
        <v>356</v>
      </c>
      <c r="B10" s="346">
        <v>37</v>
      </c>
      <c r="C10" s="109" t="s">
        <v>13</v>
      </c>
      <c r="D10" s="111" t="s">
        <v>13</v>
      </c>
      <c r="E10" s="346">
        <v>37</v>
      </c>
      <c r="F10" s="109" t="s">
        <v>13</v>
      </c>
      <c r="G10" s="111" t="s">
        <v>13</v>
      </c>
      <c r="H10" s="346">
        <v>37</v>
      </c>
      <c r="I10" s="109" t="s">
        <v>13</v>
      </c>
      <c r="J10" s="111" t="s">
        <v>13</v>
      </c>
      <c r="K10" s="346">
        <v>44</v>
      </c>
      <c r="L10" s="109" t="s">
        <v>13</v>
      </c>
      <c r="M10" s="111" t="s">
        <v>13</v>
      </c>
      <c r="N10" s="346"/>
      <c r="O10" s="109"/>
      <c r="P10" s="111"/>
      <c r="Q10" s="346"/>
      <c r="R10" s="109"/>
      <c r="S10" s="111"/>
      <c r="T10" s="895" t="s">
        <v>13</v>
      </c>
      <c r="U10" s="505"/>
      <c r="V10" s="505"/>
      <c r="W10" s="505"/>
      <c r="X10" s="505"/>
      <c r="Y10" s="505"/>
      <c r="Z10" s="505"/>
      <c r="AA10" s="505"/>
      <c r="AB10" s="505"/>
      <c r="AC10" s="505"/>
      <c r="AD10" s="505"/>
      <c r="AE10" s="505"/>
      <c r="AF10" s="505"/>
      <c r="AG10" s="505"/>
      <c r="AH10" s="505"/>
      <c r="AI10" s="505"/>
      <c r="AJ10" s="505"/>
    </row>
    <row r="11" spans="1:36" s="51" customFormat="1" ht="15">
      <c r="A11" s="351" t="s">
        <v>148</v>
      </c>
      <c r="B11" s="348">
        <v>0</v>
      </c>
      <c r="C11" s="110" t="s">
        <v>13</v>
      </c>
      <c r="D11" s="112" t="s">
        <v>13</v>
      </c>
      <c r="E11" s="348">
        <v>0</v>
      </c>
      <c r="F11" s="110" t="s">
        <v>13</v>
      </c>
      <c r="G11" s="112" t="s">
        <v>13</v>
      </c>
      <c r="H11" s="348">
        <v>0</v>
      </c>
      <c r="I11" s="110" t="s">
        <v>13</v>
      </c>
      <c r="J11" s="112" t="s">
        <v>13</v>
      </c>
      <c r="K11" s="348">
        <v>0</v>
      </c>
      <c r="L11" s="110" t="s">
        <v>13</v>
      </c>
      <c r="M11" s="112" t="s">
        <v>13</v>
      </c>
      <c r="N11" s="348"/>
      <c r="O11" s="110"/>
      <c r="P11" s="112"/>
      <c r="Q11" s="348"/>
      <c r="R11" s="110"/>
      <c r="S11" s="112"/>
      <c r="T11" s="895" t="s">
        <v>13</v>
      </c>
      <c r="U11" s="505"/>
      <c r="V11" s="505"/>
      <c r="W11" s="505"/>
      <c r="X11" s="505"/>
      <c r="Y11" s="505"/>
      <c r="Z11" s="505"/>
      <c r="AA11" s="505"/>
      <c r="AB11" s="505"/>
      <c r="AC11" s="505"/>
      <c r="AD11" s="505"/>
      <c r="AE11" s="505"/>
      <c r="AF11" s="505"/>
      <c r="AG11" s="505"/>
      <c r="AH11" s="505"/>
      <c r="AI11" s="505"/>
      <c r="AJ11" s="505"/>
    </row>
    <row r="12" spans="1:36" s="51" customFormat="1" ht="15">
      <c r="A12" s="349" t="s">
        <v>239</v>
      </c>
      <c r="B12" s="321"/>
      <c r="C12" s="321"/>
      <c r="D12" s="326"/>
      <c r="E12" s="321"/>
      <c r="F12" s="321"/>
      <c r="G12" s="326"/>
      <c r="H12" s="321"/>
      <c r="I12" s="321"/>
      <c r="J12" s="326"/>
      <c r="K12" s="321"/>
      <c r="L12" s="321"/>
      <c r="M12" s="326"/>
      <c r="N12" s="321"/>
      <c r="O12" s="321"/>
      <c r="P12" s="326"/>
      <c r="Q12" s="321"/>
      <c r="R12" s="321"/>
      <c r="S12" s="326"/>
      <c r="T12" s="894"/>
      <c r="U12" s="505"/>
      <c r="V12" s="505"/>
      <c r="W12" s="505"/>
      <c r="X12" s="505"/>
      <c r="Y12" s="505"/>
      <c r="Z12" s="505"/>
      <c r="AA12" s="505"/>
      <c r="AB12" s="505"/>
      <c r="AC12" s="505"/>
      <c r="AD12" s="505"/>
      <c r="AE12" s="505"/>
      <c r="AF12" s="505"/>
      <c r="AG12" s="505"/>
      <c r="AH12" s="505"/>
      <c r="AI12" s="505"/>
      <c r="AJ12" s="505"/>
    </row>
    <row r="13" spans="1:36" s="51" customFormat="1" ht="15">
      <c r="A13" s="350" t="s">
        <v>242</v>
      </c>
      <c r="B13" s="346">
        <v>23</v>
      </c>
      <c r="C13" s="109" t="s">
        <v>13</v>
      </c>
      <c r="D13" s="111" t="s">
        <v>13</v>
      </c>
      <c r="E13" s="346">
        <v>23</v>
      </c>
      <c r="F13" s="109" t="s">
        <v>13</v>
      </c>
      <c r="G13" s="111" t="s">
        <v>13</v>
      </c>
      <c r="H13" s="346">
        <v>23</v>
      </c>
      <c r="I13" s="109" t="s">
        <v>13</v>
      </c>
      <c r="J13" s="111" t="s">
        <v>13</v>
      </c>
      <c r="K13" s="346">
        <v>23</v>
      </c>
      <c r="L13" s="109" t="s">
        <v>13</v>
      </c>
      <c r="M13" s="111" t="s">
        <v>13</v>
      </c>
      <c r="N13" s="346"/>
      <c r="O13" s="109"/>
      <c r="P13" s="111"/>
      <c r="Q13" s="346"/>
      <c r="R13" s="109"/>
      <c r="S13" s="111"/>
      <c r="T13" s="895" t="s">
        <v>13</v>
      </c>
      <c r="U13" s="505"/>
      <c r="V13" s="505"/>
      <c r="W13" s="505"/>
      <c r="X13" s="505"/>
      <c r="Y13" s="505"/>
      <c r="Z13" s="505"/>
      <c r="AA13" s="505"/>
      <c r="AB13" s="505"/>
      <c r="AC13" s="505"/>
      <c r="AD13" s="505"/>
      <c r="AE13" s="505"/>
      <c r="AF13" s="505"/>
      <c r="AG13" s="505"/>
      <c r="AH13" s="505"/>
      <c r="AI13" s="505"/>
      <c r="AJ13" s="505"/>
    </row>
    <row r="14" spans="1:36" s="51" customFormat="1" ht="15">
      <c r="A14" s="351" t="s">
        <v>148</v>
      </c>
      <c r="B14" s="348">
        <v>0</v>
      </c>
      <c r="C14" s="110" t="s">
        <v>13</v>
      </c>
      <c r="D14" s="112" t="s">
        <v>13</v>
      </c>
      <c r="E14" s="348">
        <v>0</v>
      </c>
      <c r="F14" s="110" t="s">
        <v>13</v>
      </c>
      <c r="G14" s="112" t="s">
        <v>13</v>
      </c>
      <c r="H14" s="348">
        <v>0</v>
      </c>
      <c r="I14" s="110" t="s">
        <v>13</v>
      </c>
      <c r="J14" s="112" t="s">
        <v>13</v>
      </c>
      <c r="K14" s="348">
        <v>0</v>
      </c>
      <c r="L14" s="110" t="s">
        <v>13</v>
      </c>
      <c r="M14" s="112" t="s">
        <v>13</v>
      </c>
      <c r="N14" s="348"/>
      <c r="O14" s="110"/>
      <c r="P14" s="112"/>
      <c r="Q14" s="348"/>
      <c r="R14" s="110"/>
      <c r="S14" s="112"/>
      <c r="T14" s="895" t="s">
        <v>13</v>
      </c>
      <c r="U14" s="505"/>
      <c r="V14" s="505"/>
      <c r="W14" s="505"/>
      <c r="X14" s="505"/>
      <c r="Y14" s="505"/>
      <c r="Z14" s="505"/>
      <c r="AA14" s="505"/>
      <c r="AB14" s="505"/>
      <c r="AC14" s="505"/>
      <c r="AD14" s="505"/>
      <c r="AE14" s="505"/>
      <c r="AF14" s="505"/>
      <c r="AG14" s="505"/>
      <c r="AH14" s="505"/>
      <c r="AI14" s="505"/>
      <c r="AJ14" s="505"/>
    </row>
    <row r="15" spans="1:36" s="286" customFormat="1" ht="14.1" customHeight="1">
      <c r="A15" s="327" t="s">
        <v>345</v>
      </c>
      <c r="B15" s="321"/>
      <c r="C15" s="321"/>
      <c r="D15" s="352"/>
      <c r="E15" s="321"/>
      <c r="F15" s="321"/>
      <c r="G15" s="352"/>
      <c r="H15" s="321"/>
      <c r="I15" s="321"/>
      <c r="J15" s="352"/>
      <c r="K15" s="321"/>
      <c r="L15" s="321"/>
      <c r="M15" s="352"/>
      <c r="N15" s="321"/>
      <c r="O15" s="321"/>
      <c r="P15" s="352"/>
      <c r="Q15" s="321"/>
      <c r="R15" s="321"/>
      <c r="S15" s="352" t="s">
        <v>2</v>
      </c>
      <c r="T15" s="352"/>
      <c r="U15" s="58"/>
      <c r="V15" s="58"/>
      <c r="W15" s="58"/>
      <c r="X15" s="58"/>
      <c r="Y15" s="58"/>
      <c r="Z15" s="58"/>
      <c r="AA15" s="58"/>
      <c r="AB15" s="58"/>
      <c r="AC15" s="58"/>
      <c r="AD15" s="58"/>
      <c r="AE15" s="58"/>
      <c r="AF15" s="58"/>
      <c r="AG15" s="58"/>
      <c r="AH15" s="58"/>
      <c r="AI15" s="58"/>
      <c r="AJ15" s="58"/>
    </row>
    <row r="16" spans="1:36" ht="15" customHeight="1">
      <c r="A16" s="153" t="s">
        <v>11</v>
      </c>
      <c r="B16" s="524">
        <v>487</v>
      </c>
      <c r="C16" s="99">
        <f>IF(B16="","",IF(VLOOKUP($A16, 'Ex Ante LI &amp; Eligibility Stats'!$A$6:$N$15,C$4,FALSE)="N/A",0,VLOOKUP($A16, 'Ex Ante LI &amp; Eligibility Stats'!$A$6:$N$15,C$4,FALSE)*B16/1000))</f>
        <v>241.95054132000001</v>
      </c>
      <c r="D16" s="100">
        <f>IF(B16="","",IF(VLOOKUP($A16, 'Ex Post LI &amp; Eligibility Stats'!$A$6:$N$15,D$4,FALSE)="N/A",0,VLOOKUP($A16,'Ex Post LI &amp; Eligibility Stats'!$A$6:$N$15,D$4,FALSE)*B16/1000))</f>
        <v>252.77505027777778</v>
      </c>
      <c r="E16" s="524">
        <v>483</v>
      </c>
      <c r="F16" s="99">
        <f>IF(E16="","",IF(VLOOKUP($A16, 'Ex Ante LI &amp; Eligibility Stats'!$A$6:$N$15,F$4,FALSE)="N/A",0,VLOOKUP($A16, 'Ex Ante LI &amp; Eligibility Stats'!$A$6:$N$15,F$4,FALSE)*E16/1000))</f>
        <v>247.88792615999998</v>
      </c>
      <c r="G16" s="100">
        <f>IF(E16="","",IF(VLOOKUP($A16, 'Ex Post LI &amp; Eligibility Stats'!$A$6:$N$15,G$4,FALSE)="N/A",0,VLOOKUP($A16,'Ex Post LI &amp; Eligibility Stats'!$A$6:$N$15,G$4,FALSE)*E16/1000))</f>
        <v>250.69886916666664</v>
      </c>
      <c r="H16" s="524">
        <v>479</v>
      </c>
      <c r="I16" s="99">
        <f>IF(H16="","",IF(VLOOKUP($A16, 'Ex Ante LI &amp; Eligibility Stats'!$A$6:$N$15,I$4,FALSE)="N/A",0,VLOOKUP($A16, 'Ex Ante LI &amp; Eligibility Stats'!$A$6:$N$15,I$4,FALSE)*H16/1000))</f>
        <v>256.03229221999999</v>
      </c>
      <c r="J16" s="100">
        <f>IF(H16="","",IF(VLOOKUP($A16, 'Ex Post LI &amp; Eligibility Stats'!$A$6:$N$15,J$4,FALSE)="N/A",0,VLOOKUP($A16,'Ex Post LI &amp; Eligibility Stats'!$A$6:$N$15,J$4,FALSE)*H16/1000))</f>
        <v>248.62268805555553</v>
      </c>
      <c r="K16" s="524">
        <v>478</v>
      </c>
      <c r="L16" s="99">
        <f>IF(K16="","",IF(VLOOKUP($A16, 'Ex Ante LI &amp; Eligibility Stats'!$A$6:$N$15,L$4,FALSE)="N/A",0,VLOOKUP($A16, 'Ex Ante LI &amp; Eligibility Stats'!$A$6:$N$15,L$4,FALSE)*K16/1000))</f>
        <v>272.59145956000003</v>
      </c>
      <c r="M16" s="100">
        <f>IF(K16="","",IF(VLOOKUP($A16, 'Ex Post LI &amp; Eligibility Stats'!$A$6:$N$15,M$4,FALSE)="N/A",0,VLOOKUP($A16,'Ex Post LI &amp; Eligibility Stats'!$A$6:$N$15,M$4,FALSE)*K16/1000))</f>
        <v>248.10364277777776</v>
      </c>
      <c r="N16" s="524"/>
      <c r="O16" s="99" t="str">
        <f>IF(N16="","",IF(VLOOKUP($A16, 'Ex Ante LI &amp; Eligibility Stats'!$A$6:$N$15,O$4,FALSE)="N/A",0,VLOOKUP($A16, 'Ex Ante LI &amp; Eligibility Stats'!$A$6:$N$15,O$4,FALSE)*N16/1000))</f>
        <v/>
      </c>
      <c r="P16" s="100" t="str">
        <f>IF(N16="","",IF(VLOOKUP($A16, 'Ex Post LI &amp; Eligibility Stats'!$A$6:$N$15,P$4,FALSE)="N/A",0,VLOOKUP($A16,'Ex Post LI &amp; Eligibility Stats'!$A$6:$N$15,P$4,FALSE)*N16/1000))</f>
        <v/>
      </c>
      <c r="Q16" s="328"/>
      <c r="R16" s="99" t="str">
        <f>IF(Q16="","",IF(VLOOKUP($A16, 'Ex Ante LI &amp; Eligibility Stats'!$A$6:$N$15,R$4,FALSE)="N/A",0,VLOOKUP($A16, 'Ex Ante LI &amp; Eligibility Stats'!$A$6:$N$15,R$4,FALSE)*Q16/1000))</f>
        <v/>
      </c>
      <c r="S16" s="100" t="str">
        <f>IF(Q16="","",IF(VLOOKUP($A16, 'Ex Post LI &amp; Eligibility Stats'!$A$6:$N$15,S$4,FALSE)="N/A",0,VLOOKUP($A16,'Ex Post LI &amp; Eligibility Stats'!$A$6:$N$15,S$4,FALSE)*Q16/1000))</f>
        <v/>
      </c>
      <c r="T16" s="896">
        <v>10935</v>
      </c>
    </row>
    <row r="17" spans="1:36" ht="13.5" customHeight="1">
      <c r="A17" s="153" t="s">
        <v>12</v>
      </c>
      <c r="B17" s="164">
        <v>16</v>
      </c>
      <c r="C17" s="99">
        <f>IF(B17="","",IF(VLOOKUP($A17, 'Ex Ante LI &amp; Eligibility Stats'!$A$6:$N$15,C$4,FALSE)="N/A",0,VLOOKUP($A17, 'Ex Ante LI &amp; Eligibility Stats'!$A$6:$N$15,C$4,FALSE)*B17/1000))</f>
        <v>0</v>
      </c>
      <c r="D17" s="100">
        <f>IF(B17="","",IF(VLOOKUP($A17, 'Ex Post LI &amp; Eligibility Stats'!$A$6:$N$15,D$4,FALSE)="N/A",0,VLOOKUP($A17,'Ex Post LI &amp; Eligibility Stats'!$A$6:$N$15,D$4,FALSE)*B17/1000))</f>
        <v>0</v>
      </c>
      <c r="E17" s="164">
        <v>16</v>
      </c>
      <c r="F17" s="99">
        <f>IF(E17="","",IF(VLOOKUP($A17, 'Ex Ante LI &amp; Eligibility Stats'!$A$6:$N$15,F$4,FALSE)="N/A",0,VLOOKUP($A17, 'Ex Ante LI &amp; Eligibility Stats'!$A$6:$N$15,F$4,FALSE)*E17/1000))</f>
        <v>0</v>
      </c>
      <c r="G17" s="100">
        <f>IF(E17="","",IF(VLOOKUP($A17, 'Ex Post LI &amp; Eligibility Stats'!$A$6:$N$15,G$4,FALSE)="N/A",0,VLOOKUP($A17,'Ex Post LI &amp; Eligibility Stats'!$A$6:$N$15,G$4,FALSE)*E17/1000))</f>
        <v>0</v>
      </c>
      <c r="H17" s="164">
        <v>16</v>
      </c>
      <c r="I17" s="99">
        <f>IF(H17="","",IF(VLOOKUP($A17, 'Ex Ante LI &amp; Eligibility Stats'!$A$6:$N$15,I$4,FALSE)="N/A",0,VLOOKUP($A17, 'Ex Ante LI &amp; Eligibility Stats'!$A$6:$N$15,I$4,FALSE)*H17/1000))</f>
        <v>0</v>
      </c>
      <c r="J17" s="100">
        <f>IF(H17="","",IF(VLOOKUP($A17, 'Ex Post LI &amp; Eligibility Stats'!$A$6:$N$15,J$4,FALSE)="N/A",0,VLOOKUP($A17,'Ex Post LI &amp; Eligibility Stats'!$A$6:$N$15,J$4,FALSE)*H17/1000))</f>
        <v>0</v>
      </c>
      <c r="K17" s="164">
        <v>16</v>
      </c>
      <c r="L17" s="99">
        <f>IF(K17="","",IF(VLOOKUP($A17, 'Ex Ante LI &amp; Eligibility Stats'!$A$6:$N$15,L$4,FALSE)="N/A",0,VLOOKUP($A17, 'Ex Ante LI &amp; Eligibility Stats'!$A$6:$N$15,L$4,FALSE)*K17/1000))</f>
        <v>0</v>
      </c>
      <c r="M17" s="100">
        <f>IF(K17="","",IF(VLOOKUP($A17, 'Ex Post LI &amp; Eligibility Stats'!$A$6:$N$15,M$4,FALSE)="N/A",0,VLOOKUP($A17,'Ex Post LI &amp; Eligibility Stats'!$A$6:$N$15,M$4,FALSE)*K17/1000))</f>
        <v>0</v>
      </c>
      <c r="N17" s="164"/>
      <c r="O17" s="99" t="str">
        <f>IF(N17="","",IF(VLOOKUP($A17, 'Ex Ante LI &amp; Eligibility Stats'!$A$6:$N$15,O$4,FALSE)="N/A",0,VLOOKUP($A17, 'Ex Ante LI &amp; Eligibility Stats'!$A$6:$N$15,O$4,FALSE)*N17/1000))</f>
        <v/>
      </c>
      <c r="P17" s="100" t="str">
        <f>IF(N17="","",IF(VLOOKUP($A17, 'Ex Post LI &amp; Eligibility Stats'!$A$6:$N$15,P$4,FALSE)="N/A",0,VLOOKUP($A17,'Ex Post LI &amp; Eligibility Stats'!$A$6:$N$15,P$4,FALSE)*N17/1000))</f>
        <v/>
      </c>
      <c r="Q17" s="190"/>
      <c r="R17" s="99" t="str">
        <f>IF(Q17="","",IF(VLOOKUP($A17, 'Ex Ante LI &amp; Eligibility Stats'!$A$6:$N$15,R$4,FALSE)="N/A",0,VLOOKUP($A17, 'Ex Ante LI &amp; Eligibility Stats'!$A$6:$N$15,R$4,FALSE)*Q17/1000))</f>
        <v/>
      </c>
      <c r="S17" s="100" t="str">
        <f>IF(Q17="","",IF(VLOOKUP($A17, 'Ex Post LI &amp; Eligibility Stats'!$A$6:$N$15,S$4,FALSE)="N/A",0,VLOOKUP($A17,'Ex Post LI &amp; Eligibility Stats'!$A$6:$N$15,S$4,FALSE)*Q17/1000))</f>
        <v/>
      </c>
      <c r="T17" s="896" t="s">
        <v>13</v>
      </c>
    </row>
    <row r="18" spans="1:36" ht="13.5" customHeight="1">
      <c r="A18" s="153" t="s">
        <v>14</v>
      </c>
      <c r="B18" s="190">
        <v>0</v>
      </c>
      <c r="C18" s="99">
        <f>IF(B18="","",IF(VLOOKUP($A18, 'Ex Ante LI &amp; Eligibility Stats'!$A$6:$N$15,C$4,FALSE)="N/A",0,VLOOKUP($A18, 'Ex Ante LI &amp; Eligibility Stats'!$A$6:$N$15,C$4,FALSE)*B18/1000))</f>
        <v>0</v>
      </c>
      <c r="D18" s="100">
        <f>IF(B18="","",IF(VLOOKUP($A18, 'Ex Post LI &amp; Eligibility Stats'!$A$6:$N$15,D$4,FALSE)="N/A",0,VLOOKUP($A18,'Ex Post LI &amp; Eligibility Stats'!$A$6:$N$15,D$4,FALSE)*B18/1000))</f>
        <v>0</v>
      </c>
      <c r="E18" s="190">
        <v>0</v>
      </c>
      <c r="F18" s="99">
        <f>IF(E18="","",IF(VLOOKUP($A18, 'Ex Ante LI &amp; Eligibility Stats'!$A$6:$N$15,F$4,FALSE)="N/A",0,VLOOKUP($A18, 'Ex Ante LI &amp; Eligibility Stats'!$A$6:$N$15,F$4,FALSE)*E18/1000))</f>
        <v>0</v>
      </c>
      <c r="G18" s="100">
        <f>IF(E18="","",IF(VLOOKUP($A18, 'Ex Post LI &amp; Eligibility Stats'!$A$6:$N$15,G$4,FALSE)="N/A",0,VLOOKUP($A18,'Ex Post LI &amp; Eligibility Stats'!$A$6:$N$15,G$4,FALSE)*E18/1000))</f>
        <v>0</v>
      </c>
      <c r="H18" s="190">
        <v>0</v>
      </c>
      <c r="I18" s="99">
        <f>IF(H18="","",IF(VLOOKUP($A18, 'Ex Ante LI &amp; Eligibility Stats'!$A$6:$N$15,I$4,FALSE)="N/A",0,VLOOKUP($A18, 'Ex Ante LI &amp; Eligibility Stats'!$A$6:$N$15,I$4,FALSE)*H18/1000))</f>
        <v>0</v>
      </c>
      <c r="J18" s="100">
        <f>IF(H18="","",IF(VLOOKUP($A18, 'Ex Post LI &amp; Eligibility Stats'!$A$6:$N$15,J$4,FALSE)="N/A",0,VLOOKUP($A18,'Ex Post LI &amp; Eligibility Stats'!$A$6:$N$15,J$4,FALSE)*H18/1000))</f>
        <v>0</v>
      </c>
      <c r="K18" s="190">
        <v>0</v>
      </c>
      <c r="L18" s="99">
        <f>IF(K18="","",IF(VLOOKUP($A18, 'Ex Ante LI &amp; Eligibility Stats'!$A$6:$N$15,L$4,FALSE)="N/A",0,VLOOKUP($A18, 'Ex Ante LI &amp; Eligibility Stats'!$A$6:$N$15,L$4,FALSE)*K18/1000))</f>
        <v>0</v>
      </c>
      <c r="M18" s="100">
        <f>IF(K18="","",IF(VLOOKUP($A18, 'Ex Post LI &amp; Eligibility Stats'!$A$6:$N$15,M$4,FALSE)="N/A",0,VLOOKUP($A18,'Ex Post LI &amp; Eligibility Stats'!$A$6:$N$15,M$4,FALSE)*K18/1000))</f>
        <v>0</v>
      </c>
      <c r="N18" s="190"/>
      <c r="O18" s="99" t="str">
        <f>IF(N18="","",IF(VLOOKUP($A18, 'Ex Ante LI &amp; Eligibility Stats'!$A$6:$N$15,O$4,FALSE)="N/A",0,VLOOKUP($A18, 'Ex Ante LI &amp; Eligibility Stats'!$A$6:$N$15,O$4,FALSE)*N18/1000))</f>
        <v/>
      </c>
      <c r="P18" s="100" t="str">
        <f>IF(N18="","",IF(VLOOKUP($A18, 'Ex Post LI &amp; Eligibility Stats'!$A$6:$N$15,P$4,FALSE)="N/A",0,VLOOKUP($A18,'Ex Post LI &amp; Eligibility Stats'!$A$6:$N$15,P$4,FALSE)*N18/1000))</f>
        <v/>
      </c>
      <c r="Q18" s="82"/>
      <c r="R18" s="99" t="str">
        <f>IF(Q18="","",IF(VLOOKUP($A18, 'Ex Ante LI &amp; Eligibility Stats'!$A$6:$N$15,R$4,FALSE)="N/A",0,VLOOKUP($A18, 'Ex Ante LI &amp; Eligibility Stats'!$A$6:$N$15,R$4,FALSE)*Q18/1000))</f>
        <v/>
      </c>
      <c r="S18" s="100" t="str">
        <f>IF(Q18="","",IF(VLOOKUP($A18, 'Ex Post LI &amp; Eligibility Stats'!$A$6:$N$15,S$4,FALSE)="N/A",0,VLOOKUP($A18,'Ex Post LI &amp; Eligibility Stats'!$A$6:$N$15,S$4,FALSE)*Q18/1000))</f>
        <v/>
      </c>
      <c r="T18" s="896" t="s">
        <v>13</v>
      </c>
    </row>
    <row r="19" spans="1:36" ht="14.85" customHeight="1">
      <c r="A19" s="345" t="s">
        <v>15</v>
      </c>
      <c r="B19" s="164">
        <v>0</v>
      </c>
      <c r="C19" s="99">
        <f>IF(B19="","",IF(VLOOKUP($A19, 'Ex Ante LI &amp; Eligibility Stats'!$A$6:$N$15,C$4,FALSE)="N/A",0,VLOOKUP($A19, 'Ex Ante LI &amp; Eligibility Stats'!$A$6:$N$15,C$4,FALSE)*B19/1000))</f>
        <v>0</v>
      </c>
      <c r="D19" s="100">
        <f>IF(B19="","",IF(VLOOKUP($A19, 'Ex Post LI &amp; Eligibility Stats'!$A$6:$N$15,D$4,FALSE)="N/A",0,VLOOKUP($A19,'Ex Post LI &amp; Eligibility Stats'!$A$6:$N$15,D$4,FALSE)*B19/1000))</f>
        <v>0</v>
      </c>
      <c r="E19" s="164">
        <v>0</v>
      </c>
      <c r="F19" s="99">
        <f>IF(E19="","",IF(VLOOKUP($A19, 'Ex Ante LI &amp; Eligibility Stats'!$A$6:$N$15,F$4,FALSE)="N/A",0,VLOOKUP($A19, 'Ex Ante LI &amp; Eligibility Stats'!$A$6:$N$15,F$4,FALSE)*E19/1000))</f>
        <v>0</v>
      </c>
      <c r="G19" s="100">
        <f>IF(E19="","",IF(VLOOKUP($A19, 'Ex Post LI &amp; Eligibility Stats'!$A$6:$N$15,G$4,FALSE)="N/A",0,VLOOKUP($A19,'Ex Post LI &amp; Eligibility Stats'!$A$6:$N$15,G$4,FALSE)*E19/1000))</f>
        <v>0</v>
      </c>
      <c r="H19" s="164">
        <v>0</v>
      </c>
      <c r="I19" s="99">
        <f>IF(H19="","",IF(VLOOKUP($A19, 'Ex Ante LI &amp; Eligibility Stats'!$A$6:$N$15,I$4,FALSE)="N/A",0,VLOOKUP($A19, 'Ex Ante LI &amp; Eligibility Stats'!$A$6:$N$15,I$4,FALSE)*H19/1000))</f>
        <v>0</v>
      </c>
      <c r="J19" s="100">
        <f>IF(H19="","",IF(VLOOKUP($A19, 'Ex Post LI &amp; Eligibility Stats'!$A$6:$N$15,J$4,FALSE)="N/A",0,VLOOKUP($A19,'Ex Post LI &amp; Eligibility Stats'!$A$6:$N$15,J$4,FALSE)*H19/1000))</f>
        <v>0</v>
      </c>
      <c r="K19" s="164">
        <v>0</v>
      </c>
      <c r="L19" s="99">
        <f>IF(K19="","",IF(VLOOKUP($A19, 'Ex Ante LI &amp; Eligibility Stats'!$A$6:$N$15,L$4,FALSE)="N/A",0,VLOOKUP($A19, 'Ex Ante LI &amp; Eligibility Stats'!$A$6:$N$15,L$4,FALSE)*K19/1000))</f>
        <v>0</v>
      </c>
      <c r="M19" s="100">
        <f>IF(K19="","",IF(VLOOKUP($A19, 'Ex Post LI &amp; Eligibility Stats'!$A$6:$N$15,M$4,FALSE)="N/A",0,VLOOKUP($A19,'Ex Post LI &amp; Eligibility Stats'!$A$6:$N$15,M$4,FALSE)*K19/1000))</f>
        <v>0</v>
      </c>
      <c r="N19" s="164"/>
      <c r="O19" s="99" t="str">
        <f>IF(N19="","",IF(VLOOKUP($A19, 'Ex Ante LI &amp; Eligibility Stats'!$A$6:$N$15,O$4,FALSE)="N/A",0,VLOOKUP($A19, 'Ex Ante LI &amp; Eligibility Stats'!$A$6:$N$15,O$4,FALSE)*N19/1000))</f>
        <v/>
      </c>
      <c r="P19" s="100" t="str">
        <f>IF(N19="","",IF(VLOOKUP($A19, 'Ex Post LI &amp; Eligibility Stats'!$A$6:$N$15,P$4,FALSE)="N/A",0,VLOOKUP($A19,'Ex Post LI &amp; Eligibility Stats'!$A$6:$N$15,P$4,FALSE)*N19/1000))</f>
        <v/>
      </c>
      <c r="Q19" s="82"/>
      <c r="R19" s="99" t="str">
        <f>IF(Q19="","",IF(VLOOKUP($A19, 'Ex Ante LI &amp; Eligibility Stats'!$A$6:$N$15,R$4,FALSE)="N/A",0,VLOOKUP($A19, 'Ex Ante LI &amp; Eligibility Stats'!$A$6:$N$15,R$4,FALSE)*Q19/1000))</f>
        <v/>
      </c>
      <c r="S19" s="100" t="str">
        <f>IF(Q19="","",IF(VLOOKUP($A19, 'Ex Post LI &amp; Eligibility Stats'!$A$6:$N$15,S$4,FALSE)="N/A",0,VLOOKUP($A19,'Ex Post LI &amp; Eligibility Stats'!$A$6:$N$15,S$4,FALSE)*Q19/1000))</f>
        <v/>
      </c>
      <c r="T19" s="896" t="s">
        <v>13</v>
      </c>
    </row>
    <row r="20" spans="1:36" ht="14.25">
      <c r="A20" s="53" t="s">
        <v>16</v>
      </c>
      <c r="B20" s="164">
        <v>96187</v>
      </c>
      <c r="C20" s="101">
        <f>IF(B20="","",IF(VLOOKUP($A20, 'Ex Ante LI &amp; Eligibility Stats'!$A$6:$N$15,C$4,FALSE)="N/A",0,VLOOKUP($A20, 'Ex Ante LI &amp; Eligibility Stats'!$A$6:$N$15,C$4,FALSE)*B20/1000))</f>
        <v>0</v>
      </c>
      <c r="D20" s="100">
        <f>IF(B20="","",IF(VLOOKUP($A20, 'Ex Post LI &amp; Eligibility Stats'!$A$6:$N$15,D$4,FALSE)="N/A",0,VLOOKUP($A20,'Ex Post LI &amp; Eligibility Stats'!$A$6:$N$15,D$4,FALSE)*B20/1000))</f>
        <v>29.817970000000003</v>
      </c>
      <c r="E20" s="164">
        <v>95514</v>
      </c>
      <c r="F20" s="101">
        <f>IF(E20="","",IF(VLOOKUP($A20, 'Ex Ante LI &amp; Eligibility Stats'!$A$6:$N$15,F$4,FALSE)="N/A",0,VLOOKUP($A20, 'Ex Ante LI &amp; Eligibility Stats'!$A$6:$N$15,F$4,FALSE)*E20/1000))</f>
        <v>0</v>
      </c>
      <c r="G20" s="100">
        <f>IF(E20="","",IF(VLOOKUP($A20, 'Ex Post LI &amp; Eligibility Stats'!$A$6:$N$15,G$4,FALSE)="N/A",0,VLOOKUP($A20,'Ex Post LI &amp; Eligibility Stats'!$A$6:$N$15,G$4,FALSE)*E20/1000))</f>
        <v>29.60934</v>
      </c>
      <c r="H20" s="164">
        <v>94887</v>
      </c>
      <c r="I20" s="101">
        <f>IF(H20="","",IF(VLOOKUP($A20, 'Ex Ante LI &amp; Eligibility Stats'!$A$6:$N$15,I$4,FALSE)="N/A",0,VLOOKUP($A20, 'Ex Ante LI &amp; Eligibility Stats'!$A$6:$N$15,I$4,FALSE)*H20/1000))</f>
        <v>0</v>
      </c>
      <c r="J20" s="100">
        <f>IF(H20="","",IF(VLOOKUP($A20, 'Ex Post LI &amp; Eligibility Stats'!$A$6:$N$15,J$4,FALSE)="N/A",0,VLOOKUP($A20,'Ex Post LI &amp; Eligibility Stats'!$A$6:$N$15,J$4,FALSE)*H20/1000))</f>
        <v>29.41497</v>
      </c>
      <c r="K20" s="164">
        <v>94422</v>
      </c>
      <c r="L20" s="101">
        <f>IF(K20="","",IF(VLOOKUP($A20, 'Ex Ante LI &amp; Eligibility Stats'!$A$6:$N$15,L$4,FALSE)="N/A",0,VLOOKUP($A20, 'Ex Ante LI &amp; Eligibility Stats'!$A$6:$N$15,L$4,FALSE)*K20/1000))</f>
        <v>0</v>
      </c>
      <c r="M20" s="100">
        <f>IF(K20="","",IF(VLOOKUP($A20, 'Ex Post LI &amp; Eligibility Stats'!$A$6:$N$15,M$4,FALSE)="N/A",0,VLOOKUP($A20,'Ex Post LI &amp; Eligibility Stats'!$A$6:$N$15,M$4,FALSE)*K20/1000))</f>
        <v>29.270820000000001</v>
      </c>
      <c r="N20" s="164"/>
      <c r="O20" s="101" t="str">
        <f>IF(N20="","",IF(VLOOKUP($A20, 'Ex Ante LI &amp; Eligibility Stats'!$A$6:$N$15,O$4,FALSE)="N/A",0,VLOOKUP($A20, 'Ex Ante LI &amp; Eligibility Stats'!$A$6:$N$15,O$4,FALSE)*N20/1000))</f>
        <v/>
      </c>
      <c r="P20" s="100" t="str">
        <f>IF(N20="","",IF(VLOOKUP($A20, 'Ex Post LI &amp; Eligibility Stats'!$A$6:$N$15,P$4,FALSE)="N/A",0,VLOOKUP($A20,'Ex Post LI &amp; Eligibility Stats'!$A$6:$N$15,P$4,FALSE)*N20/1000))</f>
        <v/>
      </c>
      <c r="Q20" s="502"/>
      <c r="R20" s="101" t="str">
        <f>IF(Q20="","",IF(VLOOKUP($A20, 'Ex Ante LI &amp; Eligibility Stats'!$A$6:$N$15,R$4,FALSE)="N/A",0,VLOOKUP($A20, 'Ex Ante LI &amp; Eligibility Stats'!$A$6:$N$15,R$4,FALSE)*Q20/1000))</f>
        <v/>
      </c>
      <c r="S20" s="100" t="str">
        <f>IF(Q20="","",IF(VLOOKUP($A20, 'Ex Post LI &amp; Eligibility Stats'!$A$6:$N$15,S$4,FALSE)="N/A",0,VLOOKUP($A20,'Ex Post LI &amp; Eligibility Stats'!$A$6:$N$15,S$4,FALSE)*Q20/1000))</f>
        <v/>
      </c>
      <c r="T20" s="896" t="s">
        <v>13</v>
      </c>
    </row>
    <row r="21" spans="1:36" s="341" customFormat="1" ht="13.5" thickBot="1">
      <c r="A21" s="340" t="s">
        <v>17</v>
      </c>
      <c r="B21" s="525">
        <f>IF(B16="","",SUM(B16:B20))</f>
        <v>96690</v>
      </c>
      <c r="C21" s="526">
        <f t="shared" ref="C21:D21" si="0">IF(C16="","",SUM(C16:C20))</f>
        <v>241.95054132000001</v>
      </c>
      <c r="D21" s="527">
        <f t="shared" si="0"/>
        <v>282.59302027777778</v>
      </c>
      <c r="E21" s="525">
        <f>IF(E16="","",SUM(E16:E20))</f>
        <v>96013</v>
      </c>
      <c r="F21" s="526">
        <f t="shared" ref="F21:G21" si="1">IF(F16="","",SUM(F16:F20))</f>
        <v>247.88792615999998</v>
      </c>
      <c r="G21" s="527">
        <f t="shared" si="1"/>
        <v>280.30820916666664</v>
      </c>
      <c r="H21" s="525">
        <f>IF(H16="","",SUM(H16:H20))</f>
        <v>95382</v>
      </c>
      <c r="I21" s="526">
        <f t="shared" ref="I21:J21" si="2">IF(I16="","",SUM(I16:I20))</f>
        <v>256.03229221999999</v>
      </c>
      <c r="J21" s="527">
        <f t="shared" si="2"/>
        <v>278.03765805555554</v>
      </c>
      <c r="K21" s="525">
        <f>IF(K16="","",SUM(K16:K20))</f>
        <v>94916</v>
      </c>
      <c r="L21" s="526">
        <f t="shared" ref="L21:M21" si="3">IF(L16="","",SUM(L16:L20))</f>
        <v>272.59145956000003</v>
      </c>
      <c r="M21" s="527">
        <f t="shared" si="3"/>
        <v>277.37446277777775</v>
      </c>
      <c r="N21" s="525" t="str">
        <f>IF(N16="","",SUM(N16:N20))</f>
        <v/>
      </c>
      <c r="O21" s="526" t="str">
        <f t="shared" ref="O21:P21" si="4">IF(O16="","",SUM(O16:O20))</f>
        <v/>
      </c>
      <c r="P21" s="527" t="str">
        <f t="shared" si="4"/>
        <v/>
      </c>
      <c r="Q21" s="432" t="str">
        <f t="shared" ref="Q21:S21" si="5">IF(Q16="","",SUM(Q16:Q20))</f>
        <v/>
      </c>
      <c r="R21" s="526" t="str">
        <f t="shared" si="5"/>
        <v/>
      </c>
      <c r="S21" s="527" t="str">
        <f t="shared" si="5"/>
        <v/>
      </c>
      <c r="T21" s="909"/>
      <c r="U21" s="506"/>
      <c r="V21" s="506"/>
      <c r="W21" s="506"/>
      <c r="X21" s="506"/>
      <c r="Y21" s="506"/>
      <c r="Z21" s="506"/>
      <c r="AA21" s="506"/>
      <c r="AB21" s="506"/>
      <c r="AC21" s="506"/>
      <c r="AD21" s="506"/>
      <c r="AE21" s="506"/>
      <c r="AF21" s="506"/>
      <c r="AG21" s="506"/>
      <c r="AH21" s="506"/>
      <c r="AI21" s="506"/>
      <c r="AJ21" s="506"/>
    </row>
    <row r="22" spans="1:36" ht="15" thickTop="1">
      <c r="A22" s="327" t="s">
        <v>343</v>
      </c>
      <c r="B22" s="321"/>
      <c r="C22" s="321"/>
      <c r="D22" s="326"/>
      <c r="E22" s="321"/>
      <c r="F22" s="321"/>
      <c r="G22" s="326"/>
      <c r="H22" s="321"/>
      <c r="I22" s="321"/>
      <c r="J22" s="326"/>
      <c r="K22" s="321"/>
      <c r="L22" s="321"/>
      <c r="M22" s="326"/>
      <c r="N22" s="321"/>
      <c r="O22" s="321"/>
      <c r="P22" s="326"/>
      <c r="Q22" s="321"/>
      <c r="R22" s="321"/>
      <c r="S22" s="326"/>
      <c r="T22" s="352"/>
      <c r="U22" s="54"/>
      <c r="V22" s="54"/>
      <c r="W22" s="54"/>
      <c r="X22" s="54"/>
      <c r="Y22" s="54"/>
      <c r="Z22" s="54"/>
      <c r="AA22" s="54"/>
      <c r="AB22" s="54"/>
      <c r="AC22" s="54"/>
    </row>
    <row r="23" spans="1:36" s="286" customFormat="1" ht="14.85" customHeight="1">
      <c r="A23" s="158" t="s">
        <v>18</v>
      </c>
      <c r="B23" s="164">
        <v>0</v>
      </c>
      <c r="C23" s="109">
        <f>IF(B23="","",IF(VLOOKUP($A23, 'Ex Ante LI &amp; Eligibility Stats'!$A$6:$N$15,C$4,FALSE)="N/A",0,VLOOKUP($A23, 'Ex Ante LI &amp; Eligibility Stats'!$A$6:$N$15,C$4,FALSE)*B23/1000))</f>
        <v>0</v>
      </c>
      <c r="D23" s="111">
        <f>IF(B23="","",IF(VLOOKUP($A23, 'Ex Post LI &amp; Eligibility Stats'!$A$6:$N$15,D$4,FALSE)="N/A",0,VLOOKUP($A23,'Ex Post LI &amp; Eligibility Stats'!$A$6:$N$15,D$4,FALSE)*B23/1000))</f>
        <v>0</v>
      </c>
      <c r="E23" s="164">
        <v>0</v>
      </c>
      <c r="F23" s="109">
        <f>IF(E23="","",IF(VLOOKUP($A23, 'Ex Ante LI &amp; Eligibility Stats'!$A$6:$N$15,F$4,FALSE)="N/A",0,VLOOKUP($A23, 'Ex Ante LI &amp; Eligibility Stats'!$A$6:$N$15,F$4,FALSE)*E23/1000))</f>
        <v>0</v>
      </c>
      <c r="G23" s="111">
        <f>IF(E23="","",IF(VLOOKUP($A23, 'Ex Post LI &amp; Eligibility Stats'!$A$6:$N$15,G$4,FALSE)="N/A",0,VLOOKUP($A23,'Ex Post LI &amp; Eligibility Stats'!$A$6:$N$15,G$4,FALSE)*E23/1000))</f>
        <v>0</v>
      </c>
      <c r="H23" s="164">
        <v>0</v>
      </c>
      <c r="I23" s="109">
        <f>IF(H23="","",IF(VLOOKUP($A23, 'Ex Ante LI &amp; Eligibility Stats'!$A$6:$N$15,I$4,FALSE)="N/A",0,VLOOKUP($A23, 'Ex Ante LI &amp; Eligibility Stats'!$A$6:$N$15,I$4,FALSE)*H23/1000))</f>
        <v>0</v>
      </c>
      <c r="J23" s="111">
        <f>IF(H23="","",IF(VLOOKUP($A23, 'Ex Post LI &amp; Eligibility Stats'!$A$6:$N$15,J$4,FALSE)="N/A",0,VLOOKUP($A23,'Ex Post LI &amp; Eligibility Stats'!$A$6:$N$15,J$4,FALSE)*H23/1000))</f>
        <v>0</v>
      </c>
      <c r="K23" s="164">
        <v>0</v>
      </c>
      <c r="L23" s="109">
        <f>IF(K23="","",IF(VLOOKUP($A23, 'Ex Ante LI &amp; Eligibility Stats'!$A$6:$N$15,L$4,FALSE)="N/A",0,VLOOKUP($A23, 'Ex Ante LI &amp; Eligibility Stats'!$A$6:$N$15,L$4,FALSE)*K23/1000))</f>
        <v>0</v>
      </c>
      <c r="M23" s="111">
        <f>IF(K23="","",IF(VLOOKUP($A23, 'Ex Post LI &amp; Eligibility Stats'!$A$6:$N$15,M$4,FALSE)="N/A",0,VLOOKUP($A23,'Ex Post LI &amp; Eligibility Stats'!$A$6:$N$15,M$4,FALSE)*K23/1000))</f>
        <v>0</v>
      </c>
      <c r="N23" s="164"/>
      <c r="O23" s="109" t="str">
        <f>IF(N23="","",IF(VLOOKUP($A23, 'Ex Ante LI &amp; Eligibility Stats'!$A$6:$N$15,O$4,FALSE)="N/A",0,VLOOKUP($A23, 'Ex Ante LI &amp; Eligibility Stats'!$A$6:$N$15,O$4,FALSE)*N23/1000))</f>
        <v/>
      </c>
      <c r="P23" s="111" t="str">
        <f>IF(N23="","",IF(VLOOKUP($A23, 'Ex Post LI &amp; Eligibility Stats'!$A$6:$N$15,P$4,FALSE)="N/A",0,VLOOKUP($A23,'Ex Post LI &amp; Eligibility Stats'!$A$6:$N$15,P$4,FALSE)*N23/1000))</f>
        <v/>
      </c>
      <c r="Q23" s="503"/>
      <c r="R23" s="109" t="str">
        <f>IF(Q23="","",IF(VLOOKUP($A23, 'Ex Ante LI &amp; Eligibility Stats'!$A$6:$N$15,R$4,FALSE)="N/A",0,VLOOKUP($A23, 'Ex Ante LI &amp; Eligibility Stats'!$A$6:$N$15,R$4,FALSE)*Q23/1000))</f>
        <v/>
      </c>
      <c r="S23" s="111" t="str">
        <f>IF(Q23="","",IF(VLOOKUP($A23, 'Ex Post LI &amp; Eligibility Stats'!$A$6:$N$15,S$4,FALSE)="N/A",0,VLOOKUP($A23,'Ex Post LI &amp; Eligibility Stats'!$A$6:$N$15,S$4,FALSE)*Q23/1000))</f>
        <v/>
      </c>
      <c r="T23" s="896">
        <v>603881</v>
      </c>
      <c r="U23" s="54"/>
      <c r="V23" s="54"/>
      <c r="W23" s="54"/>
      <c r="X23" s="54"/>
      <c r="Y23" s="54"/>
      <c r="Z23" s="54"/>
      <c r="AA23" s="54"/>
      <c r="AB23" s="54"/>
      <c r="AC23" s="54"/>
      <c r="AD23" s="58"/>
      <c r="AE23" s="58"/>
      <c r="AF23" s="58"/>
      <c r="AG23" s="58"/>
      <c r="AH23" s="58"/>
      <c r="AI23" s="58"/>
      <c r="AJ23" s="58"/>
    </row>
    <row r="24" spans="1:36" ht="13.5" customHeight="1">
      <c r="A24" s="158" t="s">
        <v>19</v>
      </c>
      <c r="B24" s="164">
        <v>1226</v>
      </c>
      <c r="C24" s="99">
        <f>IF(B24="","",IF(VLOOKUP($A24, 'Ex Ante LI &amp; Eligibility Stats'!$A$6:$N$15,C$4,FALSE)="N/A",0,VLOOKUP($A24, 'Ex Ante LI &amp; Eligibility Stats'!$A$6:$N$15,C$4,FALSE)*B24/1000))</f>
        <v>6.7300521543071152</v>
      </c>
      <c r="D24" s="456">
        <f>IF(B24="","",IF(VLOOKUP($A24, 'Ex Post LI &amp; Eligibility Stats'!$A$6:$N$15,D$4,FALSE)="N/A",0,VLOOKUP($A24,'Ex Post LI &amp; Eligibility Stats'!$A$6:$N$15,D$4,FALSE)*B24/1000))</f>
        <v>17.127220000000001</v>
      </c>
      <c r="E24" s="164">
        <v>1212</v>
      </c>
      <c r="F24" s="99">
        <f>IF(E24="","",IF(VLOOKUP($A24, 'Ex Ante LI &amp; Eligibility Stats'!$A$6:$N$15,F$4,FALSE)="N/A",0,VLOOKUP($A24, 'Ex Ante LI &amp; Eligibility Stats'!$A$6:$N$15,F$4,FALSE)*E24/1000))</f>
        <v>6.6532001300374528</v>
      </c>
      <c r="G24" s="456">
        <f>IF(E24="","",IF(VLOOKUP($A24, 'Ex Post LI &amp; Eligibility Stats'!$A$6:$N$15,G$4,FALSE)="N/A",0,VLOOKUP($A24,'Ex Post LI &amp; Eligibility Stats'!$A$6:$N$15,G$4,FALSE)*E24/1000))</f>
        <v>16.931639999999998</v>
      </c>
      <c r="H24" s="164">
        <v>3140</v>
      </c>
      <c r="I24" s="99">
        <f>IF(H24="","",IF(VLOOKUP($A24, 'Ex Ante LI &amp; Eligibility Stats'!$A$6:$N$15,I$4,FALSE)="N/A",0,VLOOKUP($A24, 'Ex Ante LI &amp; Eligibility Stats'!$A$6:$N$15,I$4,FALSE)*H24/1000))</f>
        <v>17.236838463920105</v>
      </c>
      <c r="J24" s="456">
        <f>IF(H24="","",IF(VLOOKUP($A24, 'Ex Post LI &amp; Eligibility Stats'!$A$6:$N$15,J$4,FALSE)="N/A",0,VLOOKUP($A24,'Ex Post LI &amp; Eligibility Stats'!$A$6:$N$15,J$4,FALSE)*H24/1000))</f>
        <v>43.8658</v>
      </c>
      <c r="K24" s="164">
        <v>3089</v>
      </c>
      <c r="L24" s="99">
        <f>IF(K24="","",IF(VLOOKUP($A24, 'Ex Ante LI &amp; Eligibility Stats'!$A$6:$N$15,L$4,FALSE)="N/A",0,VLOOKUP($A24, 'Ex Ante LI &amp; Eligibility Stats'!$A$6:$N$15,L$4,FALSE)*K24/1000))</f>
        <v>17.911004695355803</v>
      </c>
      <c r="M24" s="456">
        <f>IF(K24="","",IF(VLOOKUP($A24, 'Ex Post LI &amp; Eligibility Stats'!$A$6:$N$15,M$4,FALSE)="N/A",0,VLOOKUP($A24,'Ex Post LI &amp; Eligibility Stats'!$A$6:$N$15,M$4,FALSE)*K24/1000))</f>
        <v>43.153330000000004</v>
      </c>
      <c r="N24" s="164"/>
      <c r="O24" s="99" t="str">
        <f>IF(N24="","",IF(VLOOKUP($A24, 'Ex Ante LI &amp; Eligibility Stats'!$A$6:$N$15,O$4,FALSE)="N/A",0,VLOOKUP($A24, 'Ex Ante LI &amp; Eligibility Stats'!$A$6:$N$15,O$4,FALSE)*N24/1000))</f>
        <v/>
      </c>
      <c r="P24" s="456" t="str">
        <f>IF(N24="","",IF(VLOOKUP($A24, 'Ex Post LI &amp; Eligibility Stats'!$A$6:$N$15,P$4,FALSE)="N/A",0,VLOOKUP($A24,'Ex Post LI &amp; Eligibility Stats'!$A$6:$N$15,P$4,FALSE)*N24/1000))</f>
        <v/>
      </c>
      <c r="Q24" s="504"/>
      <c r="R24" s="99" t="str">
        <f>IF(Q24="","",IF(VLOOKUP($A24, 'Ex Ante LI &amp; Eligibility Stats'!$A$6:$N$15,R$4,FALSE)="N/A",0,VLOOKUP($A24, 'Ex Ante LI &amp; Eligibility Stats'!$A$6:$N$15,R$4,FALSE)*Q24/1000))</f>
        <v/>
      </c>
      <c r="S24" s="456" t="str">
        <f>IF(Q24="","",IF(VLOOKUP($A24, 'Ex Post LI &amp; Eligibility Stats'!$A$6:$N$15,S$4,FALSE)="N/A",0,VLOOKUP($A24,'Ex Post LI &amp; Eligibility Stats'!$A$6:$N$15,S$4,FALSE)*Q24/1000))</f>
        <v/>
      </c>
      <c r="T24" s="896">
        <v>7299</v>
      </c>
      <c r="U24" s="54"/>
      <c r="V24" s="54"/>
      <c r="W24" s="54"/>
      <c r="X24" s="54"/>
      <c r="Y24" s="54"/>
      <c r="Z24" s="54"/>
      <c r="AA24" s="54"/>
      <c r="AB24" s="54"/>
      <c r="AC24" s="54"/>
    </row>
    <row r="25" spans="1:36" ht="13.5" customHeight="1">
      <c r="A25" s="158" t="s">
        <v>20</v>
      </c>
      <c r="B25" s="357">
        <v>23231</v>
      </c>
      <c r="C25" s="99">
        <f>IF(B25="","",IF(VLOOKUP($A25, 'Ex Ante LI &amp; Eligibility Stats'!$A$6:$N$15,C$4,FALSE)="N/A",0,VLOOKUP($A25, 'Ex Ante LI &amp; Eligibility Stats'!$A$6:$N$15,C$4,FALSE)*B25/1000))</f>
        <v>0</v>
      </c>
      <c r="D25" s="100">
        <f>IF(B25="","",IF(VLOOKUP($A25, 'Ex Post LI &amp; Eligibility Stats'!$A$6:$N$15,D$4,FALSE)="N/A",0,VLOOKUP($A25,'Ex Post LI &amp; Eligibility Stats'!$A$6:$N$15,D$4,FALSE)*B25/1000))</f>
        <v>3.4846500000000002</v>
      </c>
      <c r="E25" s="357">
        <v>23038</v>
      </c>
      <c r="F25" s="99">
        <f>IF(E25="","",IF(VLOOKUP($A25, 'Ex Ante LI &amp; Eligibility Stats'!$A$6:$N$15,F$4,FALSE)="N/A",0,VLOOKUP($A25, 'Ex Ante LI &amp; Eligibility Stats'!$A$6:$N$15,F$4,FALSE)*E25/1000))</f>
        <v>0</v>
      </c>
      <c r="G25" s="100">
        <f>IF(E25="","",IF(VLOOKUP($A25, 'Ex Post LI &amp; Eligibility Stats'!$A$6:$N$15,G$4,FALSE)="N/A",0,VLOOKUP($A25,'Ex Post LI &amp; Eligibility Stats'!$A$6:$N$15,G$4,FALSE)*E25/1000))</f>
        <v>3.4556999999999998</v>
      </c>
      <c r="H25" s="357">
        <v>14158</v>
      </c>
      <c r="I25" s="99">
        <f>IF(H25="","",IF(VLOOKUP($A25, 'Ex Ante LI &amp; Eligibility Stats'!$A$6:$N$15,I$4,FALSE)="N/A",0,VLOOKUP($A25, 'Ex Ante LI &amp; Eligibility Stats'!$A$6:$N$15,I$4,FALSE)*H25/1000))</f>
        <v>0</v>
      </c>
      <c r="J25" s="100">
        <f>IF(H25="","",IF(VLOOKUP($A25, 'Ex Post LI &amp; Eligibility Stats'!$A$6:$N$15,J$4,FALSE)="N/A",0,VLOOKUP($A25,'Ex Post LI &amp; Eligibility Stats'!$A$6:$N$15,J$4,FALSE)*H25/1000))</f>
        <v>2.1236999999999999</v>
      </c>
      <c r="K25" s="357">
        <v>14015</v>
      </c>
      <c r="L25" s="99">
        <f>IF(K25="","",IF(VLOOKUP($A25, 'Ex Ante LI &amp; Eligibility Stats'!$A$6:$N$15,L$4,FALSE)="N/A",0,VLOOKUP($A25, 'Ex Ante LI &amp; Eligibility Stats'!$A$6:$N$15,L$4,FALSE)*K25/1000))</f>
        <v>0</v>
      </c>
      <c r="M25" s="100">
        <f>IF(K25="","",IF(VLOOKUP($A25, 'Ex Post LI &amp; Eligibility Stats'!$A$6:$N$15,M$4,FALSE)="N/A",0,VLOOKUP($A25,'Ex Post LI &amp; Eligibility Stats'!$A$6:$N$15,M$4,FALSE)*K25/1000))</f>
        <v>2.1022500000000002</v>
      </c>
      <c r="N25" s="357"/>
      <c r="O25" s="99" t="str">
        <f>IF(N25="","",IF(VLOOKUP($A25, 'Ex Ante LI &amp; Eligibility Stats'!$A$6:$N$15,O$4,FALSE)="N/A",0,VLOOKUP($A25, 'Ex Ante LI &amp; Eligibility Stats'!$A$6:$N$15,O$4,FALSE)*N25/1000))</f>
        <v/>
      </c>
      <c r="P25" s="100" t="str">
        <f>IF(N25="","",IF(VLOOKUP($A25, 'Ex Post LI &amp; Eligibility Stats'!$A$6:$N$15,P$4,FALSE)="N/A",0,VLOOKUP($A25,'Ex Post LI &amp; Eligibility Stats'!$A$6:$N$15,P$4,FALSE)*N25/1000))</f>
        <v/>
      </c>
      <c r="Q25" s="82"/>
      <c r="R25" s="99" t="str">
        <f>IF(Q25="","",IF(VLOOKUP($A25, 'Ex Ante LI &amp; Eligibility Stats'!$A$6:$N$15,R$4,FALSE)="N/A",0,VLOOKUP($A25, 'Ex Ante LI &amp; Eligibility Stats'!$A$6:$N$15,R$4,FALSE)*Q25/1000))</f>
        <v/>
      </c>
      <c r="S25" s="100" t="str">
        <f>IF(Q25="","",IF(VLOOKUP($A25, 'Ex Post LI &amp; Eligibility Stats'!$A$6:$N$15,S$4,FALSE)="N/A",0,VLOOKUP($A25,'Ex Post LI &amp; Eligibility Stats'!$A$6:$N$15,S$4,FALSE)*Q25/1000))</f>
        <v/>
      </c>
      <c r="T25" s="897">
        <v>95833</v>
      </c>
      <c r="U25" s="54"/>
      <c r="V25" s="54"/>
      <c r="W25" s="54"/>
      <c r="X25" s="54"/>
      <c r="Y25" s="54"/>
      <c r="Z25" s="54"/>
      <c r="AA25" s="54"/>
      <c r="AB25" s="54"/>
      <c r="AC25" s="54"/>
    </row>
    <row r="26" spans="1:36" ht="13.5" customHeight="1">
      <c r="A26" s="158" t="s">
        <v>21</v>
      </c>
      <c r="B26" s="357">
        <v>84199</v>
      </c>
      <c r="C26" s="99">
        <f>IF(B26="","",IF(VLOOKUP($A26, 'Ex Ante LI &amp; Eligibility Stats'!$A$6:$N$15,C$4,FALSE)="N/A",0,VLOOKUP($A26, 'Ex Ante LI &amp; Eligibility Stats'!$A$6:$N$15,C$4,FALSE)*B26/1000))</f>
        <v>0</v>
      </c>
      <c r="D26" s="100">
        <f>IF(B26="","",IF(VLOOKUP($A26, 'Ex Post LI &amp; Eligibility Stats'!$A$6:$N$15,D$4,FALSE)="N/A",0,VLOOKUP($A26,'Ex Post LI &amp; Eligibility Stats'!$A$6:$N$15,D$4,FALSE)*B26/1000))</f>
        <v>0</v>
      </c>
      <c r="E26" s="357">
        <v>83586</v>
      </c>
      <c r="F26" s="99">
        <f>IF(E26="","",IF(VLOOKUP($A26, 'Ex Ante LI &amp; Eligibility Stats'!$A$6:$N$15,F$4,FALSE)="N/A",0,VLOOKUP($A26, 'Ex Ante LI &amp; Eligibility Stats'!$A$6:$N$15,F$4,FALSE)*E26/1000))</f>
        <v>0</v>
      </c>
      <c r="G26" s="100">
        <f>IF(E26="","",IF(VLOOKUP($A26, 'Ex Post LI &amp; Eligibility Stats'!$A$6:$N$15,G$4,FALSE)="N/A",0,VLOOKUP($A26,'Ex Post LI &amp; Eligibility Stats'!$A$6:$N$15,G$4,FALSE)*E26/1000))</f>
        <v>0</v>
      </c>
      <c r="H26" s="357">
        <v>89337</v>
      </c>
      <c r="I26" s="99">
        <f>IF(H26="","",IF(VLOOKUP($A26, 'Ex Ante LI &amp; Eligibility Stats'!$A$6:$N$15,I$4,FALSE)="N/A",0,VLOOKUP($A26, 'Ex Ante LI &amp; Eligibility Stats'!$A$6:$N$15,I$4,FALSE)*H26/1000))</f>
        <v>0</v>
      </c>
      <c r="J26" s="100">
        <f>IF(H26="","",IF(VLOOKUP($A26, 'Ex Post LI &amp; Eligibility Stats'!$A$6:$N$15,J$4,FALSE)="N/A",0,VLOOKUP($A26,'Ex Post LI &amp; Eligibility Stats'!$A$6:$N$15,J$4,FALSE)*H26/1000))</f>
        <v>0</v>
      </c>
      <c r="K26" s="357">
        <v>88251</v>
      </c>
      <c r="L26" s="99">
        <f>IF(K26="","",IF(VLOOKUP($A26, 'Ex Ante LI &amp; Eligibility Stats'!$A$6:$N$15,L$4,FALSE)="N/A",0,VLOOKUP($A26, 'Ex Ante LI &amp; Eligibility Stats'!$A$6:$N$15,L$4,FALSE)*K26/1000))</f>
        <v>0</v>
      </c>
      <c r="M26" s="100">
        <f>IF(K26="","",IF(VLOOKUP($A26, 'Ex Post LI &amp; Eligibility Stats'!$A$6:$N$15,M$4,FALSE)="N/A",0,VLOOKUP($A26,'Ex Post LI &amp; Eligibility Stats'!$A$6:$N$15,M$4,FALSE)*K26/1000))</f>
        <v>0</v>
      </c>
      <c r="N26" s="357"/>
      <c r="O26" s="99" t="str">
        <f>IF(N26="","",IF(VLOOKUP($A26, 'Ex Ante LI &amp; Eligibility Stats'!$A$6:$N$15,O$4,FALSE)="N/A",0,VLOOKUP($A26, 'Ex Ante LI &amp; Eligibility Stats'!$A$6:$N$15,O$4,FALSE)*N26/1000))</f>
        <v/>
      </c>
      <c r="P26" s="100" t="str">
        <f>IF(N26="","",IF(VLOOKUP($A26, 'Ex Post LI &amp; Eligibility Stats'!$A$6:$N$15,P$4,FALSE)="N/A",0,VLOOKUP($A26,'Ex Post LI &amp; Eligibility Stats'!$A$6:$N$15,P$4,FALSE)*N26/1000))</f>
        <v/>
      </c>
      <c r="Q26" s="82"/>
      <c r="R26" s="99" t="str">
        <f>IF(Q26="","",IF(VLOOKUP($A26, 'Ex Ante LI &amp; Eligibility Stats'!$A$6:$N$15,R$4,FALSE)="N/A",0,VLOOKUP($A26, 'Ex Ante LI &amp; Eligibility Stats'!$A$6:$N$15,R$4,FALSE)*Q26/1000))</f>
        <v/>
      </c>
      <c r="S26" s="100" t="str">
        <f>IF(Q26="","",IF(VLOOKUP($A26, 'Ex Post LI &amp; Eligibility Stats'!$A$6:$N$15,S$4,FALSE)="N/A",0,VLOOKUP($A26,'Ex Post LI &amp; Eligibility Stats'!$A$6:$N$15,S$4,FALSE)*Q26/1000))</f>
        <v/>
      </c>
      <c r="T26" s="897">
        <v>315414</v>
      </c>
      <c r="U26" s="54"/>
      <c r="V26" s="54"/>
      <c r="W26" s="54"/>
      <c r="X26" s="54"/>
      <c r="Y26" s="54"/>
      <c r="Z26" s="54"/>
      <c r="AA26" s="54"/>
      <c r="AB26" s="54"/>
      <c r="AC26" s="54"/>
    </row>
    <row r="27" spans="1:36" ht="14.85" customHeight="1">
      <c r="A27" s="108" t="s">
        <v>22</v>
      </c>
      <c r="B27" s="159">
        <v>65891</v>
      </c>
      <c r="C27" s="101">
        <f>IF(B27="","",IF(VLOOKUP($A27, 'Ex Ante LI &amp; Eligibility Stats'!$A$6:$N$15,C$4,FALSE)="N/A",0,VLOOKUP($A27, 'Ex Ante LI &amp; Eligibility Stats'!$A$6:$N$15,C$4,FALSE)*B27/1000))</f>
        <v>1.501228403595658</v>
      </c>
      <c r="D27" s="102">
        <f>IF(B27="","",IF(VLOOKUP($A27, 'Ex Post LI &amp; Eligibility Stats'!$A$6:$N$15,D$4,FALSE)="N/A",0,VLOOKUP($A27,'Ex Post LI &amp; Eligibility Stats'!$A$6:$N$15,D$4,FALSE)*B27/1000))</f>
        <v>10.54256</v>
      </c>
      <c r="E27" s="159">
        <v>66070</v>
      </c>
      <c r="F27" s="101">
        <f>IF(E27="","",IF(VLOOKUP($A27, 'Ex Ante LI &amp; Eligibility Stats'!$A$6:$N$15,F$4,FALSE)="N/A",0,VLOOKUP($A27, 'Ex Ante LI &amp; Eligibility Stats'!$A$6:$N$15,F$4,FALSE)*E27/1000))</f>
        <v>1.5353220232209424</v>
      </c>
      <c r="G27" s="102">
        <f>IF(E27="","",IF(VLOOKUP($A27, 'Ex Post LI &amp; Eligibility Stats'!$A$6:$N$15,G$4,FALSE)="N/A",0,VLOOKUP($A27,'Ex Post LI &amp; Eligibility Stats'!$A$6:$N$15,G$4,FALSE)*E27/1000))</f>
        <v>10.571200000000001</v>
      </c>
      <c r="H27" s="159">
        <v>66241</v>
      </c>
      <c r="I27" s="101">
        <f>IF(H27="","",IF(VLOOKUP($A27, 'Ex Ante LI &amp; Eligibility Stats'!$A$6:$N$15,I$4,FALSE)="N/A",0,VLOOKUP($A27, 'Ex Ante LI &amp; Eligibility Stats'!$A$6:$N$15,I$4,FALSE)*H27/1000))</f>
        <v>1.539295688514885</v>
      </c>
      <c r="J27" s="102">
        <f>IF(H27="","",IF(VLOOKUP($A27, 'Ex Post LI &amp; Eligibility Stats'!$A$6:$N$15,J$4,FALSE)="N/A",0,VLOOKUP($A27,'Ex Post LI &amp; Eligibility Stats'!$A$6:$N$15,J$4,FALSE)*H27/1000))</f>
        <v>10.598559999999999</v>
      </c>
      <c r="K27" s="159">
        <v>66375</v>
      </c>
      <c r="L27" s="101">
        <f>IF(K27="","",IF(VLOOKUP($A27, 'Ex Ante LI &amp; Eligibility Stats'!$A$6:$N$15,L$4,FALSE)="N/A",0,VLOOKUP($A27, 'Ex Ante LI &amp; Eligibility Stats'!$A$6:$N$15,L$4,FALSE)*K27/1000))</f>
        <v>3.4921787594335107</v>
      </c>
      <c r="M27" s="102">
        <f>IF(K27="","",IF(VLOOKUP($A27, 'Ex Post LI &amp; Eligibility Stats'!$A$6:$N$15,M$4,FALSE)="N/A",0,VLOOKUP($A27,'Ex Post LI &amp; Eligibility Stats'!$A$6:$N$15,M$4,FALSE)*K27/1000))</f>
        <v>10.62</v>
      </c>
      <c r="N27" s="159"/>
      <c r="O27" s="101" t="str">
        <f>IF(N27="","",IF(VLOOKUP($A27, 'Ex Ante LI &amp; Eligibility Stats'!$A$6:$N$15,O$4,FALSE)="N/A",0,VLOOKUP($A27, 'Ex Ante LI &amp; Eligibility Stats'!$A$6:$N$15,O$4,FALSE)*N27/1000))</f>
        <v/>
      </c>
      <c r="P27" s="102" t="str">
        <f>IF(N27="","",IF(VLOOKUP($A27, 'Ex Post LI &amp; Eligibility Stats'!$A$6:$N$15,P$4,FALSE)="N/A",0,VLOOKUP($A27,'Ex Post LI &amp; Eligibility Stats'!$A$6:$N$15,P$4,FALSE)*N27/1000))</f>
        <v/>
      </c>
      <c r="Q27" s="116"/>
      <c r="R27" s="101" t="str">
        <f>IF(Q27="","",IF(VLOOKUP($A27, 'Ex Ante LI &amp; Eligibility Stats'!$A$6:$N$15,R$4,FALSE)="N/A",0,VLOOKUP($A27, 'Ex Ante LI &amp; Eligibility Stats'!$A$6:$N$15,R$4,FALSE)*Q27/1000))</f>
        <v/>
      </c>
      <c r="S27" s="102" t="str">
        <f>IF(Q27="","",IF(VLOOKUP($A27, 'Ex Post LI &amp; Eligibility Stats'!$A$6:$N$15,S$4,FALSE)="N/A",0,VLOOKUP($A27,'Ex Post LI &amp; Eligibility Stats'!$A$6:$N$15,S$4,FALSE)*Q27/1000))</f>
        <v/>
      </c>
      <c r="T27" s="898" t="s">
        <v>13</v>
      </c>
    </row>
    <row r="28" spans="1:36" s="286" customFormat="1" ht="14.1" customHeight="1" thickBot="1">
      <c r="A28" s="55" t="s">
        <v>24</v>
      </c>
      <c r="B28" s="447">
        <f>IF(B23="","",SUM(B23:B27))</f>
        <v>174547</v>
      </c>
      <c r="C28" s="448">
        <f t="shared" ref="C28:D28" si="6">IF(C23="","",SUM(C23:C27))</f>
        <v>8.2312805579027728</v>
      </c>
      <c r="D28" s="449">
        <f t="shared" si="6"/>
        <v>31.154430000000005</v>
      </c>
      <c r="E28" s="447">
        <f>IF(E23="","",SUM(E23:E27))</f>
        <v>173906</v>
      </c>
      <c r="F28" s="448">
        <f t="shared" ref="F28:G28" si="7">IF(F23="","",SUM(F23:F27))</f>
        <v>8.1885221532583952</v>
      </c>
      <c r="G28" s="449">
        <f t="shared" si="7"/>
        <v>30.958539999999999</v>
      </c>
      <c r="H28" s="447">
        <f>IF(H23="","",SUM(H23:H27))</f>
        <v>172876</v>
      </c>
      <c r="I28" s="448">
        <f t="shared" ref="I28:J28" si="8">IF(I23="","",SUM(I23:I27))</f>
        <v>18.776134152434988</v>
      </c>
      <c r="J28" s="449">
        <f t="shared" si="8"/>
        <v>56.588059999999999</v>
      </c>
      <c r="K28" s="447">
        <f>IF(K23="","",SUM(K23:K27))</f>
        <v>171730</v>
      </c>
      <c r="L28" s="448">
        <f t="shared" ref="L28:M28" si="9">IF(L23="","",SUM(L23:L27))</f>
        <v>21.403183454789314</v>
      </c>
      <c r="M28" s="449">
        <f t="shared" si="9"/>
        <v>55.875579999999999</v>
      </c>
      <c r="N28" s="447" t="str">
        <f>IF(N23="","",SUM(N23:N27))</f>
        <v/>
      </c>
      <c r="O28" s="448" t="str">
        <f t="shared" ref="O28:P28" si="10">IF(O23="","",SUM(O23:O27))</f>
        <v/>
      </c>
      <c r="P28" s="449" t="str">
        <f t="shared" si="10"/>
        <v/>
      </c>
      <c r="Q28" s="447" t="str">
        <f t="shared" ref="Q28" si="11">IF(Q23="","",SUM(Q23:Q27))</f>
        <v/>
      </c>
      <c r="R28" s="450" t="str">
        <f t="shared" ref="R28" si="12">IF(R23="","",SUM(R23:R27))</f>
        <v/>
      </c>
      <c r="S28" s="450" t="str">
        <f t="shared" ref="S28" si="13">IF(S23="","",SUM(S23:S27))</f>
        <v/>
      </c>
      <c r="T28" s="909"/>
      <c r="U28" s="54"/>
      <c r="V28" s="54"/>
      <c r="W28" s="54"/>
      <c r="X28" s="54"/>
      <c r="Y28" s="54"/>
      <c r="Z28" s="54"/>
      <c r="AA28" s="54"/>
      <c r="AB28" s="54"/>
      <c r="AC28" s="54"/>
      <c r="AD28" s="58"/>
      <c r="AE28" s="58"/>
      <c r="AF28" s="58"/>
      <c r="AG28" s="58"/>
      <c r="AH28" s="58"/>
      <c r="AI28" s="58"/>
      <c r="AJ28" s="58"/>
    </row>
    <row r="29" spans="1:36" s="338" customFormat="1" ht="14.25" thickTop="1" thickBot="1">
      <c r="A29" s="343" t="s">
        <v>25</v>
      </c>
      <c r="B29" s="528">
        <f>IFERROR(B21+B28,"")</f>
        <v>271237</v>
      </c>
      <c r="C29" s="529">
        <f t="shared" ref="C29:D29" si="14">IFERROR(C21+C28,"")</f>
        <v>250.18182187790279</v>
      </c>
      <c r="D29" s="358">
        <f t="shared" si="14"/>
        <v>313.74745027777777</v>
      </c>
      <c r="E29" s="528">
        <f>IFERROR(E21+E28,"")</f>
        <v>269919</v>
      </c>
      <c r="F29" s="529">
        <f t="shared" ref="F29:G29" si="15">IFERROR(F21+F28,"")</f>
        <v>256.07644831325837</v>
      </c>
      <c r="G29" s="358">
        <f t="shared" si="15"/>
        <v>311.26674916666661</v>
      </c>
      <c r="H29" s="528">
        <f>IFERROR(H21+H28,"")</f>
        <v>268258</v>
      </c>
      <c r="I29" s="529">
        <f t="shared" ref="I29:J29" si="16">IFERROR(I21+I28,"")</f>
        <v>274.80842637243495</v>
      </c>
      <c r="J29" s="358">
        <f t="shared" si="16"/>
        <v>334.62571805555552</v>
      </c>
      <c r="K29" s="528">
        <f>IFERROR(K21+K28,"")</f>
        <v>266646</v>
      </c>
      <c r="L29" s="529">
        <f t="shared" ref="L29:M29" si="17">IFERROR(L21+L28,"")</f>
        <v>293.99464301478935</v>
      </c>
      <c r="M29" s="358">
        <f t="shared" si="17"/>
        <v>333.25004277777776</v>
      </c>
      <c r="N29" s="528" t="str">
        <f>IFERROR(N21+N28,"")</f>
        <v/>
      </c>
      <c r="O29" s="529" t="str">
        <f t="shared" ref="O29:P29" si="18">IFERROR(O21+O28,"")</f>
        <v/>
      </c>
      <c r="P29" s="358" t="str">
        <f t="shared" si="18"/>
        <v/>
      </c>
      <c r="Q29" s="354" t="str">
        <f t="shared" ref="Q29" si="19">IFERROR(Q21+Q28,"")</f>
        <v/>
      </c>
      <c r="R29" s="457" t="str">
        <f t="shared" ref="R29" si="20">IFERROR(R21+R28,"")</f>
        <v/>
      </c>
      <c r="S29" s="458" t="str">
        <f t="shared" ref="S29" si="21">IFERROR(S21+S28,"")</f>
        <v/>
      </c>
      <c r="T29" s="910"/>
      <c r="U29" s="339"/>
      <c r="V29" s="339"/>
      <c r="W29" s="339"/>
      <c r="X29" s="339"/>
      <c r="Y29" s="339"/>
      <c r="Z29" s="339"/>
      <c r="AA29" s="339"/>
      <c r="AB29" s="339"/>
      <c r="AC29" s="339"/>
      <c r="AD29" s="506"/>
      <c r="AE29" s="506"/>
      <c r="AF29" s="506"/>
      <c r="AG29" s="506"/>
      <c r="AH29" s="506"/>
      <c r="AI29" s="506"/>
      <c r="AJ29" s="506"/>
    </row>
    <row r="30" spans="1:36" ht="13.5" thickTop="1">
      <c r="A30" s="158"/>
      <c r="B30" s="117"/>
      <c r="C30" s="56"/>
      <c r="D30" s="56"/>
      <c r="E30" s="57"/>
      <c r="F30" s="56"/>
      <c r="G30" s="56"/>
      <c r="H30" s="56"/>
      <c r="I30" s="56"/>
      <c r="J30" s="56"/>
      <c r="K30" s="57"/>
      <c r="L30" s="58"/>
      <c r="M30" s="58"/>
      <c r="N30" s="57"/>
      <c r="O30" s="57"/>
      <c r="P30" s="57"/>
      <c r="Q30" s="65"/>
      <c r="R30" s="66"/>
      <c r="S30" s="66"/>
      <c r="T30" s="510"/>
    </row>
    <row r="31" spans="1:36" s="286" customFormat="1" ht="12.75" hidden="1" customHeight="1">
      <c r="A31" s="158"/>
      <c r="B31" s="117"/>
      <c r="C31" s="56">
        <f>C4+6</f>
        <v>8</v>
      </c>
      <c r="D31" s="56">
        <f>D4+6</f>
        <v>8</v>
      </c>
      <c r="E31" s="57"/>
      <c r="F31" s="56">
        <f>F4+6</f>
        <v>9</v>
      </c>
      <c r="G31" s="56">
        <f>G4+6</f>
        <v>9</v>
      </c>
      <c r="H31" s="56"/>
      <c r="I31" s="56">
        <f>I4+6</f>
        <v>10</v>
      </c>
      <c r="J31" s="56">
        <f>J4+6</f>
        <v>10</v>
      </c>
      <c r="K31" s="57"/>
      <c r="L31" s="58">
        <f>L4+6</f>
        <v>11</v>
      </c>
      <c r="M31" s="58">
        <f>M4+6</f>
        <v>11</v>
      </c>
      <c r="N31" s="57"/>
      <c r="O31" s="57">
        <f>O4+6</f>
        <v>12</v>
      </c>
      <c r="P31" s="57">
        <f>P4+6</f>
        <v>12</v>
      </c>
      <c r="Q31" s="56"/>
      <c r="R31" s="57">
        <f>R4+6</f>
        <v>13</v>
      </c>
      <c r="S31" s="57">
        <f>S4+6</f>
        <v>13</v>
      </c>
      <c r="T31" s="510"/>
      <c r="U31" s="58"/>
      <c r="V31" s="58"/>
      <c r="W31" s="58"/>
      <c r="X31" s="58"/>
      <c r="Y31" s="58"/>
      <c r="Z31" s="58"/>
      <c r="AA31" s="58"/>
      <c r="AB31" s="58"/>
      <c r="AC31" s="58"/>
      <c r="AD31" s="58"/>
      <c r="AE31" s="58"/>
      <c r="AF31" s="58"/>
      <c r="AG31" s="58"/>
      <c r="AH31" s="58"/>
      <c r="AI31" s="58"/>
      <c r="AJ31" s="58"/>
    </row>
    <row r="32" spans="1:36" ht="11.25" customHeight="1">
      <c r="A32" s="156"/>
      <c r="B32" s="942" t="s">
        <v>26</v>
      </c>
      <c r="C32" s="943"/>
      <c r="D32" s="944"/>
      <c r="E32" s="942" t="s">
        <v>27</v>
      </c>
      <c r="F32" s="943"/>
      <c r="G32" s="944"/>
      <c r="H32" s="942" t="s">
        <v>28</v>
      </c>
      <c r="I32" s="943"/>
      <c r="J32" s="944"/>
      <c r="K32" s="942" t="s">
        <v>29</v>
      </c>
      <c r="L32" s="943"/>
      <c r="M32" s="944"/>
      <c r="N32" s="942" t="s">
        <v>30</v>
      </c>
      <c r="O32" s="943"/>
      <c r="P32" s="944"/>
      <c r="Q32" s="942" t="s">
        <v>31</v>
      </c>
      <c r="R32" s="943"/>
      <c r="S32" s="943"/>
      <c r="T32" s="508"/>
    </row>
    <row r="33" spans="1:36" s="51" customFormat="1" ht="55.5" customHeight="1">
      <c r="A33" s="157" t="s">
        <v>256</v>
      </c>
      <c r="B33" s="784" t="s">
        <v>205</v>
      </c>
      <c r="C33" s="784" t="s">
        <v>338</v>
      </c>
      <c r="D33" s="784" t="s">
        <v>339</v>
      </c>
      <c r="E33" s="784" t="s">
        <v>205</v>
      </c>
      <c r="F33" s="784" t="s">
        <v>338</v>
      </c>
      <c r="G33" s="784" t="s">
        <v>339</v>
      </c>
      <c r="H33" s="784" t="s">
        <v>205</v>
      </c>
      <c r="I33" s="784" t="s">
        <v>338</v>
      </c>
      <c r="J33" s="784" t="s">
        <v>339</v>
      </c>
      <c r="K33" s="784" t="s">
        <v>205</v>
      </c>
      <c r="L33" s="784" t="s">
        <v>338</v>
      </c>
      <c r="M33" s="784" t="s">
        <v>339</v>
      </c>
      <c r="N33" s="784" t="s">
        <v>205</v>
      </c>
      <c r="O33" s="784" t="s">
        <v>338</v>
      </c>
      <c r="P33" s="784" t="s">
        <v>339</v>
      </c>
      <c r="Q33" s="784" t="s">
        <v>205</v>
      </c>
      <c r="R33" s="784" t="s">
        <v>338</v>
      </c>
      <c r="S33" s="784" t="s">
        <v>339</v>
      </c>
      <c r="T33" s="509" t="s">
        <v>362</v>
      </c>
      <c r="U33" s="505"/>
      <c r="V33" s="505"/>
      <c r="W33" s="505"/>
      <c r="X33" s="505"/>
      <c r="Y33" s="505"/>
      <c r="Z33" s="505"/>
      <c r="AA33" s="505"/>
      <c r="AB33" s="505"/>
      <c r="AC33" s="505"/>
      <c r="AD33" s="505"/>
      <c r="AE33" s="505"/>
      <c r="AF33" s="505"/>
      <c r="AG33" s="505"/>
      <c r="AH33" s="505"/>
      <c r="AI33" s="505"/>
      <c r="AJ33" s="505"/>
    </row>
    <row r="34" spans="1:36" s="51" customFormat="1" ht="14.25">
      <c r="A34" s="327" t="s">
        <v>341</v>
      </c>
      <c r="B34" s="321"/>
      <c r="C34" s="321"/>
      <c r="D34" s="481"/>
      <c r="E34" s="321"/>
      <c r="F34" s="321"/>
      <c r="G34" s="481"/>
      <c r="H34" s="321"/>
      <c r="I34" s="321"/>
      <c r="J34" s="481"/>
      <c r="K34" s="321"/>
      <c r="L34" s="321"/>
      <c r="M34" s="326"/>
      <c r="N34" s="321"/>
      <c r="O34" s="321"/>
      <c r="P34" s="481"/>
      <c r="Q34" s="321"/>
      <c r="R34" s="321"/>
      <c r="S34" s="481"/>
      <c r="T34" s="481"/>
      <c r="U34" s="505"/>
      <c r="V34" s="505"/>
      <c r="W34" s="505"/>
      <c r="X34" s="505"/>
      <c r="Y34" s="505"/>
      <c r="Z34" s="505"/>
      <c r="AA34" s="505"/>
      <c r="AB34" s="505"/>
      <c r="AC34" s="505"/>
      <c r="AD34" s="505"/>
      <c r="AE34" s="505"/>
      <c r="AF34" s="505"/>
      <c r="AG34" s="505"/>
      <c r="AH34" s="505"/>
      <c r="AI34" s="505"/>
      <c r="AJ34" s="505"/>
    </row>
    <row r="35" spans="1:36" s="51" customFormat="1" ht="15">
      <c r="A35" s="349" t="s">
        <v>240</v>
      </c>
      <c r="B35" s="321"/>
      <c r="C35" s="321"/>
      <c r="D35" s="326"/>
      <c r="E35" s="321"/>
      <c r="F35" s="321"/>
      <c r="G35" s="326"/>
      <c r="H35" s="321"/>
      <c r="I35" s="321"/>
      <c r="J35" s="326"/>
      <c r="K35" s="321"/>
      <c r="L35" s="321"/>
      <c r="M35" s="326"/>
      <c r="N35" s="321"/>
      <c r="O35" s="321"/>
      <c r="P35" s="326"/>
      <c r="Q35" s="321"/>
      <c r="R35" s="321"/>
      <c r="S35" s="326"/>
      <c r="T35" s="326"/>
      <c r="U35" s="505"/>
      <c r="V35" s="505"/>
      <c r="W35" s="505"/>
      <c r="X35" s="505"/>
      <c r="Y35" s="505"/>
      <c r="Z35" s="505"/>
      <c r="AA35" s="505"/>
      <c r="AB35" s="505"/>
      <c r="AC35" s="505"/>
      <c r="AD35" s="505"/>
      <c r="AE35" s="505"/>
      <c r="AF35" s="505"/>
      <c r="AG35" s="505"/>
      <c r="AH35" s="505"/>
      <c r="AI35" s="505"/>
      <c r="AJ35" s="505"/>
    </row>
    <row r="36" spans="1:36" s="51" customFormat="1" ht="15" customHeight="1">
      <c r="A36" s="350" t="s">
        <v>356</v>
      </c>
      <c r="B36" s="346"/>
      <c r="C36" s="109"/>
      <c r="D36" s="111"/>
      <c r="E36" s="346"/>
      <c r="F36" s="109"/>
      <c r="G36" s="111"/>
      <c r="H36" s="346"/>
      <c r="I36" s="109"/>
      <c r="J36" s="111"/>
      <c r="K36" s="346"/>
      <c r="L36" s="109"/>
      <c r="M36" s="111"/>
      <c r="N36" s="346"/>
      <c r="O36" s="109"/>
      <c r="P36" s="111"/>
      <c r="Q36" s="599"/>
      <c r="R36" s="600"/>
      <c r="S36" s="601"/>
      <c r="T36" s="895" t="s">
        <v>13</v>
      </c>
      <c r="U36" s="505"/>
      <c r="V36" s="505"/>
      <c r="W36" s="505"/>
      <c r="X36" s="505"/>
      <c r="Y36" s="505"/>
      <c r="Z36" s="505"/>
      <c r="AA36" s="505"/>
      <c r="AB36" s="505"/>
      <c r="AC36" s="505"/>
      <c r="AD36" s="505"/>
      <c r="AE36" s="505"/>
      <c r="AF36" s="505"/>
      <c r="AG36" s="505"/>
      <c r="AH36" s="505"/>
      <c r="AI36" s="505"/>
      <c r="AJ36" s="505"/>
    </row>
    <row r="37" spans="1:36" s="51" customFormat="1" ht="15">
      <c r="A37" s="351" t="s">
        <v>148</v>
      </c>
      <c r="B37" s="348"/>
      <c r="C37" s="110"/>
      <c r="D37" s="112"/>
      <c r="E37" s="348"/>
      <c r="F37" s="110"/>
      <c r="G37" s="112"/>
      <c r="H37" s="348"/>
      <c r="I37" s="110"/>
      <c r="J37" s="112"/>
      <c r="K37" s="348"/>
      <c r="L37" s="110"/>
      <c r="M37" s="112"/>
      <c r="N37" s="348"/>
      <c r="O37" s="110"/>
      <c r="P37" s="112"/>
      <c r="Q37" s="602"/>
      <c r="R37" s="603"/>
      <c r="S37" s="604"/>
      <c r="T37" s="895" t="s">
        <v>13</v>
      </c>
      <c r="U37" s="505"/>
      <c r="V37" s="505"/>
      <c r="W37" s="505"/>
      <c r="X37" s="505"/>
      <c r="Y37" s="505"/>
      <c r="Z37" s="505"/>
      <c r="AA37" s="505"/>
      <c r="AB37" s="505"/>
      <c r="AC37" s="505"/>
      <c r="AD37" s="505"/>
      <c r="AE37" s="505"/>
      <c r="AF37" s="505"/>
      <c r="AG37" s="505"/>
      <c r="AH37" s="505"/>
      <c r="AI37" s="505"/>
      <c r="AJ37" s="505"/>
    </row>
    <row r="38" spans="1:36" s="51" customFormat="1" ht="15">
      <c r="A38" s="349" t="s">
        <v>239</v>
      </c>
      <c r="B38" s="321"/>
      <c r="C38" s="321"/>
      <c r="D38" s="326"/>
      <c r="E38" s="321"/>
      <c r="F38" s="321"/>
      <c r="G38" s="326"/>
      <c r="H38" s="321"/>
      <c r="I38" s="321"/>
      <c r="J38" s="326"/>
      <c r="K38" s="321"/>
      <c r="L38" s="321"/>
      <c r="M38" s="326"/>
      <c r="N38" s="321"/>
      <c r="O38" s="321"/>
      <c r="P38" s="326"/>
      <c r="Q38" s="321"/>
      <c r="R38" s="321"/>
      <c r="S38" s="326"/>
      <c r="T38" s="894"/>
      <c r="U38" s="505"/>
      <c r="V38" s="505"/>
      <c r="W38" s="505"/>
      <c r="X38" s="505"/>
      <c r="Y38" s="505"/>
      <c r="Z38" s="505"/>
      <c r="AA38" s="505"/>
      <c r="AB38" s="505"/>
      <c r="AC38" s="505"/>
      <c r="AD38" s="505"/>
      <c r="AE38" s="505"/>
      <c r="AF38" s="505"/>
      <c r="AG38" s="505"/>
      <c r="AH38" s="505"/>
      <c r="AI38" s="505"/>
      <c r="AJ38" s="505"/>
    </row>
    <row r="39" spans="1:36" s="51" customFormat="1" ht="15">
      <c r="A39" s="350" t="s">
        <v>242</v>
      </c>
      <c r="B39" s="346"/>
      <c r="C39" s="109"/>
      <c r="D39" s="111"/>
      <c r="E39" s="346"/>
      <c r="F39" s="109"/>
      <c r="G39" s="111"/>
      <c r="H39" s="346"/>
      <c r="I39" s="109"/>
      <c r="J39" s="111"/>
      <c r="K39" s="346"/>
      <c r="L39" s="109"/>
      <c r="M39" s="111"/>
      <c r="N39" s="346"/>
      <c r="O39" s="109"/>
      <c r="P39" s="111"/>
      <c r="Q39" s="599"/>
      <c r="R39" s="600"/>
      <c r="S39" s="601"/>
      <c r="T39" s="895" t="s">
        <v>13</v>
      </c>
      <c r="U39" s="505"/>
      <c r="V39" s="505"/>
      <c r="W39" s="505"/>
      <c r="X39" s="505"/>
      <c r="Y39" s="505"/>
      <c r="Z39" s="505"/>
      <c r="AA39" s="505"/>
      <c r="AB39" s="505"/>
      <c r="AC39" s="505"/>
      <c r="AD39" s="505"/>
      <c r="AE39" s="505"/>
      <c r="AF39" s="505"/>
      <c r="AG39" s="505"/>
      <c r="AH39" s="505"/>
      <c r="AI39" s="505"/>
      <c r="AJ39" s="505"/>
    </row>
    <row r="40" spans="1:36" s="51" customFormat="1" ht="15">
      <c r="A40" s="351" t="s">
        <v>148</v>
      </c>
      <c r="B40" s="348"/>
      <c r="C40" s="110"/>
      <c r="D40" s="112"/>
      <c r="E40" s="348"/>
      <c r="F40" s="110"/>
      <c r="G40" s="112"/>
      <c r="H40" s="348"/>
      <c r="I40" s="110"/>
      <c r="J40" s="112"/>
      <c r="K40" s="348"/>
      <c r="L40" s="110"/>
      <c r="M40" s="112"/>
      <c r="N40" s="348"/>
      <c r="O40" s="110"/>
      <c r="P40" s="112"/>
      <c r="Q40" s="602"/>
      <c r="R40" s="603"/>
      <c r="S40" s="604"/>
      <c r="T40" s="895" t="s">
        <v>13</v>
      </c>
      <c r="U40" s="505"/>
      <c r="V40" s="505"/>
      <c r="W40" s="505"/>
      <c r="X40" s="505"/>
      <c r="Y40" s="505"/>
      <c r="Z40" s="505"/>
      <c r="AA40" s="505"/>
      <c r="AB40" s="505"/>
      <c r="AC40" s="505"/>
      <c r="AD40" s="505"/>
      <c r="AE40" s="505"/>
      <c r="AF40" s="505"/>
      <c r="AG40" s="505"/>
      <c r="AH40" s="505"/>
      <c r="AI40" s="505"/>
      <c r="AJ40" s="505"/>
    </row>
    <row r="41" spans="1:36" ht="14.1" customHeight="1">
      <c r="A41" s="327" t="s">
        <v>345</v>
      </c>
      <c r="B41" s="321"/>
      <c r="C41" s="321"/>
      <c r="D41" s="352"/>
      <c r="E41" s="321"/>
      <c r="F41" s="321"/>
      <c r="G41" s="326"/>
      <c r="H41" s="325"/>
      <c r="I41" s="321"/>
      <c r="J41" s="326"/>
      <c r="K41" s="325"/>
      <c r="L41" s="321"/>
      <c r="M41" s="352"/>
      <c r="N41" s="321"/>
      <c r="O41" s="321"/>
      <c r="P41" s="352"/>
      <c r="Q41" s="321"/>
      <c r="R41" s="321"/>
      <c r="S41" s="352"/>
      <c r="T41" s="352"/>
    </row>
    <row r="42" spans="1:36" ht="14.25" customHeight="1">
      <c r="A42" s="153" t="s">
        <v>32</v>
      </c>
      <c r="B42" s="524"/>
      <c r="C42" s="99" t="str">
        <f>IF(B42="","",IF(VLOOKUP($A42, 'Ex Ante LI &amp; Eligibility Stats'!$A$6:$N$15,C$31,FALSE)="N/A",0,VLOOKUP($A42, 'Ex Ante LI &amp; Eligibility Stats'!$A$6:$N$15,C$31,FALSE)*B42/1000))</f>
        <v/>
      </c>
      <c r="D42" s="100" t="str">
        <f>IF(B42="","",IF(VLOOKUP($A42, 'Ex Post LI &amp; Eligibility Stats'!$A$6:$N$15,D$31,FALSE)="N/A",0,VLOOKUP($A42,'Ex Post LI &amp; Eligibility Stats'!$A$6:$N$15,D$31,FALSE)*B42/1000))</f>
        <v/>
      </c>
      <c r="E42" s="117"/>
      <c r="F42" s="99" t="str">
        <f>IF(E42="","",IF(VLOOKUP($A42, 'Ex Ante LI &amp; Eligibility Stats'!$A$6:$N$15,F$31,FALSE)="N/A",0,VLOOKUP($A42, 'Ex Ante LI &amp; Eligibility Stats'!$A$6:$N$15,F$31,FALSE)*E42/1000))</f>
        <v/>
      </c>
      <c r="G42" s="100" t="str">
        <f>IF(E42="","",IF(VLOOKUP($A42, 'Ex Post LI &amp; Eligibility Stats'!$A$6:$N$15,G$31,FALSE)="N/A",0,VLOOKUP($A42,'Ex Post LI &amp; Eligibility Stats'!$A$6:$N$15,G$31,FALSE)*E42/1000))</f>
        <v/>
      </c>
      <c r="H42" s="52"/>
      <c r="I42" s="99" t="str">
        <f>IF(H42="","",IF(VLOOKUP($A42, 'Ex Ante LI &amp; Eligibility Stats'!$A$6:$N$15,I$31,FALSE)="N/A",0,VLOOKUP($A42, 'Ex Ante LI &amp; Eligibility Stats'!$A$6:$N$15,I$31,FALSE)*H42/1000))</f>
        <v/>
      </c>
      <c r="J42" s="100" t="str">
        <f>IF(H42="","",IF(VLOOKUP($A42, 'Ex Post LI &amp; Eligibility Stats'!$A$6:$N$15,J$31,FALSE)="N/A",0,VLOOKUP($A42,'Ex Post LI &amp; Eligibility Stats'!$A$6:$N$15,J$31,FALSE)*H42/1000))</f>
        <v/>
      </c>
      <c r="K42" s="329"/>
      <c r="L42" s="109" t="str">
        <f>IF(K42="","",IF(VLOOKUP($A42, 'Ex Ante LI &amp; Eligibility Stats'!$A$6:$N$15,L$31,FALSE)="N/A",0,VLOOKUP($A42, 'Ex Ante LI &amp; Eligibility Stats'!$A$6:$N$15,L$31,FALSE)*K42/1000))</f>
        <v/>
      </c>
      <c r="M42" s="111" t="str">
        <f>IF(K42="","",IF(VLOOKUP($A42, 'Ex Post LI &amp; Eligibility Stats'!$A$6:$N$15,M$31,FALSE)="N/A",0,VLOOKUP($A42,'Ex Post LI &amp; Eligibility Stats'!$A$6:$N$15,M$31,FALSE)*K42/1000))</f>
        <v/>
      </c>
      <c r="N42" s="154"/>
      <c r="O42" s="109" t="str">
        <f>IF(N42="","",IF(VLOOKUP($A42, 'Ex Ante LI &amp; Eligibility Stats'!$A$6:$N$15,O$31,FALSE)="N/A",0,VLOOKUP($A42, 'Ex Ante LI &amp; Eligibility Stats'!$A$6:$N$15,O$31,FALSE)*N42/1000))</f>
        <v/>
      </c>
      <c r="P42" s="111" t="str">
        <f>IF(N42="","",IF(VLOOKUP($A42, 'Ex Post LI &amp; Eligibility Stats'!$A$6:$N$15,P$31,FALSE)="N/A",0,VLOOKUP($A42,'Ex Post LI &amp; Eligibility Stats'!$A$6:$N$15,P$31,FALSE)*N42/1000))</f>
        <v/>
      </c>
      <c r="Q42" s="328"/>
      <c r="R42" s="109" t="str">
        <f>IF(Q42="","",IF(VLOOKUP($A42, 'Ex Ante LI &amp; Eligibility Stats'!$A$6:$N$15,R$31,FALSE)="N/A",0,VLOOKUP($A42, 'Ex Ante LI &amp; Eligibility Stats'!$A$6:$N$15,R$31,FALSE)*Q42/1000))</f>
        <v/>
      </c>
      <c r="S42" s="111" t="str">
        <f>IF(Q42="","",IF(VLOOKUP($A42, 'Ex Post LI &amp; Eligibility Stats'!$A$6:$N$15,S$31,FALSE)="N/A",0,VLOOKUP($A42,'Ex Post LI &amp; Eligibility Stats'!$A$6:$N$15,S$31,FALSE)*Q42/1000))</f>
        <v/>
      </c>
      <c r="T42" s="896">
        <v>10935</v>
      </c>
    </row>
    <row r="43" spans="1:36" ht="14.85" customHeight="1">
      <c r="A43" s="153" t="s">
        <v>12</v>
      </c>
      <c r="B43" s="164"/>
      <c r="C43" s="99" t="str">
        <f>IF(B43="","",IF(VLOOKUP($A43, 'Ex Ante LI &amp; Eligibility Stats'!$A$6:$N$15,C$31,FALSE)="N/A",0,VLOOKUP($A43, 'Ex Ante LI &amp; Eligibility Stats'!$A$6:$N$15,C$31,FALSE)*B43/1000))</f>
        <v/>
      </c>
      <c r="D43" s="100" t="str">
        <f>IF(B43="","",IF(VLOOKUP($A43, 'Ex Post LI &amp; Eligibility Stats'!$A$6:$N$15,D$31,FALSE)="N/A",0,VLOOKUP($A43,'Ex Post LI &amp; Eligibility Stats'!$A$6:$N$15,D$31,FALSE)*B43/1000))</f>
        <v/>
      </c>
      <c r="E43" s="117"/>
      <c r="F43" s="99" t="str">
        <f>IF(E43="","",IF(VLOOKUP($A43, 'Ex Ante LI &amp; Eligibility Stats'!$A$6:$N$15,F$31,FALSE)="N/A",0,VLOOKUP($A43, 'Ex Ante LI &amp; Eligibility Stats'!$A$6:$N$15,F$31,FALSE)*E43/1000))</f>
        <v/>
      </c>
      <c r="G43" s="100" t="str">
        <f>IF(E43="","",IF(VLOOKUP($A43, 'Ex Post LI &amp; Eligibility Stats'!$A$6:$N$15,G$31,FALSE)="N/A",0,VLOOKUP($A43,'Ex Post LI &amp; Eligibility Stats'!$A$6:$N$15,G$31,FALSE)*E43/1000))</f>
        <v/>
      </c>
      <c r="H43" s="52"/>
      <c r="I43" s="99" t="str">
        <f>IF(H43="","",IF(VLOOKUP($A43, 'Ex Ante LI &amp; Eligibility Stats'!$A$6:$N$15,I$31,FALSE)="N/A",0,VLOOKUP($A43, 'Ex Ante LI &amp; Eligibility Stats'!$A$6:$N$15,I$31,FALSE)*H43/1000))</f>
        <v/>
      </c>
      <c r="J43" s="100" t="str">
        <f>IF(H43="","",IF(VLOOKUP($A43, 'Ex Post LI &amp; Eligibility Stats'!$A$6:$N$15,J$31,FALSE)="N/A",0,VLOOKUP($A43,'Ex Post LI &amp; Eligibility Stats'!$A$6:$N$15,J$31,FALSE)*H43/1000))</f>
        <v/>
      </c>
      <c r="K43" s="52"/>
      <c r="L43" s="109" t="str">
        <f>IF(K43="","",IF(VLOOKUP($A43, 'Ex Ante LI &amp; Eligibility Stats'!$A$6:$N$15,L$31,FALSE)="N/A",0,VLOOKUP($A43, 'Ex Ante LI &amp; Eligibility Stats'!$A$6:$N$15,L$31,FALSE)*K43/1000))</f>
        <v/>
      </c>
      <c r="M43" s="111" t="str">
        <f>IF(K43="","",IF(VLOOKUP($A43, 'Ex Post LI &amp; Eligibility Stats'!$A$6:$N$15,M$31,FALSE)="N/A",0,VLOOKUP($A43,'Ex Post LI &amp; Eligibility Stats'!$A$6:$N$15,M$31,FALSE)*K43/1000))</f>
        <v/>
      </c>
      <c r="N43" s="52"/>
      <c r="O43" s="109" t="str">
        <f>IF(N43="","",IF(VLOOKUP($A43, 'Ex Ante LI &amp; Eligibility Stats'!$A$6:$N$15,O$31,FALSE)="N/A",0,VLOOKUP($A43, 'Ex Ante LI &amp; Eligibility Stats'!$A$6:$N$15,O$31,FALSE)*N43/1000))</f>
        <v/>
      </c>
      <c r="P43" s="111" t="str">
        <f>IF(N43="","",IF(VLOOKUP($A43, 'Ex Post LI &amp; Eligibility Stats'!$A$6:$N$15,P$31,FALSE)="N/A",0,VLOOKUP($A43,'Ex Post LI &amp; Eligibility Stats'!$A$6:$N$15,P$31,FALSE)*N43/1000))</f>
        <v/>
      </c>
      <c r="Q43" s="82"/>
      <c r="R43" s="109" t="str">
        <f>IF(Q43="","",IF(VLOOKUP($A43, 'Ex Ante LI &amp; Eligibility Stats'!$A$6:$N$15,R$31,FALSE)="N/A",0,VLOOKUP($A43, 'Ex Ante LI &amp; Eligibility Stats'!$A$6:$N$15,R$31,FALSE)*Q43/1000))</f>
        <v/>
      </c>
      <c r="S43" s="111" t="str">
        <f>IF(Q43="","",IF(VLOOKUP($A43, 'Ex Post LI &amp; Eligibility Stats'!$A$6:$N$15,S$31,FALSE)="N/A",0,VLOOKUP($A43,'Ex Post LI &amp; Eligibility Stats'!$A$6:$N$15,S$31,FALSE)*Q43/1000))</f>
        <v/>
      </c>
      <c r="T43" s="896" t="s">
        <v>13</v>
      </c>
    </row>
    <row r="44" spans="1:36" ht="15" customHeight="1">
      <c r="A44" s="153" t="s">
        <v>14</v>
      </c>
      <c r="B44" s="190"/>
      <c r="C44" s="99" t="str">
        <f>IF(B44="","",IF(VLOOKUP($A44, 'Ex Ante LI &amp; Eligibility Stats'!$A$6:$N$15,C$31,FALSE)="N/A",0,VLOOKUP($A44, 'Ex Ante LI &amp; Eligibility Stats'!$A$6:$N$15,C$31,FALSE)*B44/1000))</f>
        <v/>
      </c>
      <c r="D44" s="100" t="str">
        <f>IF(B44="","",IF(VLOOKUP($A44, 'Ex Post LI &amp; Eligibility Stats'!$A$6:$N$15,D$31,FALSE)="N/A",0,VLOOKUP($A44,'Ex Post LI &amp; Eligibility Stats'!$A$6:$N$15,D$31,FALSE)*B44/1000))</f>
        <v/>
      </c>
      <c r="E44" s="190"/>
      <c r="F44" s="99" t="str">
        <f>IF(E44="","",IF(VLOOKUP($A44, 'Ex Ante LI &amp; Eligibility Stats'!$A$6:$N$15,F$31,FALSE)="N/A",0,VLOOKUP($A44, 'Ex Ante LI &amp; Eligibility Stats'!$A$6:$N$15,F$31,FALSE)*E44/1000))</f>
        <v/>
      </c>
      <c r="G44" s="100" t="str">
        <f>IF(E44="","",IF(VLOOKUP($A44, 'Ex Post LI &amp; Eligibility Stats'!$A$6:$N$15,G$31,FALSE)="N/A",0,VLOOKUP($A44,'Ex Post LI &amp; Eligibility Stats'!$A$6:$N$15,G$31,FALSE)*E44/1000))</f>
        <v/>
      </c>
      <c r="H44" s="190"/>
      <c r="I44" s="99" t="str">
        <f>IF(H44="","",IF(VLOOKUP($A44, 'Ex Ante LI &amp; Eligibility Stats'!$A$6:$N$15,I$31,FALSE)="N/A",0,VLOOKUP($A44, 'Ex Ante LI &amp; Eligibility Stats'!$A$6:$N$15,I$31,FALSE)*H44/1000))</f>
        <v/>
      </c>
      <c r="J44" s="100" t="str">
        <f>IF(H44="","",IF(VLOOKUP($A44, 'Ex Post LI &amp; Eligibility Stats'!$A$6:$N$15,J$31,FALSE)="N/A",0,VLOOKUP($A44,'Ex Post LI &amp; Eligibility Stats'!$A$6:$N$15,J$31,FALSE)*H44/1000))</f>
        <v/>
      </c>
      <c r="K44" s="190"/>
      <c r="L44" s="109" t="str">
        <f>IF(K44="","",IF(VLOOKUP($A44, 'Ex Ante LI &amp; Eligibility Stats'!$A$6:$N$15,L$31,FALSE)="N/A",0,VLOOKUP($A44, 'Ex Ante LI &amp; Eligibility Stats'!$A$6:$N$15,L$31,FALSE)*K44/1000))</f>
        <v/>
      </c>
      <c r="M44" s="111" t="str">
        <f>IF(K44="","",IF(VLOOKUP($A44, 'Ex Post LI &amp; Eligibility Stats'!$A$6:$N$15,M$31,FALSE)="N/A",0,VLOOKUP($A44,'Ex Post LI &amp; Eligibility Stats'!$A$6:$N$15,M$31,FALSE)*K44/1000))</f>
        <v/>
      </c>
      <c r="N44" s="190"/>
      <c r="O44" s="109" t="str">
        <f>IF(N44="","",IF(VLOOKUP($A44, 'Ex Ante LI &amp; Eligibility Stats'!$A$6:$N$15,O$31,FALSE)="N/A",0,VLOOKUP($A44, 'Ex Ante LI &amp; Eligibility Stats'!$A$6:$N$15,O$31,FALSE)*N44/1000))</f>
        <v/>
      </c>
      <c r="P44" s="111" t="str">
        <f>IF(N44="","",IF(VLOOKUP($A44, 'Ex Post LI &amp; Eligibility Stats'!$A$6:$N$15,P$31,FALSE)="N/A",0,VLOOKUP($A44,'Ex Post LI &amp; Eligibility Stats'!$A$6:$N$15,P$31,FALSE)*N44/1000))</f>
        <v/>
      </c>
      <c r="Q44" s="82"/>
      <c r="R44" s="109" t="str">
        <f>IF(Q44="","",IF(VLOOKUP($A44, 'Ex Ante LI &amp; Eligibility Stats'!$A$6:$N$15,R$31,FALSE)="N/A",0,VLOOKUP($A44, 'Ex Ante LI &amp; Eligibility Stats'!$A$6:$N$15,R$31,FALSE)*Q44/1000))</f>
        <v/>
      </c>
      <c r="S44" s="111" t="str">
        <f>IF(Q44="","",IF(VLOOKUP($A44, 'Ex Post LI &amp; Eligibility Stats'!$A$6:$N$15,S$31,FALSE)="N/A",0,VLOOKUP($A44,'Ex Post LI &amp; Eligibility Stats'!$A$6:$N$15,S$31,FALSE)*Q44/1000))</f>
        <v/>
      </c>
      <c r="T44" s="896" t="s">
        <v>13</v>
      </c>
    </row>
    <row r="45" spans="1:36" ht="13.5" customHeight="1">
      <c r="A45" s="345" t="s">
        <v>15</v>
      </c>
      <c r="B45" s="164"/>
      <c r="C45" s="99" t="str">
        <f>IF(B45="","",IF(VLOOKUP($A45, 'Ex Ante LI &amp; Eligibility Stats'!$A$6:$N$15,C$31,FALSE)="N/A",0,VLOOKUP($A45, 'Ex Ante LI &amp; Eligibility Stats'!$A$6:$N$15,C$31,FALSE)*B45/1000))</f>
        <v/>
      </c>
      <c r="D45" s="100" t="str">
        <f>IF(B45="","",IF(VLOOKUP($A45, 'Ex Post LI &amp; Eligibility Stats'!$A$6:$N$15,D$31,FALSE)="N/A",0,VLOOKUP($A45,'Ex Post LI &amp; Eligibility Stats'!$A$6:$N$15,D$31,FALSE)*B45/1000))</f>
        <v/>
      </c>
      <c r="E45" s="117"/>
      <c r="F45" s="99" t="str">
        <f>IF(E45="","",IF(VLOOKUP($A45, 'Ex Ante LI &amp; Eligibility Stats'!$A$6:$N$15,F$31,FALSE)="N/A",0,VLOOKUP($A45, 'Ex Ante LI &amp; Eligibility Stats'!$A$6:$N$15,F$31,FALSE)*E45/1000))</f>
        <v/>
      </c>
      <c r="G45" s="100" t="str">
        <f>IF(E45="","",IF(VLOOKUP($A45, 'Ex Post LI &amp; Eligibility Stats'!$A$6:$N$15,G$31,FALSE)="N/A",0,VLOOKUP($A45,'Ex Post LI &amp; Eligibility Stats'!$A$6:$N$15,G$31,FALSE)*E45/1000))</f>
        <v/>
      </c>
      <c r="H45" s="52"/>
      <c r="I45" s="99" t="str">
        <f>IF(H45="","",IF(VLOOKUP($A45, 'Ex Ante LI &amp; Eligibility Stats'!$A$6:$N$15,I$31,FALSE)="N/A",0,VLOOKUP($A45, 'Ex Ante LI &amp; Eligibility Stats'!$A$6:$N$15,I$31,FALSE)*H45/1000))</f>
        <v/>
      </c>
      <c r="J45" s="100" t="str">
        <f>IF(H45="","",IF(VLOOKUP($A45, 'Ex Post LI &amp; Eligibility Stats'!$A$6:$N$15,J$31,FALSE)="N/A",0,VLOOKUP($A45,'Ex Post LI &amp; Eligibility Stats'!$A$6:$N$15,J$31,FALSE)*H45/1000))</f>
        <v/>
      </c>
      <c r="K45" s="52"/>
      <c r="L45" s="109" t="str">
        <f>IF(K45="","",IF(VLOOKUP($A45, 'Ex Ante LI &amp; Eligibility Stats'!$A$6:$N$15,L$31,FALSE)="N/A",0,VLOOKUP($A45, 'Ex Ante LI &amp; Eligibility Stats'!$A$6:$N$15,L$31,FALSE)*K45/1000))</f>
        <v/>
      </c>
      <c r="M45" s="111" t="str">
        <f>IF(K45="","",IF(VLOOKUP($A45, 'Ex Post LI &amp; Eligibility Stats'!$A$6:$N$15,M$31,FALSE)="N/A",0,VLOOKUP($A45,'Ex Post LI &amp; Eligibility Stats'!$A$6:$N$15,M$31,FALSE)*K45/1000))</f>
        <v/>
      </c>
      <c r="N45" s="52"/>
      <c r="O45" s="109" t="str">
        <f>IF(N45="","",IF(VLOOKUP($A45, 'Ex Ante LI &amp; Eligibility Stats'!$A$6:$N$15,O$31,FALSE)="N/A",0,VLOOKUP($A45, 'Ex Ante LI &amp; Eligibility Stats'!$A$6:$N$15,O$31,FALSE)*N45/1000))</f>
        <v/>
      </c>
      <c r="P45" s="111" t="str">
        <f>IF(N45="","",IF(VLOOKUP($A45, 'Ex Post LI &amp; Eligibility Stats'!$A$6:$N$15,P$31,FALSE)="N/A",0,VLOOKUP($A45,'Ex Post LI &amp; Eligibility Stats'!$A$6:$N$15,P$31,FALSE)*N45/1000))</f>
        <v/>
      </c>
      <c r="Q45" s="82"/>
      <c r="R45" s="109" t="str">
        <f>IF(Q45="","",IF(VLOOKUP($A45, 'Ex Ante LI &amp; Eligibility Stats'!$A$6:$N$15,R$31,FALSE)="N/A",0,VLOOKUP($A45, 'Ex Ante LI &amp; Eligibility Stats'!$A$6:$N$15,R$31,FALSE)*Q45/1000))</f>
        <v/>
      </c>
      <c r="S45" s="111" t="str">
        <f>IF(Q45="","",IF(VLOOKUP($A45, 'Ex Post LI &amp; Eligibility Stats'!$A$6:$N$15,S$31,FALSE)="N/A",0,VLOOKUP($A45,'Ex Post LI &amp; Eligibility Stats'!$A$6:$N$15,S$31,FALSE)*Q45/1000))</f>
        <v/>
      </c>
      <c r="T45" s="896" t="s">
        <v>13</v>
      </c>
    </row>
    <row r="46" spans="1:36" ht="14.25">
      <c r="A46" s="53" t="s">
        <v>16</v>
      </c>
      <c r="B46" s="164"/>
      <c r="C46" s="101" t="str">
        <f>IF(B46="","",IF(VLOOKUP($A46, 'Ex Ante LI &amp; Eligibility Stats'!$A$6:$N$15,C$31,FALSE)="N/A",0,VLOOKUP($A46, 'Ex Ante LI &amp; Eligibility Stats'!$A$6:$N$15,C$31,FALSE)*B46/1000))</f>
        <v/>
      </c>
      <c r="D46" s="100" t="str">
        <f>IF(B46="","",IF(VLOOKUP($A46, 'Ex Post LI &amp; Eligibility Stats'!$A$6:$N$15,D$31,FALSE)="N/A",0,VLOOKUP($A46,'Ex Post LI &amp; Eligibility Stats'!$A$6:$N$15,D$31,FALSE)*B46/1000))</f>
        <v/>
      </c>
      <c r="E46" s="118"/>
      <c r="F46" s="101" t="str">
        <f>IF(E46="","",IF(VLOOKUP($A46, 'Ex Ante LI &amp; Eligibility Stats'!$A$6:$N$15,F$31,FALSE)="N/A",0,VLOOKUP($A46, 'Ex Ante LI &amp; Eligibility Stats'!$A$6:$N$15,F$31,FALSE)*E46/1000))</f>
        <v/>
      </c>
      <c r="G46" s="102" t="str">
        <f>IF(E46="","",IF(VLOOKUP($A46, 'Ex Post LI &amp; Eligibility Stats'!$A$6:$N$15,G$31,FALSE)="N/A",0,VLOOKUP($A46,'Ex Post LI &amp; Eligibility Stats'!$A$6:$N$15,G$31,FALSE)*E46/1000))</f>
        <v/>
      </c>
      <c r="H46" s="116"/>
      <c r="I46" s="101" t="str">
        <f>IF(H46="","",IF(VLOOKUP($A46, 'Ex Ante LI &amp; Eligibility Stats'!$A$6:$N$15,I$31,FALSE)="N/A",0,VLOOKUP($A46, 'Ex Ante LI &amp; Eligibility Stats'!$A$6:$N$15,I$31,FALSE)*H46/1000))</f>
        <v/>
      </c>
      <c r="J46" s="102" t="str">
        <f>IF(H46="","",IF(VLOOKUP($A46, 'Ex Post LI &amp; Eligibility Stats'!$A$6:$N$15,J$31,FALSE)="N/A",0,VLOOKUP($A46,'Ex Post LI &amp; Eligibility Stats'!$A$6:$N$15,J$31,FALSE)*H46/1000))</f>
        <v/>
      </c>
      <c r="K46" s="52"/>
      <c r="L46" s="110" t="str">
        <f>IF(K46="","",IF(VLOOKUP($A46, 'Ex Ante LI &amp; Eligibility Stats'!$A$6:$N$15,L$31,FALSE)="N/A",0,VLOOKUP($A46, 'Ex Ante LI &amp; Eligibility Stats'!$A$6:$N$15,L$31,FALSE)*K46/1000))</f>
        <v/>
      </c>
      <c r="M46" s="112" t="str">
        <f>IF(K46="","",IF(VLOOKUP($A46, 'Ex Post LI &amp; Eligibility Stats'!$A$6:$N$15,M$31,FALSE)="N/A",0,VLOOKUP($A46,'Ex Post LI &amp; Eligibility Stats'!$A$6:$N$15,M$31,FALSE)*K46/1000))</f>
        <v/>
      </c>
      <c r="N46" s="52"/>
      <c r="O46" s="110" t="str">
        <f>IF(N46="","",IF(VLOOKUP($A46, 'Ex Ante LI &amp; Eligibility Stats'!$A$6:$N$15,O$31,FALSE)="N/A",0,VLOOKUP($A46, 'Ex Ante LI &amp; Eligibility Stats'!$A$6:$N$15,O$31,FALSE)*N46/1000))</f>
        <v/>
      </c>
      <c r="P46" s="112" t="str">
        <f>IF(N46="","",IF(VLOOKUP($A46, 'Ex Post LI &amp; Eligibility Stats'!$A$6:$N$15,P$31,FALSE)="N/A",0,VLOOKUP($A46,'Ex Post LI &amp; Eligibility Stats'!$A$6:$N$15,P$31,FALSE)*N46/1000))</f>
        <v/>
      </c>
      <c r="Q46" s="82"/>
      <c r="R46" s="110" t="str">
        <f>IF(Q46="","",IF(VLOOKUP($A46, 'Ex Ante LI &amp; Eligibility Stats'!$A$6:$N$15,R$31,FALSE)="N/A",0,VLOOKUP($A46, 'Ex Ante LI &amp; Eligibility Stats'!$A$6:$N$15,R$31,FALSE)*Q46/1000))</f>
        <v/>
      </c>
      <c r="S46" s="112" t="str">
        <f>IF(Q46="","",IF(VLOOKUP($A46, 'Ex Post LI &amp; Eligibility Stats'!$A$6:$N$15,S$31,FALSE)="N/A",0,VLOOKUP($A46,'Ex Post LI &amp; Eligibility Stats'!$A$6:$N$15,S$31,FALSE)*Q46/1000))</f>
        <v/>
      </c>
      <c r="T46" s="896" t="s">
        <v>13</v>
      </c>
    </row>
    <row r="47" spans="1:36" s="338" customFormat="1" ht="13.5" thickBot="1">
      <c r="A47" s="191" t="s">
        <v>17</v>
      </c>
      <c r="B47" s="525" t="str">
        <f>IF(B42="","",SUM(B42:B46))</f>
        <v/>
      </c>
      <c r="C47" s="526" t="str">
        <f t="shared" ref="C47:E47" si="22">IF(C42="","",SUM(C42:C46))</f>
        <v/>
      </c>
      <c r="D47" s="527" t="str">
        <f t="shared" si="22"/>
        <v/>
      </c>
      <c r="E47" s="354" t="str">
        <f t="shared" si="22"/>
        <v/>
      </c>
      <c r="F47" s="355" t="str">
        <f t="shared" ref="F47" si="23">IF(F42="","",SUM(F42:F46))</f>
        <v/>
      </c>
      <c r="G47" s="356" t="str">
        <f t="shared" ref="G47:H47" si="24">IF(G42="","",SUM(G42:G46))</f>
        <v/>
      </c>
      <c r="H47" s="544" t="str">
        <f t="shared" si="24"/>
        <v/>
      </c>
      <c r="I47" s="355" t="str">
        <f t="shared" ref="I47" si="25">IF(I42="","",SUM(I42:I46))</f>
        <v/>
      </c>
      <c r="J47" s="356" t="str">
        <f t="shared" ref="J47:K47" si="26">IF(J42="","",SUM(J42:J46))</f>
        <v/>
      </c>
      <c r="K47" s="590" t="str">
        <f t="shared" si="26"/>
        <v/>
      </c>
      <c r="L47" s="591" t="str">
        <f t="shared" ref="L47" si="27">IF(L42="","",SUM(L42:L46))</f>
        <v/>
      </c>
      <c r="M47" s="592" t="str">
        <f t="shared" ref="M47:N47" si="28">IF(M42="","",SUM(M42:M46))</f>
        <v/>
      </c>
      <c r="N47" s="590" t="str">
        <f t="shared" si="28"/>
        <v/>
      </c>
      <c r="O47" s="591" t="str">
        <f t="shared" ref="O47" si="29">IF(O42="","",SUM(O42:O46))</f>
        <v/>
      </c>
      <c r="P47" s="592" t="str">
        <f t="shared" ref="P47:Q47" si="30">IF(P42="","",SUM(P42:P46))</f>
        <v/>
      </c>
      <c r="Q47" s="590" t="str">
        <f t="shared" si="30"/>
        <v/>
      </c>
      <c r="R47" s="591" t="str">
        <f t="shared" ref="R47" si="31">IF(R42="","",SUM(R42:R46))</f>
        <v/>
      </c>
      <c r="S47" s="592" t="str">
        <f t="shared" ref="S47" si="32">IF(S42="","",SUM(S42:S46))</f>
        <v/>
      </c>
      <c r="T47" s="909"/>
      <c r="U47" s="506"/>
      <c r="V47" s="506"/>
      <c r="W47" s="506"/>
      <c r="X47" s="506"/>
      <c r="Y47" s="506"/>
      <c r="Z47" s="506"/>
      <c r="AA47" s="506"/>
      <c r="AB47" s="506"/>
      <c r="AC47" s="506"/>
      <c r="AD47" s="506"/>
      <c r="AE47" s="506"/>
      <c r="AF47" s="506"/>
      <c r="AG47" s="506"/>
      <c r="AH47" s="506"/>
      <c r="AI47" s="506"/>
      <c r="AJ47" s="506"/>
    </row>
    <row r="48" spans="1:36" ht="15" thickTop="1">
      <c r="A48" s="327" t="s">
        <v>343</v>
      </c>
      <c r="B48" s="321"/>
      <c r="C48" s="321"/>
      <c r="D48" s="326"/>
      <c r="E48" s="321"/>
      <c r="F48" s="321"/>
      <c r="G48" s="321"/>
      <c r="H48" s="325"/>
      <c r="I48" s="321"/>
      <c r="J48" s="353"/>
      <c r="K48" s="321"/>
      <c r="L48" s="321"/>
      <c r="M48" s="353"/>
      <c r="N48" s="321"/>
      <c r="O48" s="321"/>
      <c r="P48" s="353"/>
      <c r="Q48" s="321"/>
      <c r="R48" s="321"/>
      <c r="S48" s="353"/>
      <c r="T48" s="352"/>
    </row>
    <row r="49" spans="1:36" ht="13.5" customHeight="1">
      <c r="A49" s="158" t="s">
        <v>18</v>
      </c>
      <c r="B49" s="164"/>
      <c r="C49" s="109" t="str">
        <f>IF(B49="","",IF(VLOOKUP($A49, 'Ex Ante LI &amp; Eligibility Stats'!$A$6:$N$15,C$31,FALSE)="N/A",0,VLOOKUP($A49, 'Ex Ante LI &amp; Eligibility Stats'!$A$6:$N$15,C$31,FALSE)*B49/1000))</f>
        <v/>
      </c>
      <c r="D49" s="111" t="str">
        <f>IF(B49="","",IF(VLOOKUP($A49, 'Ex Post LI &amp; Eligibility Stats'!$A$6:$N$15,D$31,FALSE)="N/A",0,VLOOKUP($A49,'Ex Post LI &amp; Eligibility Stats'!$A$6:$N$15,D$31,FALSE)*B49/1000))</f>
        <v/>
      </c>
      <c r="E49" s="117"/>
      <c r="F49" s="109" t="str">
        <f>IF(E49="","",IF(VLOOKUP($A49, 'Ex Ante LI &amp; Eligibility Stats'!$A$6:$N$15,F$31,FALSE)="N/A",0,VLOOKUP($A49, 'Ex Ante LI &amp; Eligibility Stats'!$A$6:$N$15,F$31,FALSE)*E49/1000))</f>
        <v/>
      </c>
      <c r="G49" s="111" t="str">
        <f>IF(E49="","",IF(VLOOKUP($A49, 'Ex Post LI &amp; Eligibility Stats'!$A$6:$N$15,G$31,FALSE)="N/A",0,VLOOKUP($A49,'Ex Post LI &amp; Eligibility Stats'!$A$6:$N$15,G$31,FALSE)*E49/1000))</f>
        <v/>
      </c>
      <c r="H49" s="117"/>
      <c r="I49" s="109" t="str">
        <f>IF(H49="","",IF(VLOOKUP($A49, 'Ex Ante LI &amp; Eligibility Stats'!$A$6:$N$15,I$31,FALSE)="N/A",0,VLOOKUP($A49, 'Ex Ante LI &amp; Eligibility Stats'!$A$6:$N$15,I$31,FALSE)*H49/1000))</f>
        <v/>
      </c>
      <c r="J49" s="111" t="str">
        <f>IF(H49="","",IF(VLOOKUP($A49, 'Ex Post LI &amp; Eligibility Stats'!$A$6:$N$15,J$31,FALSE)="N/A",0,VLOOKUP($A49,'Ex Post LI &amp; Eligibility Stats'!$A$6:$N$15,J$31,FALSE)*H49/1000))</f>
        <v/>
      </c>
      <c r="K49" s="117"/>
      <c r="L49" s="109" t="str">
        <f>IF(K49="","",IF(VLOOKUP($A49, 'Ex Ante LI &amp; Eligibility Stats'!$A$6:$N$15,L$31,FALSE)="N/A",0,VLOOKUP($A49, 'Ex Ante LI &amp; Eligibility Stats'!$A$6:$N$15,L$31,FALSE)*K49/1000))</f>
        <v/>
      </c>
      <c r="M49" s="111" t="str">
        <f>IF(K49="","",IF(VLOOKUP($A49, 'Ex Post LI &amp; Eligibility Stats'!$A$6:$N$15,M$31,FALSE)="N/A",0,VLOOKUP($A49,'Ex Post LI &amp; Eligibility Stats'!$A$6:$N$15,M$31,FALSE)*K49/1000))</f>
        <v/>
      </c>
      <c r="N49" s="164"/>
      <c r="O49" s="109" t="str">
        <f>IF(N49="","",IF(VLOOKUP($A49, 'Ex Ante LI &amp; Eligibility Stats'!$A$6:$N$15,O$31,FALSE)="N/A",0,VLOOKUP($A49, 'Ex Ante LI &amp; Eligibility Stats'!$A$6:$N$15,O$31,FALSE)*N49/1000))</f>
        <v/>
      </c>
      <c r="P49" s="111" t="str">
        <f>IF(N49="","",IF(VLOOKUP($A49, 'Ex Post LI &amp; Eligibility Stats'!$A$6:$N$15,P$31,FALSE)="N/A",0,VLOOKUP($A49,'Ex Post LI &amp; Eligibility Stats'!$A$6:$N$15,P$31,FALSE)*N49/1000))</f>
        <v/>
      </c>
      <c r="Q49" s="117"/>
      <c r="R49" s="117" t="str">
        <f>IF(Q49="","",IF(VLOOKUP($A49, 'Ex Ante LI &amp; Eligibility Stats'!$A$6:$N$15,R$31,FALSE)="N/A",0,VLOOKUP($A49, 'Ex Ante LI &amp; Eligibility Stats'!$A$6:$N$15,R$31,FALSE)*Q49/1000))</f>
        <v/>
      </c>
      <c r="S49" s="109" t="str">
        <f>IF(Q49="","",IF(VLOOKUP($A49, 'Ex Post LI &amp; Eligibility Stats'!$A$6:$N$15,S$31,FALSE)="N/A",0,VLOOKUP($A49,'Ex Post LI &amp; Eligibility Stats'!$A$6:$N$15,S$31,FALSE)*Q49/1000))</f>
        <v/>
      </c>
      <c r="T49" s="896">
        <v>603881</v>
      </c>
    </row>
    <row r="50" spans="1:36" ht="13.5" customHeight="1">
      <c r="A50" s="153" t="s">
        <v>19</v>
      </c>
      <c r="B50" s="164"/>
      <c r="C50" s="99" t="str">
        <f>IF(B50="","",IF(VLOOKUP($A50, 'Ex Ante LI &amp; Eligibility Stats'!$A$6:$N$15,C$31,FALSE)="N/A",0,VLOOKUP($A50, 'Ex Ante LI &amp; Eligibility Stats'!$A$6:$N$15,C$31,FALSE)*B50/1000))</f>
        <v/>
      </c>
      <c r="D50" s="456" t="str">
        <f>IF(B50="","",IF(VLOOKUP($A50, 'Ex Post LI &amp; Eligibility Stats'!$A$6:$N$15,D$31,FALSE)="N/A",0,VLOOKUP($A50,'Ex Post LI &amp; Eligibility Stats'!$A$6:$N$15,D$31,FALSE)*B50/1000))</f>
        <v/>
      </c>
      <c r="E50" s="117"/>
      <c r="F50" s="117" t="str">
        <f>IF(E50="","",IF(VLOOKUP($A50, 'Ex Ante LI &amp; Eligibility Stats'!$A$6:$N$15,F$31,FALSE)="N/A",0,VLOOKUP($A50, 'Ex Ante LI &amp; Eligibility Stats'!$A$6:$N$15,F$31,FALSE)*E50/1000))</f>
        <v/>
      </c>
      <c r="G50" s="113" t="str">
        <f>IF(E50="","",IF(VLOOKUP($A50, 'Ex Post LI &amp; Eligibility Stats'!$A$6:$N$15,G$31,FALSE)="N/A",0,VLOOKUP($A50,'Ex Post LI &amp; Eligibility Stats'!$A$6:$N$15,G$31,FALSE)*E50/1000))</f>
        <v/>
      </c>
      <c r="H50" s="117"/>
      <c r="I50" s="117" t="str">
        <f>IF(H50="","",IF(VLOOKUP($A50, 'Ex Ante LI &amp; Eligibility Stats'!$A$6:$N$15,I$31,FALSE)="N/A",0,VLOOKUP($A50, 'Ex Ante LI &amp; Eligibility Stats'!$A$6:$N$15,I$31,FALSE)*H50/1000))</f>
        <v/>
      </c>
      <c r="J50" s="113" t="str">
        <f>IF(H50="","",IF(VLOOKUP($A50, 'Ex Post LI &amp; Eligibility Stats'!$A$6:$N$15,J$31,FALSE)="N/A",0,VLOOKUP($A50,'Ex Post LI &amp; Eligibility Stats'!$A$6:$N$15,J$31,FALSE)*H50/1000))</f>
        <v/>
      </c>
      <c r="K50" s="117"/>
      <c r="L50" s="117" t="str">
        <f>IF(K50="","",IF(VLOOKUP($A50, 'Ex Ante LI &amp; Eligibility Stats'!$A$6:$N$15,L$31,FALSE)="N/A",0,VLOOKUP($A50, 'Ex Ante LI &amp; Eligibility Stats'!$A$6:$N$15,L$31,FALSE)*K50/1000))</f>
        <v/>
      </c>
      <c r="M50" s="113" t="str">
        <f>IF(K50="","",IF(VLOOKUP($A50, 'Ex Post LI &amp; Eligibility Stats'!$A$6:$N$15,M$31,FALSE)="N/A",0,VLOOKUP($A50,'Ex Post LI &amp; Eligibility Stats'!$A$6:$N$15,M$31,FALSE)*K50/1000))</f>
        <v/>
      </c>
      <c r="N50" s="117"/>
      <c r="O50" s="117" t="str">
        <f>IF(N50="","",IF(VLOOKUP($A50, 'Ex Ante LI &amp; Eligibility Stats'!$A$6:$N$15,O$31,FALSE)="N/A",0,VLOOKUP($A50, 'Ex Ante LI &amp; Eligibility Stats'!$A$6:$N$15,O$31,FALSE)*N50/1000))</f>
        <v/>
      </c>
      <c r="P50" s="113" t="str">
        <f>IF(N50="","",IF(VLOOKUP($A50, 'Ex Post LI &amp; Eligibility Stats'!$A$6:$N$15,P$31,FALSE)="N/A",0,VLOOKUP($A50,'Ex Post LI &amp; Eligibility Stats'!$A$6:$N$15,P$31,FALSE)*N50/1000))</f>
        <v/>
      </c>
      <c r="Q50" s="117"/>
      <c r="R50" s="117" t="str">
        <f>IF(Q50="","",IF(VLOOKUP($A50, 'Ex Ante LI &amp; Eligibility Stats'!$A$6:$N$15,R$31,FALSE)="N/A",0,VLOOKUP($A50, 'Ex Ante LI &amp; Eligibility Stats'!$A$6:$N$15,R$31,FALSE)*Q50/1000))</f>
        <v/>
      </c>
      <c r="S50" s="109" t="str">
        <f>IF(Q50="","",IF(VLOOKUP($A50, 'Ex Post LI &amp; Eligibility Stats'!$A$6:$N$15,S$31,FALSE)="N/A",0,VLOOKUP($A50,'Ex Post LI &amp; Eligibility Stats'!$A$6:$N$15,S$31,FALSE)*Q50/1000))</f>
        <v/>
      </c>
      <c r="T50" s="896">
        <v>7299</v>
      </c>
    </row>
    <row r="51" spans="1:36" ht="13.5" customHeight="1">
      <c r="A51" s="153" t="s">
        <v>20</v>
      </c>
      <c r="B51" s="357"/>
      <c r="C51" s="99" t="str">
        <f>IF(B51="","",IF(VLOOKUP($A51, 'Ex Ante LI &amp; Eligibility Stats'!$A$6:$N$15,C$31,FALSE)="N/A",0,VLOOKUP($A51, 'Ex Ante LI &amp; Eligibility Stats'!$A$6:$N$15,C$31,FALSE)*B51/1000))</f>
        <v/>
      </c>
      <c r="D51" s="100" t="str">
        <f>IF(B51="","",IF(VLOOKUP($A51, 'Ex Post LI &amp; Eligibility Stats'!$A$6:$N$15,D$31,FALSE)="N/A",0,VLOOKUP($A51,'Ex Post LI &amp; Eligibility Stats'!$A$6:$N$15,D$31,FALSE)*B51/1000))</f>
        <v/>
      </c>
      <c r="E51" s="117"/>
      <c r="F51" s="117" t="str">
        <f>IF(E51="","",IF(VLOOKUP($A51, 'Ex Ante LI &amp; Eligibility Stats'!$A$6:$N$15,F$31,FALSE)="N/A",0,VLOOKUP($A51, 'Ex Ante LI &amp; Eligibility Stats'!$A$6:$N$15,F$31,FALSE)*E51/1000))</f>
        <v/>
      </c>
      <c r="G51" s="111" t="str">
        <f>IF(E51="","",IF(VLOOKUP($A51, 'Ex Post LI &amp; Eligibility Stats'!$A$6:$N$15,G$31,FALSE)="N/A",0,VLOOKUP($A51,'Ex Post LI &amp; Eligibility Stats'!$A$6:$N$15,G$31,FALSE)*E51/1000))</f>
        <v/>
      </c>
      <c r="H51" s="117"/>
      <c r="I51" s="117" t="str">
        <f>IF(H51="","",IF(VLOOKUP($A51, 'Ex Ante LI &amp; Eligibility Stats'!$A$6:$N$15,I$31,FALSE)="N/A",0,VLOOKUP($A51, 'Ex Ante LI &amp; Eligibility Stats'!$A$6:$N$15,I$31,FALSE)*H51/1000))</f>
        <v/>
      </c>
      <c r="J51" s="113" t="str">
        <f>IF(H51="","",IF(VLOOKUP($A51, 'Ex Post LI &amp; Eligibility Stats'!$A$6:$N$15,J$31,FALSE)="N/A",0,VLOOKUP($A51,'Ex Post LI &amp; Eligibility Stats'!$A$6:$N$15,J$31,FALSE)*H51/1000))</f>
        <v/>
      </c>
      <c r="K51" s="117"/>
      <c r="L51" s="117" t="str">
        <f>IF(K51="","",IF(VLOOKUP($A51, 'Ex Ante LI &amp; Eligibility Stats'!$A$6:$N$15,L$31,FALSE)="N/A",0,VLOOKUP($A51, 'Ex Ante LI &amp; Eligibility Stats'!$A$6:$N$15,L$31,FALSE)*K51/1000))</f>
        <v/>
      </c>
      <c r="M51" s="111" t="str">
        <f>IF(K51="","",IF(VLOOKUP($A51, 'Ex Post LI &amp; Eligibility Stats'!$A$6:$N$15,M$31,FALSE)="N/A",0,VLOOKUP($A51,'Ex Post LI &amp; Eligibility Stats'!$A$6:$N$15,M$31,FALSE)*K51/1000))</f>
        <v/>
      </c>
      <c r="N51" s="117"/>
      <c r="O51" s="117" t="str">
        <f>IF(N51="","",IF(VLOOKUP($A51, 'Ex Ante LI &amp; Eligibility Stats'!$A$6:$N$15,O$31,FALSE)="N/A",0,VLOOKUP($A51, 'Ex Ante LI &amp; Eligibility Stats'!$A$6:$N$15,O$31,FALSE)*N51/1000))</f>
        <v/>
      </c>
      <c r="P51" s="111" t="str">
        <f>IF(N51="","",IF(VLOOKUP($A51, 'Ex Post LI &amp; Eligibility Stats'!$A$6:$N$15,P$31,FALSE)="N/A",0,VLOOKUP($A51,'Ex Post LI &amp; Eligibility Stats'!$A$6:$N$15,P$31,FALSE)*N51/1000))</f>
        <v/>
      </c>
      <c r="Q51" s="117"/>
      <c r="R51" s="117" t="str">
        <f>IF(Q51="","",IF(VLOOKUP($A51, 'Ex Ante LI &amp; Eligibility Stats'!$A$6:$N$15,R$31,FALSE)="N/A",0,VLOOKUP($A51, 'Ex Ante LI &amp; Eligibility Stats'!$A$6:$N$15,R$31,FALSE)*Q51/1000))</f>
        <v/>
      </c>
      <c r="S51" s="109" t="str">
        <f>IF(Q51="","",IF(VLOOKUP($A51, 'Ex Post LI &amp; Eligibility Stats'!$A$6:$N$15,S$31,FALSE)="N/A",0,VLOOKUP($A51,'Ex Post LI &amp; Eligibility Stats'!$A$6:$N$15,S$31,FALSE)*Q51/1000))</f>
        <v/>
      </c>
      <c r="T51" s="897">
        <v>95833</v>
      </c>
    </row>
    <row r="52" spans="1:36" ht="13.5" customHeight="1">
      <c r="A52" s="153" t="s">
        <v>21</v>
      </c>
      <c r="B52" s="357"/>
      <c r="C52" s="99" t="str">
        <f>IF(B52="","",IF(VLOOKUP($A52, 'Ex Ante LI &amp; Eligibility Stats'!$A$6:$N$15,C$31,FALSE)="N/A",0,VLOOKUP($A52, 'Ex Ante LI &amp; Eligibility Stats'!$A$6:$N$15,C$31,FALSE)*B52/1000))</f>
        <v/>
      </c>
      <c r="D52" s="100" t="str">
        <f>IF(B52="","",IF(VLOOKUP($A52, 'Ex Post LI &amp; Eligibility Stats'!$A$6:$N$15,D$31,FALSE)="N/A",0,VLOOKUP($A52,'Ex Post LI &amp; Eligibility Stats'!$A$6:$N$15,D$31,FALSE)*B52/1000))</f>
        <v/>
      </c>
      <c r="E52" s="117"/>
      <c r="F52" s="117" t="str">
        <f>IF(E52="","",IF(VLOOKUP($A52, 'Ex Ante LI &amp; Eligibility Stats'!$A$6:$N$15,F$31,FALSE)="N/A",0,VLOOKUP($A52, 'Ex Ante LI &amp; Eligibility Stats'!$A$6:$N$15,F$31,FALSE)*E52/1000))</f>
        <v/>
      </c>
      <c r="G52" s="111" t="str">
        <f>IF(E52="","",IF(VLOOKUP($A52, 'Ex Post LI &amp; Eligibility Stats'!$A$6:$N$15,G$31,FALSE)="N/A",0,VLOOKUP($A52,'Ex Post LI &amp; Eligibility Stats'!$A$6:$N$15,G$31,FALSE)*E52/1000))</f>
        <v/>
      </c>
      <c r="H52" s="117"/>
      <c r="I52" s="117" t="str">
        <f>IF(H52="","",IF(VLOOKUP($A52, 'Ex Ante LI &amp; Eligibility Stats'!$A$6:$N$15,I$31,FALSE)="N/A",0,VLOOKUP($A52, 'Ex Ante LI &amp; Eligibility Stats'!$A$6:$N$15,I$31,FALSE)*H52/1000))</f>
        <v/>
      </c>
      <c r="J52" s="113" t="str">
        <f>IF(H52="","",IF(VLOOKUP($A52, 'Ex Post LI &amp; Eligibility Stats'!$A$6:$N$15,J$31,FALSE)="N/A",0,VLOOKUP($A52,'Ex Post LI &amp; Eligibility Stats'!$A$6:$N$15,J$31,FALSE)*H52/1000))</f>
        <v/>
      </c>
      <c r="K52" s="117"/>
      <c r="L52" s="117" t="str">
        <f>IF(K52="","",IF(VLOOKUP($A52, 'Ex Ante LI &amp; Eligibility Stats'!$A$6:$N$15,L$31,FALSE)="N/A",0,VLOOKUP($A52, 'Ex Ante LI &amp; Eligibility Stats'!$A$6:$N$15,L$31,FALSE)*K52/1000))</f>
        <v/>
      </c>
      <c r="M52" s="111" t="str">
        <f>IF(K52="","",IF(VLOOKUP($A52, 'Ex Post LI &amp; Eligibility Stats'!$A$6:$N$15,M$31,FALSE)="N/A",0,VLOOKUP($A52,'Ex Post LI &amp; Eligibility Stats'!$A$6:$N$15,M$31,FALSE)*K52/1000))</f>
        <v/>
      </c>
      <c r="N52" s="117"/>
      <c r="O52" s="117" t="str">
        <f>IF(N52="","",IF(VLOOKUP($A52, 'Ex Ante LI &amp; Eligibility Stats'!$A$6:$N$15,O$31,FALSE)="N/A",0,VLOOKUP($A52, 'Ex Ante LI &amp; Eligibility Stats'!$A$6:$N$15,O$31,FALSE)*N52/1000))</f>
        <v/>
      </c>
      <c r="P52" s="111" t="str">
        <f>IF(N52="","",IF(VLOOKUP($A52, 'Ex Post LI &amp; Eligibility Stats'!$A$6:$N$15,P$31,FALSE)="N/A",0,VLOOKUP($A52,'Ex Post LI &amp; Eligibility Stats'!$A$6:$N$15,P$31,FALSE)*N52/1000))</f>
        <v/>
      </c>
      <c r="Q52" s="117"/>
      <c r="R52" s="117" t="str">
        <f>IF(Q52="","",IF(VLOOKUP($A52, 'Ex Ante LI &amp; Eligibility Stats'!$A$6:$N$15,R$31,FALSE)="N/A",0,VLOOKUP($A52, 'Ex Ante LI &amp; Eligibility Stats'!$A$6:$N$15,R$31,FALSE)*Q52/1000))</f>
        <v/>
      </c>
      <c r="S52" s="109" t="str">
        <f>IF(Q52="","",IF(VLOOKUP($A52, 'Ex Post LI &amp; Eligibility Stats'!$A$6:$N$15,S$31,FALSE)="N/A",0,VLOOKUP($A52,'Ex Post LI &amp; Eligibility Stats'!$A$6:$N$15,S$31,FALSE)*Q52/1000))</f>
        <v/>
      </c>
      <c r="T52" s="897">
        <v>315414</v>
      </c>
    </row>
    <row r="53" spans="1:36" ht="14.25">
      <c r="A53" s="53" t="s">
        <v>22</v>
      </c>
      <c r="B53" s="159"/>
      <c r="C53" s="101" t="str">
        <f>IF(B53="","",IF(VLOOKUP($A53, 'Ex Ante LI &amp; Eligibility Stats'!$A$6:$N$15,C$31,FALSE)="N/A",0,VLOOKUP($A53, 'Ex Ante LI &amp; Eligibility Stats'!$A$6:$N$15,C$31,FALSE)*B53/1000))</f>
        <v/>
      </c>
      <c r="D53" s="102" t="str">
        <f>IF(B53="","",IF(VLOOKUP($A53, 'Ex Post LI &amp; Eligibility Stats'!$A$6:$N$15,D$31,FALSE)="N/A",0,VLOOKUP($A53,'Ex Post LI &amp; Eligibility Stats'!$A$6:$N$15,D$31,FALSE)*B53/1000))</f>
        <v/>
      </c>
      <c r="E53" s="159"/>
      <c r="F53" s="118" t="str">
        <f>IF(E53="","",IF(VLOOKUP($A53, 'Ex Ante LI &amp; Eligibility Stats'!$A$6:$N$15,F$31,FALSE)="N/A",0,VLOOKUP($A53, 'Ex Ante LI &amp; Eligibility Stats'!$A$6:$N$15,F$31,FALSE)*E53/1000))</f>
        <v/>
      </c>
      <c r="G53" s="111" t="str">
        <f>IF(E53="","",IF(VLOOKUP($A53, 'Ex Post LI &amp; Eligibility Stats'!$A$6:$N$15,G$31,FALSE)="N/A",0,VLOOKUP($A53,'Ex Post LI &amp; Eligibility Stats'!$A$6:$N$15,G$31,FALSE)*E53/1000))</f>
        <v/>
      </c>
      <c r="H53" s="159"/>
      <c r="I53" s="118" t="str">
        <f>IF(H53="","",IF(VLOOKUP($A53, 'Ex Ante LI &amp; Eligibility Stats'!$A$6:$N$15,I$31,FALSE)="N/A",0,VLOOKUP($A53, 'Ex Ante LI &amp; Eligibility Stats'!$A$6:$N$15,I$31,FALSE)*H53/1000))</f>
        <v/>
      </c>
      <c r="J53" s="114" t="str">
        <f>IF(H53="","",IF(VLOOKUP($A53, 'Ex Post LI &amp; Eligibility Stats'!$A$6:$N$15,J$31,FALSE)="N/A",0,VLOOKUP($A53,'Ex Post LI &amp; Eligibility Stats'!$A$6:$N$15,J$31,FALSE)*H53/1000))</f>
        <v/>
      </c>
      <c r="K53" s="159"/>
      <c r="L53" s="118" t="str">
        <f>IF(K53="","",IF(VLOOKUP($A53, 'Ex Ante LI &amp; Eligibility Stats'!$A$6:$N$15,L$31,FALSE)="N/A",0,VLOOKUP($A53, 'Ex Ante LI &amp; Eligibility Stats'!$A$6:$N$15,L$31,FALSE)*K53/1000))</f>
        <v/>
      </c>
      <c r="M53" s="111" t="str">
        <f>IF(K53="","",IF(VLOOKUP($A53, 'Ex Post LI &amp; Eligibility Stats'!$A$6:$N$15,M$31,FALSE)="N/A",0,VLOOKUP($A53,'Ex Post LI &amp; Eligibility Stats'!$A$6:$N$15,M$31,FALSE)*K53/1000))</f>
        <v/>
      </c>
      <c r="N53" s="159"/>
      <c r="O53" s="118" t="str">
        <f>IF(N53="","",IF(VLOOKUP($A53, 'Ex Ante LI &amp; Eligibility Stats'!$A$6:$N$15,O$31,FALSE)="N/A",0,VLOOKUP($A53, 'Ex Ante LI &amp; Eligibility Stats'!$A$6:$N$15,O$31,FALSE)*N53/1000))</f>
        <v/>
      </c>
      <c r="P53" s="111" t="str">
        <f>IF(N53="","",IF(VLOOKUP($A53, 'Ex Post LI &amp; Eligibility Stats'!$A$6:$N$15,P$31,FALSE)="N/A",0,VLOOKUP($A53,'Ex Post LI &amp; Eligibility Stats'!$A$6:$N$15,P$31,FALSE)*N53/1000))</f>
        <v/>
      </c>
      <c r="Q53" s="159"/>
      <c r="R53" s="118" t="str">
        <f>IF(Q53="","",IF(VLOOKUP($A53, 'Ex Ante LI &amp; Eligibility Stats'!$A$6:$N$15,R$31,FALSE)="N/A",0,VLOOKUP($A53, 'Ex Ante LI &amp; Eligibility Stats'!$A$6:$N$15,R$31,FALSE)*Q53/1000))</f>
        <v/>
      </c>
      <c r="S53" s="109" t="str">
        <f>IF(Q53="","",IF(VLOOKUP($A53, 'Ex Post LI &amp; Eligibility Stats'!$A$6:$N$15,S$31,FALSE)="N/A",0,VLOOKUP($A53,'Ex Post LI &amp; Eligibility Stats'!$A$6:$N$15,S$31,FALSE)*Q53/1000))</f>
        <v/>
      </c>
      <c r="T53" s="898" t="s">
        <v>13</v>
      </c>
    </row>
    <row r="54" spans="1:36" s="338" customFormat="1" ht="13.5" thickBot="1">
      <c r="A54" s="55" t="s">
        <v>24</v>
      </c>
      <c r="B54" s="447" t="str">
        <f>IF(B49="","",SUM(B49:B53))</f>
        <v/>
      </c>
      <c r="C54" s="448" t="str">
        <f t="shared" ref="C54:E54" si="33">IF(C49="","",SUM(C49:C53))</f>
        <v/>
      </c>
      <c r="D54" s="449" t="str">
        <f t="shared" si="33"/>
        <v/>
      </c>
      <c r="E54" s="354" t="str">
        <f t="shared" si="33"/>
        <v/>
      </c>
      <c r="F54" s="355" t="str">
        <f t="shared" ref="F54" si="34">IF(F49="","",SUM(F49:F53))</f>
        <v/>
      </c>
      <c r="G54" s="527" t="str">
        <f t="shared" ref="G54:H54" si="35">IF(G49="","",SUM(G49:G53))</f>
        <v/>
      </c>
      <c r="H54" s="432" t="str">
        <f t="shared" si="35"/>
        <v/>
      </c>
      <c r="I54" s="545" t="str">
        <f t="shared" ref="I54" si="36">IF(I49="","",SUM(I49:I53))</f>
        <v/>
      </c>
      <c r="J54" s="356" t="str">
        <f t="shared" ref="J54:K54" si="37">IF(J49="","",SUM(J49:J53))</f>
        <v/>
      </c>
      <c r="K54" s="432" t="str">
        <f t="shared" si="37"/>
        <v/>
      </c>
      <c r="L54" s="457" t="str">
        <f t="shared" ref="L54" si="38">IF(L49="","",SUM(L49:L53))</f>
        <v/>
      </c>
      <c r="M54" s="551" t="str">
        <f t="shared" ref="M54:N54" si="39">IF(M49="","",SUM(M49:M53))</f>
        <v/>
      </c>
      <c r="N54" s="432" t="str">
        <f t="shared" si="39"/>
        <v/>
      </c>
      <c r="O54" s="457" t="str">
        <f t="shared" ref="O54" si="40">IF(O49="","",SUM(O49:O53))</f>
        <v/>
      </c>
      <c r="P54" s="592" t="str">
        <f t="shared" ref="P54:Q54" si="41">IF(P49="","",SUM(P49:P53))</f>
        <v/>
      </c>
      <c r="Q54" s="432" t="str">
        <f t="shared" si="41"/>
        <v/>
      </c>
      <c r="R54" s="457" t="str">
        <f t="shared" ref="R54" si="42">IF(R49="","",SUM(R49:R53))</f>
        <v/>
      </c>
      <c r="S54" s="605" t="str">
        <f t="shared" ref="S54" si="43">IF(S49="","",SUM(S49:S53))</f>
        <v/>
      </c>
      <c r="T54" s="910"/>
      <c r="U54" s="506"/>
      <c r="V54" s="506"/>
      <c r="W54" s="506"/>
      <c r="X54" s="506"/>
      <c r="Y54" s="506"/>
      <c r="Z54" s="506"/>
      <c r="AA54" s="506"/>
      <c r="AB54" s="506"/>
      <c r="AC54" s="506"/>
      <c r="AD54" s="506"/>
      <c r="AE54" s="506"/>
      <c r="AF54" s="506"/>
      <c r="AG54" s="506"/>
      <c r="AH54" s="506"/>
      <c r="AI54" s="506"/>
      <c r="AJ54" s="506"/>
    </row>
    <row r="55" spans="1:36" s="338" customFormat="1" ht="14.25" thickTop="1" thickBot="1">
      <c r="A55" s="342" t="s">
        <v>25</v>
      </c>
      <c r="B55" s="528" t="str">
        <f>IFERROR(B47+B54,"")</f>
        <v/>
      </c>
      <c r="C55" s="529" t="str">
        <f t="shared" ref="C55:E55" si="44">IFERROR(C47+C54,"")</f>
        <v/>
      </c>
      <c r="D55" s="358" t="str">
        <f t="shared" si="44"/>
        <v/>
      </c>
      <c r="E55" s="531" t="str">
        <f t="shared" si="44"/>
        <v/>
      </c>
      <c r="F55" s="433" t="str">
        <f t="shared" ref="F55" si="45">IFERROR(F47+F54,"")</f>
        <v/>
      </c>
      <c r="G55" s="358" t="str">
        <f t="shared" ref="G55:H55" si="46">IFERROR(G47+G54,"")</f>
        <v/>
      </c>
      <c r="H55" s="433" t="str">
        <f t="shared" si="46"/>
        <v/>
      </c>
      <c r="I55" s="546" t="str">
        <f t="shared" ref="I55" si="47">IFERROR(I47+I54,"")</f>
        <v/>
      </c>
      <c r="J55" s="358" t="str">
        <f t="shared" ref="J55:K55" si="48">IFERROR(J47+J54,"")</f>
        <v/>
      </c>
      <c r="K55" s="433" t="str">
        <f t="shared" si="48"/>
        <v/>
      </c>
      <c r="L55" s="552" t="str">
        <f t="shared" ref="L55" si="49">IFERROR(L47+L54,"")</f>
        <v/>
      </c>
      <c r="M55" s="458" t="str">
        <f t="shared" ref="M55:N55" si="50">IFERROR(M47+M54,"")</f>
        <v/>
      </c>
      <c r="N55" s="433" t="str">
        <f t="shared" si="50"/>
        <v/>
      </c>
      <c r="O55" s="552" t="str">
        <f t="shared" ref="O55" si="51">IFERROR(O47+O54,"")</f>
        <v/>
      </c>
      <c r="P55" s="458" t="str">
        <f t="shared" ref="P55:Q55" si="52">IFERROR(P47+P54,"")</f>
        <v/>
      </c>
      <c r="Q55" s="433" t="str">
        <f t="shared" si="52"/>
        <v/>
      </c>
      <c r="R55" s="552" t="str">
        <f t="shared" ref="R55" si="53">IFERROR(R47+R54,"")</f>
        <v/>
      </c>
      <c r="S55" s="552" t="str">
        <f t="shared" ref="S55" si="54">IFERROR(S47+S54,"")</f>
        <v/>
      </c>
      <c r="T55" s="911"/>
      <c r="U55" s="506"/>
      <c r="V55" s="506"/>
      <c r="W55" s="506"/>
      <c r="X55" s="506"/>
      <c r="Y55" s="506"/>
      <c r="Z55" s="506"/>
      <c r="AA55" s="506"/>
      <c r="AB55" s="506"/>
      <c r="AC55" s="506"/>
      <c r="AD55" s="506"/>
      <c r="AE55" s="506"/>
      <c r="AF55" s="506"/>
      <c r="AG55" s="506"/>
      <c r="AH55" s="506"/>
      <c r="AI55" s="506"/>
      <c r="AJ55" s="506"/>
    </row>
    <row r="56" spans="1:36" ht="13.5" thickTop="1">
      <c r="A56" s="48" t="s">
        <v>203</v>
      </c>
    </row>
    <row r="57" spans="1:36" ht="68.25" customHeight="1">
      <c r="A57" s="938" t="s">
        <v>204</v>
      </c>
      <c r="B57" s="938"/>
      <c r="C57" s="938"/>
      <c r="D57" s="938"/>
      <c r="E57" s="938"/>
      <c r="F57" s="938"/>
      <c r="G57" s="938"/>
      <c r="H57" s="938"/>
      <c r="I57" s="938"/>
      <c r="J57" s="938"/>
      <c r="K57" s="938"/>
      <c r="L57" s="938"/>
      <c r="M57" s="938"/>
      <c r="N57" s="938"/>
      <c r="O57" s="938"/>
      <c r="P57" s="938"/>
      <c r="Q57" s="938"/>
      <c r="R57" s="938"/>
      <c r="S57" s="938"/>
      <c r="T57" s="938"/>
    </row>
    <row r="58" spans="1:36" s="59" customFormat="1" ht="42.4" customHeight="1">
      <c r="A58" s="945" t="s">
        <v>347</v>
      </c>
      <c r="B58" s="945"/>
      <c r="C58" s="945"/>
      <c r="D58" s="945"/>
      <c r="E58" s="945"/>
      <c r="F58" s="945"/>
      <c r="G58" s="945"/>
      <c r="H58" s="945"/>
      <c r="I58" s="945"/>
      <c r="J58" s="945"/>
      <c r="K58" s="945"/>
      <c r="L58" s="945"/>
      <c r="M58" s="945"/>
      <c r="N58" s="945"/>
      <c r="O58" s="945"/>
      <c r="P58" s="945"/>
      <c r="Q58" s="945"/>
      <c r="R58" s="945"/>
      <c r="S58" s="945"/>
      <c r="T58" s="945"/>
    </row>
    <row r="59" spans="1:36" s="59" customFormat="1" ht="44.45" customHeight="1">
      <c r="A59" s="945" t="s">
        <v>346</v>
      </c>
      <c r="B59" s="945"/>
      <c r="C59" s="945"/>
      <c r="D59" s="945"/>
      <c r="E59" s="945"/>
      <c r="F59" s="945"/>
      <c r="G59" s="945"/>
      <c r="H59" s="945"/>
      <c r="I59" s="945"/>
      <c r="J59" s="945"/>
      <c r="K59" s="945"/>
      <c r="L59" s="945"/>
      <c r="M59" s="945"/>
      <c r="N59" s="945"/>
      <c r="O59" s="945"/>
      <c r="P59" s="945"/>
      <c r="Q59" s="945"/>
      <c r="R59" s="945"/>
      <c r="S59" s="945"/>
      <c r="T59" s="945"/>
    </row>
    <row r="60" spans="1:36" s="359" customFormat="1" ht="16.899999999999999" customHeight="1">
      <c r="A60" s="941" t="s">
        <v>340</v>
      </c>
      <c r="B60" s="941"/>
      <c r="C60" s="941"/>
      <c r="D60" s="941"/>
      <c r="E60" s="941"/>
      <c r="F60" s="941"/>
      <c r="G60" s="941"/>
      <c r="H60" s="941"/>
      <c r="I60" s="941"/>
      <c r="J60" s="941"/>
      <c r="K60" s="941"/>
      <c r="L60" s="941"/>
      <c r="M60" s="941"/>
      <c r="N60" s="941"/>
      <c r="O60" s="941"/>
      <c r="P60" s="941"/>
      <c r="Q60" s="941"/>
      <c r="R60" s="941"/>
      <c r="S60" s="941"/>
      <c r="T60" s="941"/>
      <c r="U60" s="507"/>
      <c r="V60" s="507"/>
      <c r="W60" s="507"/>
      <c r="X60" s="507"/>
      <c r="Y60" s="507"/>
      <c r="Z60" s="507"/>
      <c r="AA60" s="507"/>
      <c r="AB60" s="507"/>
      <c r="AC60" s="507"/>
      <c r="AD60" s="507"/>
      <c r="AE60" s="507"/>
      <c r="AF60" s="507"/>
      <c r="AG60" s="507"/>
      <c r="AH60" s="507"/>
      <c r="AI60" s="507"/>
      <c r="AJ60" s="507"/>
    </row>
    <row r="61" spans="1:36" s="286" customFormat="1" ht="18.399999999999999" customHeight="1">
      <c r="A61" s="941" t="s">
        <v>342</v>
      </c>
      <c r="B61" s="940"/>
      <c r="C61" s="940"/>
      <c r="D61" s="940"/>
      <c r="E61" s="940"/>
      <c r="F61" s="940"/>
      <c r="G61" s="940"/>
      <c r="H61" s="940"/>
      <c r="I61" s="940"/>
      <c r="J61" s="940"/>
      <c r="K61" s="940"/>
      <c r="L61" s="940"/>
      <c r="M61" s="940"/>
      <c r="N61" s="940"/>
      <c r="O61" s="940"/>
      <c r="P61" s="940"/>
      <c r="Q61" s="940"/>
      <c r="R61" s="940"/>
      <c r="S61" s="940"/>
      <c r="T61" s="940"/>
      <c r="U61" s="58"/>
      <c r="V61" s="58"/>
      <c r="W61" s="58"/>
      <c r="X61" s="58"/>
      <c r="Y61" s="58"/>
      <c r="Z61" s="58"/>
      <c r="AA61" s="58"/>
      <c r="AB61" s="58"/>
      <c r="AC61" s="58"/>
      <c r="AD61" s="58"/>
      <c r="AE61" s="58"/>
      <c r="AF61" s="58"/>
      <c r="AG61" s="58"/>
      <c r="AH61" s="58"/>
      <c r="AI61" s="58"/>
      <c r="AJ61" s="58"/>
    </row>
    <row r="62" spans="1:36" s="286" customFormat="1" ht="18.399999999999999" customHeight="1">
      <c r="A62" s="939" t="s">
        <v>344</v>
      </c>
      <c r="B62" s="940"/>
      <c r="C62" s="940"/>
      <c r="D62" s="940"/>
      <c r="E62" s="940"/>
      <c r="F62" s="940"/>
      <c r="G62" s="940"/>
      <c r="H62" s="940"/>
      <c r="I62" s="940"/>
      <c r="J62" s="940"/>
      <c r="K62" s="940"/>
      <c r="L62" s="940"/>
      <c r="M62" s="940"/>
      <c r="N62" s="940"/>
      <c r="O62" s="940"/>
      <c r="P62" s="940"/>
      <c r="Q62" s="940"/>
      <c r="R62" s="940"/>
      <c r="S62" s="940"/>
      <c r="T62" s="940"/>
      <c r="U62" s="58"/>
      <c r="V62" s="58"/>
      <c r="W62" s="58"/>
      <c r="X62" s="58"/>
      <c r="Y62" s="58"/>
      <c r="Z62" s="58"/>
      <c r="AA62" s="58"/>
      <c r="AB62" s="58"/>
      <c r="AC62" s="58"/>
      <c r="AD62" s="58"/>
      <c r="AE62" s="58"/>
      <c r="AF62" s="58"/>
      <c r="AG62" s="58"/>
      <c r="AH62" s="58"/>
      <c r="AI62" s="58"/>
      <c r="AJ62" s="58"/>
    </row>
    <row r="63" spans="1:36" s="286" customFormat="1" ht="18.399999999999999" customHeight="1">
      <c r="A63" s="941" t="s">
        <v>363</v>
      </c>
      <c r="B63" s="940"/>
      <c r="C63" s="940"/>
      <c r="D63" s="940"/>
      <c r="E63" s="940"/>
      <c r="F63" s="940"/>
      <c r="G63" s="940"/>
      <c r="H63" s="940"/>
      <c r="I63" s="940"/>
      <c r="J63" s="940"/>
      <c r="K63" s="940"/>
      <c r="L63" s="940"/>
      <c r="M63" s="940"/>
      <c r="N63" s="940"/>
      <c r="O63" s="940"/>
      <c r="P63" s="940"/>
      <c r="Q63" s="940"/>
      <c r="R63" s="940"/>
      <c r="S63" s="50"/>
      <c r="U63" s="58"/>
      <c r="V63" s="58"/>
      <c r="W63" s="58"/>
      <c r="X63" s="58"/>
      <c r="Y63" s="58"/>
      <c r="Z63" s="58"/>
      <c r="AA63" s="58"/>
      <c r="AB63" s="58"/>
      <c r="AC63" s="58"/>
      <c r="AD63" s="58"/>
      <c r="AE63" s="58"/>
      <c r="AF63" s="58"/>
      <c r="AG63" s="58"/>
      <c r="AH63" s="58"/>
      <c r="AI63" s="58"/>
      <c r="AJ63" s="58"/>
    </row>
    <row r="64" spans="1:36" s="286" customFormat="1" ht="15.4" customHeight="1">
      <c r="A64" s="939"/>
      <c r="B64" s="939"/>
      <c r="C64" s="939"/>
      <c r="D64" s="939"/>
      <c r="E64" s="939"/>
      <c r="F64" s="939"/>
      <c r="G64" s="939"/>
      <c r="H64" s="939"/>
      <c r="I64" s="939"/>
      <c r="J64" s="939"/>
      <c r="K64" s="939"/>
      <c r="L64" s="939"/>
      <c r="M64" s="939"/>
      <c r="N64" s="939"/>
      <c r="O64" s="939"/>
      <c r="P64" s="939"/>
      <c r="Q64" s="939"/>
      <c r="R64" s="939"/>
      <c r="S64" s="50"/>
      <c r="U64" s="58"/>
      <c r="V64" s="58"/>
      <c r="W64" s="58"/>
      <c r="X64" s="58"/>
      <c r="Y64" s="58"/>
      <c r="Z64" s="58"/>
      <c r="AA64" s="58"/>
      <c r="AB64" s="58"/>
      <c r="AC64" s="58"/>
      <c r="AD64" s="58"/>
      <c r="AE64" s="58"/>
      <c r="AF64" s="58"/>
      <c r="AG64" s="58"/>
      <c r="AH64" s="58"/>
      <c r="AI64" s="58"/>
      <c r="AJ64" s="58"/>
    </row>
    <row r="65" spans="1:36" s="286" customFormat="1">
      <c r="A65" s="937"/>
      <c r="B65" s="937"/>
      <c r="C65" s="937"/>
      <c r="D65" s="937"/>
      <c r="E65" s="937"/>
      <c r="F65" s="937"/>
      <c r="G65" s="937"/>
      <c r="H65" s="937"/>
      <c r="I65" s="937"/>
      <c r="J65" s="937"/>
      <c r="K65" s="937"/>
      <c r="L65" s="937"/>
      <c r="M65" s="937"/>
      <c r="N65" s="937"/>
      <c r="O65" s="937"/>
      <c r="P65" s="937"/>
      <c r="Q65" s="937"/>
      <c r="R65" s="937"/>
      <c r="S65" s="937"/>
      <c r="T65" s="937"/>
      <c r="U65" s="58"/>
      <c r="V65" s="58"/>
      <c r="W65" s="58"/>
      <c r="X65" s="58"/>
      <c r="Y65" s="58"/>
      <c r="Z65" s="58"/>
      <c r="AA65" s="58"/>
      <c r="AB65" s="58"/>
      <c r="AC65" s="58"/>
      <c r="AD65" s="58"/>
      <c r="AE65" s="58"/>
      <c r="AF65" s="58"/>
      <c r="AG65" s="58"/>
      <c r="AH65" s="58"/>
      <c r="AI65" s="58"/>
      <c r="AJ65" s="58"/>
    </row>
  </sheetData>
  <protectedRanges>
    <protectedRange sqref="Q27" name="Range1_4_1"/>
    <protectedRange sqref="B46 B20 E20 H20 K20 N20" name="Range1_3_1"/>
    <protectedRange sqref="B45 B19 E19 H19 K19 N19" name="Range1_5_1"/>
  </protectedRanges>
  <mergeCells count="21">
    <mergeCell ref="Q6:S6"/>
    <mergeCell ref="B6:D6"/>
    <mergeCell ref="E6:G6"/>
    <mergeCell ref="H6:J6"/>
    <mergeCell ref="K6:M6"/>
    <mergeCell ref="N6:P6"/>
    <mergeCell ref="K32:M32"/>
    <mergeCell ref="A61:T61"/>
    <mergeCell ref="A60:T60"/>
    <mergeCell ref="Q32:S32"/>
    <mergeCell ref="B32:D32"/>
    <mergeCell ref="E32:G32"/>
    <mergeCell ref="H32:J32"/>
    <mergeCell ref="N32:P32"/>
    <mergeCell ref="A58:T58"/>
    <mergeCell ref="A59:T59"/>
    <mergeCell ref="A65:T65"/>
    <mergeCell ref="A57:T57"/>
    <mergeCell ref="A62:T62"/>
    <mergeCell ref="A63:R63"/>
    <mergeCell ref="A64:R64"/>
  </mergeCells>
  <pageMargins left="0.7" right="0.7" top="0.86687499999999995" bottom="0.75" header="0.3" footer="0.3"/>
  <pageSetup scale="47" orientation="landscape" r:id="rId1"/>
  <headerFooter>
    <oddHeader>&amp;C&amp;"Arial,Bold"&amp;K000000Table I-1
Pacific Gas and Electric Company
Interruptible and Price Responsive Programs
Subscription Statistics - Enrolled MW
April 2020</oddHeader>
    <oddFooter>&amp;L&amp;F&amp;C3 of 11&amp;R&amp;A</oddFooter>
  </headerFooter>
  <customProperties>
    <customPr name="_pios_id" r:id="rId2"/>
  </customProperties>
  <ignoredErrors>
    <ignoredError sqref="H30:S31 H32:J32 N32:S32"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6"/>
  <sheetViews>
    <sheetView view="pageLayout" zoomScale="60" zoomScaleNormal="100" zoomScalePageLayoutView="60" workbookViewId="0">
      <selection activeCell="N4" sqref="N4:N5"/>
    </sheetView>
  </sheetViews>
  <sheetFormatPr defaultColWidth="9.42578125" defaultRowHeight="12.75"/>
  <cols>
    <col min="1" max="1" width="33.5703125" style="14" customWidth="1"/>
    <col min="2" max="9" width="9.28515625" style="14" customWidth="1"/>
    <col min="10" max="10" width="10.42578125" style="14" customWidth="1"/>
    <col min="11" max="11" width="11" style="14" customWidth="1"/>
    <col min="12" max="13" width="10.42578125" style="14" customWidth="1"/>
    <col min="14" max="14" width="20.42578125" style="14" bestFit="1" customWidth="1"/>
    <col min="15" max="15" width="64.42578125" style="14" customWidth="1"/>
    <col min="16" max="16" width="15" style="85" bestFit="1" customWidth="1"/>
    <col min="17" max="17" width="10.5703125" style="85" customWidth="1"/>
    <col min="18" max="18" width="9.5703125" style="85" bestFit="1" customWidth="1"/>
    <col min="19" max="19" width="11.42578125" style="85" customWidth="1"/>
    <col min="20" max="20" width="9.5703125" style="85" bestFit="1" customWidth="1"/>
    <col min="21" max="21" width="10.5703125" style="85" customWidth="1"/>
    <col min="22" max="22" width="12.42578125" style="85" bestFit="1" customWidth="1"/>
    <col min="23" max="23" width="12.42578125" style="85" customWidth="1"/>
    <col min="24" max="24" width="9.5703125" style="85" bestFit="1" customWidth="1"/>
    <col min="25" max="25" width="11.42578125" style="85" customWidth="1"/>
    <col min="26" max="26" width="11.5703125" style="85" bestFit="1" customWidth="1"/>
    <col min="27" max="27" width="11.5703125" style="85" customWidth="1"/>
    <col min="28" max="16384" width="9.42578125" style="85"/>
  </cols>
  <sheetData>
    <row r="1" spans="1:20" s="47" customFormat="1" ht="17.100000000000001" customHeight="1">
      <c r="A1" s="948" t="s">
        <v>192</v>
      </c>
      <c r="B1" s="949"/>
      <c r="C1" s="949"/>
    </row>
    <row r="2" spans="1:20" ht="12.75" hidden="1" customHeight="1">
      <c r="A2" s="62"/>
      <c r="B2" s="105"/>
      <c r="C2" s="105"/>
      <c r="D2" s="105"/>
      <c r="E2" s="105"/>
      <c r="F2" s="105"/>
      <c r="G2" s="105"/>
      <c r="H2" s="105"/>
      <c r="I2" s="105"/>
      <c r="J2" s="105"/>
      <c r="K2" s="105"/>
      <c r="L2" s="105"/>
      <c r="M2" s="105"/>
      <c r="N2" s="105"/>
      <c r="O2" s="105"/>
    </row>
    <row r="3" spans="1:20" ht="12.75" hidden="1" customHeight="1">
      <c r="A3" s="105"/>
      <c r="B3" s="105"/>
      <c r="C3" s="105"/>
      <c r="D3" s="105"/>
      <c r="E3" s="105"/>
      <c r="F3" s="105"/>
      <c r="G3" s="105"/>
      <c r="H3" s="105"/>
      <c r="I3" s="105"/>
      <c r="J3" s="105"/>
      <c r="K3" s="105"/>
      <c r="L3" s="105"/>
      <c r="M3" s="105"/>
      <c r="N3" s="105"/>
      <c r="O3" s="105"/>
    </row>
    <row r="4" spans="1:20" s="105" customFormat="1" ht="12.75" customHeight="1">
      <c r="A4" s="187"/>
      <c r="B4" s="953" t="s">
        <v>33</v>
      </c>
      <c r="C4" s="954"/>
      <c r="D4" s="954"/>
      <c r="E4" s="954"/>
      <c r="F4" s="954"/>
      <c r="G4" s="954"/>
      <c r="H4" s="954"/>
      <c r="I4" s="954"/>
      <c r="J4" s="954"/>
      <c r="K4" s="954"/>
      <c r="L4" s="954"/>
      <c r="M4" s="955"/>
      <c r="N4" s="956" t="s">
        <v>351</v>
      </c>
      <c r="O4" s="950" t="s">
        <v>37</v>
      </c>
    </row>
    <row r="5" spans="1:20" s="105" customFormat="1" ht="37.5" customHeight="1">
      <c r="A5" s="196" t="s">
        <v>234</v>
      </c>
      <c r="B5" s="197" t="s">
        <v>5</v>
      </c>
      <c r="C5" s="197" t="s">
        <v>6</v>
      </c>
      <c r="D5" s="197" t="s">
        <v>7</v>
      </c>
      <c r="E5" s="197" t="s">
        <v>8</v>
      </c>
      <c r="F5" s="197" t="s">
        <v>9</v>
      </c>
      <c r="G5" s="197" t="s">
        <v>10</v>
      </c>
      <c r="H5" s="197" t="s">
        <v>26</v>
      </c>
      <c r="I5" s="197" t="s">
        <v>34</v>
      </c>
      <c r="J5" s="197" t="s">
        <v>35</v>
      </c>
      <c r="K5" s="197" t="s">
        <v>29</v>
      </c>
      <c r="L5" s="197" t="s">
        <v>36</v>
      </c>
      <c r="M5" s="197" t="s">
        <v>31</v>
      </c>
      <c r="N5" s="957"/>
      <c r="O5" s="951"/>
    </row>
    <row r="6" spans="1:20" s="104" customFormat="1" ht="36.4" customHeight="1">
      <c r="A6" s="198" t="s">
        <v>11</v>
      </c>
      <c r="B6" s="775">
        <v>496.81836000000004</v>
      </c>
      <c r="C6" s="775">
        <v>513.22551999999996</v>
      </c>
      <c r="D6" s="775">
        <v>534.51418000000001</v>
      </c>
      <c r="E6" s="775">
        <v>570.27502000000004</v>
      </c>
      <c r="F6" s="775">
        <v>601.49482000000012</v>
      </c>
      <c r="G6" s="775">
        <v>632.75236000000007</v>
      </c>
      <c r="H6" s="775">
        <v>611.62035999999989</v>
      </c>
      <c r="I6" s="775">
        <v>602.71220000000005</v>
      </c>
      <c r="J6" s="775">
        <v>575.25788</v>
      </c>
      <c r="K6" s="775">
        <v>576.11360000000002</v>
      </c>
      <c r="L6" s="775">
        <v>537.31335999999999</v>
      </c>
      <c r="M6" s="775">
        <v>519.27441999999996</v>
      </c>
      <c r="N6" s="776">
        <v>10900</v>
      </c>
      <c r="O6" s="781" t="s">
        <v>42</v>
      </c>
    </row>
    <row r="7" spans="1:20" s="104" customFormat="1" ht="73.5" customHeight="1">
      <c r="A7" s="198" t="s">
        <v>12</v>
      </c>
      <c r="B7" s="777" t="s">
        <v>13</v>
      </c>
      <c r="C7" s="777" t="s">
        <v>13</v>
      </c>
      <c r="D7" s="777" t="s">
        <v>13</v>
      </c>
      <c r="E7" s="777" t="s">
        <v>13</v>
      </c>
      <c r="F7" s="777" t="s">
        <v>13</v>
      </c>
      <c r="G7" s="777" t="s">
        <v>13</v>
      </c>
      <c r="H7" s="777" t="s">
        <v>13</v>
      </c>
      <c r="I7" s="777" t="s">
        <v>13</v>
      </c>
      <c r="J7" s="777" t="s">
        <v>13</v>
      </c>
      <c r="K7" s="777" t="s">
        <v>13</v>
      </c>
      <c r="L7" s="777" t="s">
        <v>13</v>
      </c>
      <c r="M7" s="777" t="s">
        <v>13</v>
      </c>
      <c r="N7" s="776" t="s">
        <v>23</v>
      </c>
      <c r="O7" s="781" t="s">
        <v>38</v>
      </c>
    </row>
    <row r="8" spans="1:20" s="104" customFormat="1" ht="57.4" customHeight="1">
      <c r="A8" s="198" t="s">
        <v>14</v>
      </c>
      <c r="B8" s="775" t="s">
        <v>13</v>
      </c>
      <c r="C8" s="775" t="s">
        <v>13</v>
      </c>
      <c r="D8" s="775" t="s">
        <v>13</v>
      </c>
      <c r="E8" s="775" t="s">
        <v>13</v>
      </c>
      <c r="F8" s="775" t="s">
        <v>13</v>
      </c>
      <c r="G8" s="775" t="s">
        <v>13</v>
      </c>
      <c r="H8" s="775" t="s">
        <v>13</v>
      </c>
      <c r="I8" s="775" t="s">
        <v>13</v>
      </c>
      <c r="J8" s="775" t="s">
        <v>13</v>
      </c>
      <c r="K8" s="775" t="s">
        <v>13</v>
      </c>
      <c r="L8" s="775" t="s">
        <v>13</v>
      </c>
      <c r="M8" s="775" t="s">
        <v>13</v>
      </c>
      <c r="N8" s="776" t="s">
        <v>23</v>
      </c>
      <c r="O8" s="781" t="s">
        <v>253</v>
      </c>
    </row>
    <row r="9" spans="1:20" s="104" customFormat="1" ht="44.85" customHeight="1">
      <c r="A9" s="161" t="s">
        <v>15</v>
      </c>
      <c r="B9" s="775" t="s">
        <v>13</v>
      </c>
      <c r="C9" s="775" t="s">
        <v>13</v>
      </c>
      <c r="D9" s="775" t="s">
        <v>13</v>
      </c>
      <c r="E9" s="775" t="s">
        <v>13</v>
      </c>
      <c r="F9" s="775" t="s">
        <v>13</v>
      </c>
      <c r="G9" s="775" t="s">
        <v>13</v>
      </c>
      <c r="H9" s="775" t="s">
        <v>13</v>
      </c>
      <c r="I9" s="775" t="s">
        <v>13</v>
      </c>
      <c r="J9" s="775" t="s">
        <v>13</v>
      </c>
      <c r="K9" s="775" t="s">
        <v>13</v>
      </c>
      <c r="L9" s="775" t="s">
        <v>13</v>
      </c>
      <c r="M9" s="775" t="s">
        <v>13</v>
      </c>
      <c r="N9" s="778" t="s">
        <v>23</v>
      </c>
      <c r="O9" s="781" t="s">
        <v>255</v>
      </c>
    </row>
    <row r="10" spans="1:20" s="104" customFormat="1" ht="32.25" customHeight="1">
      <c r="A10" s="108" t="s">
        <v>16</v>
      </c>
      <c r="B10" s="775" t="s">
        <v>13</v>
      </c>
      <c r="C10" s="775" t="s">
        <v>13</v>
      </c>
      <c r="D10" s="775" t="s">
        <v>13</v>
      </c>
      <c r="E10" s="775" t="s">
        <v>13</v>
      </c>
      <c r="F10" s="775">
        <v>0.30242913399999999</v>
      </c>
      <c r="G10" s="775">
        <v>0.49645967600000002</v>
      </c>
      <c r="H10" s="775">
        <v>0.52050155799999998</v>
      </c>
      <c r="I10" s="775">
        <v>0.488725244</v>
      </c>
      <c r="J10" s="775">
        <v>0.43139586799999996</v>
      </c>
      <c r="K10" s="775">
        <v>0.17787813799999999</v>
      </c>
      <c r="L10" s="775" t="s">
        <v>13</v>
      </c>
      <c r="M10" s="775" t="s">
        <v>13</v>
      </c>
      <c r="N10" s="776" t="s">
        <v>23</v>
      </c>
      <c r="O10" s="781" t="s">
        <v>39</v>
      </c>
    </row>
    <row r="11" spans="1:20" s="104" customFormat="1" ht="55.5" customHeight="1">
      <c r="A11" s="198" t="s">
        <v>18</v>
      </c>
      <c r="B11" s="775" t="s">
        <v>13</v>
      </c>
      <c r="C11" s="775" t="s">
        <v>13</v>
      </c>
      <c r="D11" s="775" t="s">
        <v>13</v>
      </c>
      <c r="E11" s="775" t="s">
        <v>13</v>
      </c>
      <c r="F11" s="775">
        <v>40.288108128557745</v>
      </c>
      <c r="G11" s="775">
        <v>40.288108128557745</v>
      </c>
      <c r="H11" s="775">
        <v>40.288108128557745</v>
      </c>
      <c r="I11" s="775">
        <v>40.288108128557745</v>
      </c>
      <c r="J11" s="775">
        <v>40.288108128557745</v>
      </c>
      <c r="K11" s="775">
        <v>40.288108128557745</v>
      </c>
      <c r="L11" s="775" t="s">
        <v>13</v>
      </c>
      <c r="M11" s="775" t="s">
        <v>13</v>
      </c>
      <c r="N11" s="778" t="s">
        <v>334</v>
      </c>
      <c r="O11" s="781" t="s">
        <v>335</v>
      </c>
    </row>
    <row r="12" spans="1:20" s="105" customFormat="1" ht="18.399999999999999" customHeight="1">
      <c r="A12" s="198" t="s">
        <v>19</v>
      </c>
      <c r="B12" s="775">
        <v>5.489438951310861</v>
      </c>
      <c r="C12" s="775">
        <v>5.4894390511860172</v>
      </c>
      <c r="D12" s="775">
        <v>5.4894390012484404</v>
      </c>
      <c r="E12" s="775">
        <v>5.7983181273408242</v>
      </c>
      <c r="F12" s="775">
        <v>6.0169570287141081</v>
      </c>
      <c r="G12" s="775">
        <v>5.5000871410736583</v>
      </c>
      <c r="H12" s="775">
        <v>6.9899805243445705</v>
      </c>
      <c r="I12" s="775">
        <v>6.2488754057428206</v>
      </c>
      <c r="J12" s="775">
        <v>6.2532171036204742</v>
      </c>
      <c r="K12" s="775">
        <v>5.9246269662921334</v>
      </c>
      <c r="L12" s="775">
        <v>5.4894387765293384</v>
      </c>
      <c r="M12" s="775">
        <v>5.4894388514357058</v>
      </c>
      <c r="N12" s="776">
        <v>7000</v>
      </c>
      <c r="O12" s="958" t="s">
        <v>254</v>
      </c>
    </row>
    <row r="13" spans="1:20" s="105" customFormat="1" ht="18.399999999999999" customHeight="1">
      <c r="A13" s="161" t="s">
        <v>20</v>
      </c>
      <c r="B13" s="775">
        <v>0</v>
      </c>
      <c r="C13" s="775">
        <v>0</v>
      </c>
      <c r="D13" s="775">
        <v>0</v>
      </c>
      <c r="E13" s="775">
        <v>0</v>
      </c>
      <c r="F13" s="775">
        <v>-0.2</v>
      </c>
      <c r="G13" s="775">
        <v>0.01</v>
      </c>
      <c r="H13" s="775">
        <v>0.03</v>
      </c>
      <c r="I13" s="775">
        <v>0.01</v>
      </c>
      <c r="J13" s="775">
        <v>0</v>
      </c>
      <c r="K13" s="775">
        <v>-0.06</v>
      </c>
      <c r="L13" s="775">
        <v>0</v>
      </c>
      <c r="M13" s="775">
        <v>0</v>
      </c>
      <c r="N13" s="779">
        <v>90000</v>
      </c>
      <c r="O13" s="959"/>
    </row>
    <row r="14" spans="1:20" s="105" customFormat="1" ht="18" customHeight="1">
      <c r="A14" s="161" t="s">
        <v>21</v>
      </c>
      <c r="B14" s="775">
        <v>0</v>
      </c>
      <c r="C14" s="775">
        <v>0</v>
      </c>
      <c r="D14" s="775">
        <v>0</v>
      </c>
      <c r="E14" s="775">
        <v>0</v>
      </c>
      <c r="F14" s="775">
        <v>0</v>
      </c>
      <c r="G14" s="775">
        <v>0</v>
      </c>
      <c r="H14" s="775">
        <v>0</v>
      </c>
      <c r="I14" s="775">
        <v>0</v>
      </c>
      <c r="J14" s="775">
        <v>0</v>
      </c>
      <c r="K14" s="775">
        <v>0</v>
      </c>
      <c r="L14" s="775">
        <v>0</v>
      </c>
      <c r="M14" s="775">
        <v>0</v>
      </c>
      <c r="N14" s="776">
        <v>315000</v>
      </c>
      <c r="O14" s="960"/>
    </row>
    <row r="15" spans="1:20" s="105" customFormat="1" ht="42.75" customHeight="1">
      <c r="A15" s="108" t="s">
        <v>22</v>
      </c>
      <c r="B15" s="775">
        <v>2.278351221859826E-2</v>
      </c>
      <c r="C15" s="775">
        <v>2.3237808736505862E-2</v>
      </c>
      <c r="D15" s="775">
        <v>2.3237808736505862E-2</v>
      </c>
      <c r="E15" s="775">
        <v>5.2612862665664943E-2</v>
      </c>
      <c r="F15" s="775">
        <v>9.1904593107550045E-2</v>
      </c>
      <c r="G15" s="775">
        <v>0.12855042880150433</v>
      </c>
      <c r="H15" s="775">
        <v>0.13937178418548901</v>
      </c>
      <c r="I15" s="775">
        <v>0.12861827988715593</v>
      </c>
      <c r="J15" s="775">
        <v>0.12099693645058993</v>
      </c>
      <c r="K15" s="775">
        <v>6.4220754976742331E-2</v>
      </c>
      <c r="L15" s="775">
        <v>2.3547600238389491E-2</v>
      </c>
      <c r="M15" s="775">
        <v>2.3547600238389491E-2</v>
      </c>
      <c r="N15" s="776" t="s">
        <v>23</v>
      </c>
      <c r="O15" s="781" t="s">
        <v>40</v>
      </c>
    </row>
    <row r="16" spans="1:20" s="107" customFormat="1" ht="12.6" customHeight="1">
      <c r="A16" s="188"/>
      <c r="B16" s="188"/>
      <c r="C16" s="188"/>
      <c r="D16" s="188"/>
      <c r="E16" s="188"/>
      <c r="F16" s="188"/>
      <c r="G16" s="188"/>
      <c r="H16" s="188"/>
      <c r="I16" s="188"/>
      <c r="J16" s="188"/>
      <c r="K16" s="238"/>
      <c r="L16" s="188"/>
      <c r="M16" s="188"/>
      <c r="N16" s="188"/>
      <c r="O16" s="188"/>
      <c r="P16" s="188"/>
      <c r="Q16" s="188"/>
      <c r="R16" s="188"/>
      <c r="S16" s="188"/>
      <c r="T16" s="188"/>
    </row>
    <row r="17" spans="1:20" s="188" customFormat="1" ht="30.75" customHeight="1">
      <c r="A17" s="952" t="s">
        <v>336</v>
      </c>
      <c r="B17" s="952"/>
      <c r="C17" s="952"/>
      <c r="D17" s="952"/>
      <c r="E17" s="952"/>
      <c r="F17" s="952"/>
      <c r="G17" s="952"/>
      <c r="H17" s="952"/>
      <c r="I17" s="952"/>
      <c r="J17" s="952"/>
      <c r="K17" s="952"/>
      <c r="L17" s="952"/>
      <c r="M17" s="952"/>
      <c r="N17" s="952"/>
      <c r="O17" s="952"/>
    </row>
    <row r="18" spans="1:20" s="314" customFormat="1" ht="21.4" customHeight="1">
      <c r="A18" s="938"/>
      <c r="B18" s="946"/>
      <c r="C18" s="946"/>
      <c r="D18" s="946"/>
      <c r="E18" s="946"/>
      <c r="F18" s="946"/>
      <c r="G18" s="946"/>
      <c r="H18" s="946"/>
      <c r="I18" s="946"/>
      <c r="J18" s="946"/>
      <c r="K18" s="947"/>
      <c r="L18" s="946"/>
      <c r="M18" s="946"/>
      <c r="N18" s="946"/>
      <c r="O18" s="946"/>
      <c r="P18" s="430"/>
      <c r="Q18" s="430"/>
      <c r="R18" s="430"/>
      <c r="S18" s="430"/>
      <c r="T18" s="430"/>
    </row>
    <row r="19" spans="1:20" s="314" customFormat="1"/>
    <row r="20" spans="1:20">
      <c r="A20" s="85"/>
      <c r="B20" s="85"/>
      <c r="C20" s="85"/>
      <c r="D20" s="85"/>
      <c r="E20" s="85"/>
      <c r="F20" s="85"/>
      <c r="G20" s="85"/>
      <c r="H20" s="85"/>
      <c r="I20" s="85"/>
      <c r="J20" s="85"/>
      <c r="K20" s="85"/>
      <c r="L20" s="85"/>
      <c r="M20" s="85"/>
      <c r="N20" s="85"/>
      <c r="O20" s="85"/>
    </row>
    <row r="21" spans="1:20">
      <c r="A21" s="85"/>
      <c r="B21" s="85"/>
      <c r="C21" s="85"/>
      <c r="D21" s="85"/>
      <c r="E21" s="85"/>
      <c r="F21" s="85"/>
      <c r="G21" s="85"/>
      <c r="H21" s="85"/>
      <c r="I21" s="85"/>
      <c r="J21" s="85"/>
      <c r="K21" s="85"/>
      <c r="L21" s="85"/>
      <c r="M21" s="85"/>
      <c r="N21" s="85"/>
      <c r="O21" s="85"/>
    </row>
    <row r="22" spans="1:20">
      <c r="A22" s="85"/>
      <c r="B22" s="85"/>
      <c r="C22" s="85"/>
      <c r="D22" s="85"/>
      <c r="E22" s="85"/>
      <c r="F22" s="85"/>
      <c r="G22" s="85"/>
      <c r="H22" s="85"/>
      <c r="I22" s="85"/>
      <c r="J22" s="85"/>
      <c r="K22" s="85"/>
      <c r="L22" s="85"/>
      <c r="M22" s="85"/>
      <c r="N22" s="85"/>
      <c r="O22" s="85"/>
    </row>
    <row r="23" spans="1:20">
      <c r="A23" s="85"/>
      <c r="B23" s="85"/>
      <c r="C23" s="85"/>
      <c r="D23" s="85"/>
      <c r="E23" s="85"/>
      <c r="F23" s="85"/>
      <c r="G23" s="85"/>
      <c r="H23" s="85"/>
      <c r="I23" s="85"/>
      <c r="J23" s="85"/>
      <c r="K23" s="85"/>
      <c r="L23" s="85"/>
      <c r="M23" s="85"/>
      <c r="N23" s="85"/>
      <c r="O23" s="85"/>
    </row>
    <row r="24" spans="1:20">
      <c r="A24" s="85"/>
      <c r="B24" s="85"/>
      <c r="C24" s="85"/>
      <c r="D24" s="85"/>
      <c r="E24" s="85"/>
      <c r="F24" s="85"/>
      <c r="G24" s="85"/>
      <c r="H24" s="85"/>
      <c r="I24" s="85"/>
      <c r="J24" s="85"/>
      <c r="K24" s="85"/>
      <c r="L24" s="85"/>
      <c r="M24" s="85"/>
      <c r="N24" s="85"/>
      <c r="O24" s="85"/>
    </row>
    <row r="32" spans="1:20">
      <c r="K32" s="446"/>
    </row>
    <row r="33" spans="11:11">
      <c r="K33" s="85"/>
    </row>
    <row r="34" spans="11:11">
      <c r="K34" s="471"/>
    </row>
    <row r="35" spans="11:11">
      <c r="K35" s="199"/>
    </row>
    <row r="36" spans="11:11">
      <c r="K36" s="466"/>
    </row>
  </sheetData>
  <mergeCells count="7">
    <mergeCell ref="A18:O18"/>
    <mergeCell ref="A1:C1"/>
    <mergeCell ref="O4:O5"/>
    <mergeCell ref="A17:O17"/>
    <mergeCell ref="B4:M4"/>
    <mergeCell ref="N4:N5"/>
    <mergeCell ref="O12:O14"/>
  </mergeCells>
  <pageMargins left="0.7" right="0.7" top="1.05" bottom="0.75" header="0.3" footer="0.3"/>
  <pageSetup scale="53" orientation="landscape" r:id="rId1"/>
  <headerFooter>
    <oddHeader>&amp;C&amp;"Arial,Bold"&amp;K000000Pacific Gas and Electric Company
Average Ex Ante Load Impact kW / Customer
April 2020</oddHeader>
    <oddFooter>&amp;L&amp;F&amp;C4 of 11&amp;R&amp;A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7"/>
  <sheetViews>
    <sheetView view="pageLayout" zoomScale="60" zoomScaleNormal="100" zoomScalePageLayoutView="60" workbookViewId="0">
      <selection activeCell="O1" sqref="O1"/>
    </sheetView>
  </sheetViews>
  <sheetFormatPr defaultColWidth="9.42578125" defaultRowHeight="12.75"/>
  <cols>
    <col min="1" max="1" width="30.5703125" style="14" customWidth="1"/>
    <col min="2" max="9" width="9.140625" style="14" customWidth="1"/>
    <col min="10" max="13" width="10.140625" style="14" customWidth="1"/>
    <col min="14" max="14" width="19" style="14" customWidth="1"/>
    <col min="15" max="15" width="74.7109375" style="46" customWidth="1"/>
    <col min="16" max="16" width="26.5703125" style="14" hidden="1" customWidth="1"/>
    <col min="17" max="17" width="4.28515625" style="14" customWidth="1"/>
    <col min="18" max="18" width="46.42578125" style="14" customWidth="1"/>
    <col min="19" max="19" width="10.5703125" style="14" customWidth="1"/>
    <col min="20" max="20" width="12.42578125" style="14" bestFit="1" customWidth="1"/>
    <col min="21" max="21" width="12.42578125" style="14" customWidth="1"/>
    <col min="22" max="22" width="9.5703125" style="14" bestFit="1" customWidth="1"/>
    <col min="23" max="23" width="11.42578125" style="14" customWidth="1"/>
    <col min="24" max="24" width="11.5703125" style="14" bestFit="1" customWidth="1"/>
    <col min="25" max="25" width="11.5703125" style="14" customWidth="1"/>
    <col min="26" max="16384" width="9.42578125" style="14"/>
  </cols>
  <sheetData>
    <row r="1" spans="1:15" s="47" customFormat="1" ht="16.5" customHeight="1">
      <c r="A1" s="948" t="s">
        <v>193</v>
      </c>
      <c r="B1" s="949"/>
      <c r="C1" s="949"/>
    </row>
    <row r="2" spans="1:15" ht="12.75" hidden="1" customHeight="1">
      <c r="A2" s="73"/>
      <c r="B2" s="74"/>
      <c r="C2" s="74"/>
      <c r="D2" s="74"/>
      <c r="E2" s="74"/>
      <c r="F2" s="74"/>
      <c r="G2" s="74"/>
      <c r="H2" s="74"/>
      <c r="I2" s="74"/>
      <c r="J2" s="74"/>
      <c r="K2" s="74"/>
      <c r="L2" s="74"/>
      <c r="M2" s="74"/>
      <c r="N2" s="74"/>
      <c r="O2" s="74"/>
    </row>
    <row r="3" spans="1:15" ht="12.75" hidden="1" customHeight="1">
      <c r="A3" s="74"/>
      <c r="B3" s="74"/>
      <c r="C3" s="74"/>
      <c r="D3" s="74"/>
      <c r="E3" s="74"/>
      <c r="F3" s="74"/>
      <c r="G3" s="74"/>
      <c r="H3" s="74"/>
      <c r="I3" s="74"/>
      <c r="J3" s="74"/>
      <c r="K3" s="74"/>
      <c r="L3" s="74"/>
      <c r="M3" s="74"/>
      <c r="N3" s="74"/>
      <c r="O3" s="74"/>
    </row>
    <row r="4" spans="1:15" s="105" customFormat="1" ht="12.75" customHeight="1">
      <c r="A4" s="965" t="s">
        <v>234</v>
      </c>
      <c r="B4" s="953" t="s">
        <v>41</v>
      </c>
      <c r="C4" s="954"/>
      <c r="D4" s="954"/>
      <c r="E4" s="954"/>
      <c r="F4" s="954"/>
      <c r="G4" s="954"/>
      <c r="H4" s="954"/>
      <c r="I4" s="954"/>
      <c r="J4" s="954"/>
      <c r="K4" s="954"/>
      <c r="L4" s="954"/>
      <c r="M4" s="955"/>
      <c r="N4" s="950" t="s">
        <v>351</v>
      </c>
      <c r="O4" s="962" t="s">
        <v>37</v>
      </c>
    </row>
    <row r="5" spans="1:15" s="104" customFormat="1" ht="42.75" customHeight="1">
      <c r="A5" s="966"/>
      <c r="B5" s="103" t="s">
        <v>5</v>
      </c>
      <c r="C5" s="103" t="s">
        <v>6</v>
      </c>
      <c r="D5" s="103" t="s">
        <v>7</v>
      </c>
      <c r="E5" s="103" t="s">
        <v>8</v>
      </c>
      <c r="F5" s="103" t="s">
        <v>9</v>
      </c>
      <c r="G5" s="103" t="s">
        <v>10</v>
      </c>
      <c r="H5" s="103" t="s">
        <v>26</v>
      </c>
      <c r="I5" s="103" t="s">
        <v>34</v>
      </c>
      <c r="J5" s="103" t="s">
        <v>35</v>
      </c>
      <c r="K5" s="103" t="s">
        <v>29</v>
      </c>
      <c r="L5" s="103" t="s">
        <v>36</v>
      </c>
      <c r="M5" s="103" t="s">
        <v>31</v>
      </c>
      <c r="N5" s="964"/>
      <c r="O5" s="963"/>
    </row>
    <row r="6" spans="1:15" s="455" customFormat="1" ht="34.9" customHeight="1">
      <c r="A6" s="106" t="s">
        <v>11</v>
      </c>
      <c r="B6" s="777">
        <v>519.04527777777776</v>
      </c>
      <c r="C6" s="777">
        <v>519.04527777777776</v>
      </c>
      <c r="D6" s="777">
        <v>519.04527777777776</v>
      </c>
      <c r="E6" s="777">
        <v>519.04527777777776</v>
      </c>
      <c r="F6" s="777">
        <v>519.04527777777776</v>
      </c>
      <c r="G6" s="777">
        <v>519.04527777777776</v>
      </c>
      <c r="H6" s="777">
        <v>519.04527777777776</v>
      </c>
      <c r="I6" s="777">
        <v>519.04527777777776</v>
      </c>
      <c r="J6" s="777">
        <v>519.04527777777776</v>
      </c>
      <c r="K6" s="777">
        <v>519.04527777777776</v>
      </c>
      <c r="L6" s="777">
        <v>519.04527777777776</v>
      </c>
      <c r="M6" s="777">
        <v>519.04527777777776</v>
      </c>
      <c r="N6" s="776">
        <v>10900</v>
      </c>
      <c r="O6" s="781" t="s">
        <v>42</v>
      </c>
    </row>
    <row r="7" spans="1:15" s="454" customFormat="1" ht="72" customHeight="1">
      <c r="A7" s="106" t="s">
        <v>12</v>
      </c>
      <c r="B7" s="780" t="s">
        <v>13</v>
      </c>
      <c r="C7" s="780" t="s">
        <v>13</v>
      </c>
      <c r="D7" s="780" t="s">
        <v>13</v>
      </c>
      <c r="E7" s="780" t="s">
        <v>13</v>
      </c>
      <c r="F7" s="780" t="s">
        <v>13</v>
      </c>
      <c r="G7" s="780" t="s">
        <v>13</v>
      </c>
      <c r="H7" s="780" t="s">
        <v>13</v>
      </c>
      <c r="I7" s="780" t="s">
        <v>13</v>
      </c>
      <c r="J7" s="780" t="s">
        <v>13</v>
      </c>
      <c r="K7" s="780" t="s">
        <v>13</v>
      </c>
      <c r="L7" s="780" t="s">
        <v>13</v>
      </c>
      <c r="M7" s="780" t="s">
        <v>13</v>
      </c>
      <c r="N7" s="776" t="s">
        <v>23</v>
      </c>
      <c r="O7" s="781" t="s">
        <v>38</v>
      </c>
    </row>
    <row r="8" spans="1:15" s="454" customFormat="1" ht="58.9" customHeight="1">
      <c r="A8" s="106" t="s">
        <v>14</v>
      </c>
      <c r="B8" s="780" t="s">
        <v>13</v>
      </c>
      <c r="C8" s="780" t="s">
        <v>13</v>
      </c>
      <c r="D8" s="780" t="s">
        <v>13</v>
      </c>
      <c r="E8" s="780" t="s">
        <v>13</v>
      </c>
      <c r="F8" s="780" t="s">
        <v>13</v>
      </c>
      <c r="G8" s="780" t="s">
        <v>13</v>
      </c>
      <c r="H8" s="780" t="s">
        <v>13</v>
      </c>
      <c r="I8" s="780" t="s">
        <v>13</v>
      </c>
      <c r="J8" s="780" t="s">
        <v>13</v>
      </c>
      <c r="K8" s="780" t="s">
        <v>13</v>
      </c>
      <c r="L8" s="780" t="s">
        <v>13</v>
      </c>
      <c r="M8" s="780" t="s">
        <v>13</v>
      </c>
      <c r="N8" s="776" t="s">
        <v>23</v>
      </c>
      <c r="O8" s="781" t="s">
        <v>253</v>
      </c>
    </row>
    <row r="9" spans="1:15" s="454" customFormat="1" ht="45.4" customHeight="1">
      <c r="A9" s="161" t="s">
        <v>15</v>
      </c>
      <c r="B9" s="780" t="s">
        <v>13</v>
      </c>
      <c r="C9" s="780" t="s">
        <v>13</v>
      </c>
      <c r="D9" s="780" t="s">
        <v>13</v>
      </c>
      <c r="E9" s="780" t="s">
        <v>13</v>
      </c>
      <c r="F9" s="780" t="s">
        <v>13</v>
      </c>
      <c r="G9" s="780" t="s">
        <v>13</v>
      </c>
      <c r="H9" s="780" t="s">
        <v>13</v>
      </c>
      <c r="I9" s="780" t="s">
        <v>13</v>
      </c>
      <c r="J9" s="780" t="s">
        <v>13</v>
      </c>
      <c r="K9" s="780" t="s">
        <v>13</v>
      </c>
      <c r="L9" s="780" t="s">
        <v>13</v>
      </c>
      <c r="M9" s="780" t="s">
        <v>13</v>
      </c>
      <c r="N9" s="778" t="s">
        <v>23</v>
      </c>
      <c r="O9" s="781" t="s">
        <v>257</v>
      </c>
    </row>
    <row r="10" spans="1:15" s="454" customFormat="1" ht="34.35" customHeight="1">
      <c r="A10" s="108" t="s">
        <v>16</v>
      </c>
      <c r="B10" s="777">
        <v>0.31</v>
      </c>
      <c r="C10" s="777">
        <v>0.31</v>
      </c>
      <c r="D10" s="777">
        <v>0.31</v>
      </c>
      <c r="E10" s="777">
        <v>0.31</v>
      </c>
      <c r="F10" s="777">
        <v>0.31</v>
      </c>
      <c r="G10" s="777">
        <v>0.31</v>
      </c>
      <c r="H10" s="777">
        <v>0.31</v>
      </c>
      <c r="I10" s="777">
        <v>0.31</v>
      </c>
      <c r="J10" s="777">
        <v>0.31</v>
      </c>
      <c r="K10" s="777">
        <v>0.31</v>
      </c>
      <c r="L10" s="777">
        <v>0.31</v>
      </c>
      <c r="M10" s="777">
        <v>0.31</v>
      </c>
      <c r="N10" s="776" t="s">
        <v>23</v>
      </c>
      <c r="O10" s="781" t="s">
        <v>39</v>
      </c>
    </row>
    <row r="11" spans="1:15" s="454" customFormat="1" ht="52.5" customHeight="1">
      <c r="A11" s="106" t="s">
        <v>18</v>
      </c>
      <c r="B11" s="777">
        <v>44.34</v>
      </c>
      <c r="C11" s="777">
        <v>44.34</v>
      </c>
      <c r="D11" s="777">
        <v>44.34</v>
      </c>
      <c r="E11" s="777">
        <v>44.34</v>
      </c>
      <c r="F11" s="777">
        <v>44.34</v>
      </c>
      <c r="G11" s="777">
        <v>44.34</v>
      </c>
      <c r="H11" s="777">
        <v>44.34</v>
      </c>
      <c r="I11" s="777">
        <v>44.34</v>
      </c>
      <c r="J11" s="777">
        <v>44.34</v>
      </c>
      <c r="K11" s="777">
        <v>44.34</v>
      </c>
      <c r="L11" s="777">
        <v>44.34</v>
      </c>
      <c r="M11" s="777">
        <v>44.34</v>
      </c>
      <c r="N11" s="778" t="s">
        <v>334</v>
      </c>
      <c r="O11" s="781" t="s">
        <v>335</v>
      </c>
    </row>
    <row r="12" spans="1:15" s="452" customFormat="1" ht="19.899999999999999" customHeight="1">
      <c r="A12" s="451" t="s">
        <v>19</v>
      </c>
      <c r="B12" s="777">
        <v>13.97</v>
      </c>
      <c r="C12" s="777">
        <v>13.97</v>
      </c>
      <c r="D12" s="777">
        <v>13.97</v>
      </c>
      <c r="E12" s="777">
        <v>13.97</v>
      </c>
      <c r="F12" s="777">
        <v>13.97</v>
      </c>
      <c r="G12" s="777">
        <v>13.97</v>
      </c>
      <c r="H12" s="777">
        <v>13.97</v>
      </c>
      <c r="I12" s="777">
        <v>13.97</v>
      </c>
      <c r="J12" s="777">
        <v>13.97</v>
      </c>
      <c r="K12" s="777">
        <v>13.97</v>
      </c>
      <c r="L12" s="777">
        <v>13.97</v>
      </c>
      <c r="M12" s="777">
        <v>13.97</v>
      </c>
      <c r="N12" s="776">
        <v>7000</v>
      </c>
      <c r="O12" s="958" t="s">
        <v>254</v>
      </c>
    </row>
    <row r="13" spans="1:15" s="452" customFormat="1" ht="19.899999999999999" customHeight="1">
      <c r="A13" s="453" t="s">
        <v>20</v>
      </c>
      <c r="B13" s="777">
        <v>0.15</v>
      </c>
      <c r="C13" s="777">
        <v>0.15</v>
      </c>
      <c r="D13" s="777">
        <v>0.15</v>
      </c>
      <c r="E13" s="777">
        <v>0.15</v>
      </c>
      <c r="F13" s="777">
        <v>0.15</v>
      </c>
      <c r="G13" s="777">
        <v>0.15</v>
      </c>
      <c r="H13" s="777">
        <v>0.15</v>
      </c>
      <c r="I13" s="777">
        <v>0.15</v>
      </c>
      <c r="J13" s="777">
        <v>0.15</v>
      </c>
      <c r="K13" s="777">
        <v>0.15</v>
      </c>
      <c r="L13" s="777">
        <v>0.15</v>
      </c>
      <c r="M13" s="777">
        <v>0.15</v>
      </c>
      <c r="N13" s="779">
        <v>90000</v>
      </c>
      <c r="O13" s="959"/>
    </row>
    <row r="14" spans="1:15" s="452" customFormat="1" ht="19.899999999999999" customHeight="1">
      <c r="A14" s="453" t="s">
        <v>21</v>
      </c>
      <c r="B14" s="777">
        <v>0</v>
      </c>
      <c r="C14" s="777">
        <v>0</v>
      </c>
      <c r="D14" s="777">
        <v>0</v>
      </c>
      <c r="E14" s="777">
        <v>0</v>
      </c>
      <c r="F14" s="777">
        <v>0</v>
      </c>
      <c r="G14" s="777">
        <v>0</v>
      </c>
      <c r="H14" s="777">
        <v>0</v>
      </c>
      <c r="I14" s="777">
        <v>0</v>
      </c>
      <c r="J14" s="777">
        <v>0</v>
      </c>
      <c r="K14" s="777">
        <v>0</v>
      </c>
      <c r="L14" s="777">
        <v>0</v>
      </c>
      <c r="M14" s="777">
        <v>0</v>
      </c>
      <c r="N14" s="776">
        <v>315000</v>
      </c>
      <c r="O14" s="960"/>
    </row>
    <row r="15" spans="1:15" s="454" customFormat="1" ht="46.35" customHeight="1">
      <c r="A15" s="108" t="s">
        <v>190</v>
      </c>
      <c r="B15" s="777">
        <v>0.16</v>
      </c>
      <c r="C15" s="777">
        <v>0.16</v>
      </c>
      <c r="D15" s="777">
        <v>0.16</v>
      </c>
      <c r="E15" s="777">
        <v>0.16</v>
      </c>
      <c r="F15" s="777">
        <v>0.16</v>
      </c>
      <c r="G15" s="777">
        <v>0.16</v>
      </c>
      <c r="H15" s="777">
        <v>0.16</v>
      </c>
      <c r="I15" s="777">
        <v>0.16</v>
      </c>
      <c r="J15" s="777">
        <v>0.16</v>
      </c>
      <c r="K15" s="777">
        <v>0.16</v>
      </c>
      <c r="L15" s="777">
        <v>0.16</v>
      </c>
      <c r="M15" s="777">
        <v>0.16</v>
      </c>
      <c r="N15" s="776" t="s">
        <v>23</v>
      </c>
      <c r="O15" s="781" t="s">
        <v>40</v>
      </c>
    </row>
    <row r="16" spans="1:15" s="107" customFormat="1">
      <c r="K16" s="238"/>
    </row>
    <row r="17" spans="1:20" ht="44.25" customHeight="1">
      <c r="A17" s="961" t="s">
        <v>337</v>
      </c>
      <c r="B17" s="961"/>
      <c r="C17" s="961"/>
      <c r="D17" s="961"/>
      <c r="E17" s="961"/>
      <c r="F17" s="961"/>
      <c r="G17" s="961"/>
      <c r="H17" s="961"/>
      <c r="I17" s="961"/>
      <c r="J17" s="961"/>
      <c r="K17" s="961"/>
      <c r="L17" s="961"/>
      <c r="M17" s="961"/>
      <c r="N17" s="961"/>
      <c r="O17" s="961"/>
      <c r="P17" s="85"/>
      <c r="Q17" s="85"/>
      <c r="R17" s="85"/>
      <c r="S17" s="85"/>
      <c r="T17" s="85"/>
    </row>
    <row r="18" spans="1:20" s="431" customFormat="1" ht="18.399999999999999" customHeight="1">
      <c r="A18" s="961"/>
      <c r="B18" s="961"/>
      <c r="C18" s="961"/>
      <c r="D18" s="961"/>
      <c r="E18" s="961"/>
      <c r="F18" s="961"/>
      <c r="G18" s="961"/>
      <c r="H18" s="961"/>
      <c r="I18" s="961"/>
      <c r="J18" s="961"/>
      <c r="K18" s="961"/>
      <c r="L18" s="961"/>
      <c r="M18" s="961"/>
      <c r="N18" s="961"/>
      <c r="O18" s="961"/>
      <c r="P18" s="430"/>
      <c r="Q18" s="430"/>
      <c r="R18" s="430"/>
      <c r="S18" s="430"/>
      <c r="T18" s="430"/>
    </row>
    <row r="19" spans="1:20" ht="18">
      <c r="K19" s="473" t="s">
        <v>258</v>
      </c>
    </row>
    <row r="21" spans="1:20">
      <c r="A21" s="14" t="s">
        <v>2</v>
      </c>
    </row>
    <row r="22" spans="1:20">
      <c r="A22" s="85"/>
      <c r="B22" s="85"/>
      <c r="C22" s="85"/>
      <c r="D22" s="85"/>
      <c r="E22" s="85"/>
      <c r="F22" s="85"/>
      <c r="G22" s="85"/>
      <c r="H22" s="85"/>
      <c r="I22" s="85"/>
      <c r="J22" s="85"/>
      <c r="K22" s="85"/>
      <c r="L22" s="85"/>
      <c r="M22" s="85"/>
      <c r="N22" s="85"/>
      <c r="O22" s="195"/>
    </row>
    <row r="23" spans="1:20">
      <c r="A23" s="85"/>
      <c r="B23" s="85"/>
      <c r="C23" s="85"/>
      <c r="D23" s="85"/>
      <c r="E23" s="85"/>
      <c r="F23" s="85"/>
      <c r="G23" s="85"/>
      <c r="H23" s="85"/>
      <c r="I23" s="85"/>
      <c r="J23" s="85"/>
      <c r="K23" s="85"/>
      <c r="L23" s="85"/>
      <c r="M23" s="85"/>
      <c r="N23" s="85"/>
      <c r="O23" s="195"/>
    </row>
    <row r="32" spans="1:20">
      <c r="K32" s="446"/>
    </row>
    <row r="33" spans="11:11">
      <c r="K33" s="85"/>
    </row>
    <row r="34" spans="11:11">
      <c r="K34" s="199"/>
    </row>
    <row r="35" spans="11:11">
      <c r="K35" s="471"/>
    </row>
    <row r="37" spans="11:11">
      <c r="K37" s="466"/>
    </row>
  </sheetData>
  <mergeCells count="7">
    <mergeCell ref="A17:O18"/>
    <mergeCell ref="A1:C1"/>
    <mergeCell ref="O4:O5"/>
    <mergeCell ref="N4:N5"/>
    <mergeCell ref="O12:O14"/>
    <mergeCell ref="B4:M4"/>
    <mergeCell ref="A4:A5"/>
  </mergeCells>
  <pageMargins left="0.7" right="0.7" top="1.05" bottom="0.75" header="0.3" footer="0.3"/>
  <pageSetup scale="52" orientation="landscape" r:id="rId1"/>
  <headerFooter>
    <oddHeader>&amp;C&amp;"Arial,Bold"&amp;K000000Pacific Gas and Electric Company
Average ExPost Load Impact kW / Customer
April 2020</oddHeader>
    <oddFooter>&amp;L&amp;F&amp;C5 of 11&amp;R&amp;A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3"/>
  <sheetViews>
    <sheetView view="pageLayout" topLeftCell="A2" zoomScale="60" zoomScaleNormal="70" zoomScalePageLayoutView="60" workbookViewId="0">
      <selection activeCell="T29" sqref="T29"/>
    </sheetView>
  </sheetViews>
  <sheetFormatPr defaultColWidth="9.42578125" defaultRowHeight="12"/>
  <cols>
    <col min="1" max="1" width="38.42578125" style="1" customWidth="1"/>
    <col min="2" max="4" width="10" style="1" customWidth="1"/>
    <col min="5" max="5" width="12.5703125" style="1" customWidth="1"/>
    <col min="6" max="8" width="10" style="1" customWidth="1"/>
    <col min="9" max="9" width="12.5703125" style="1" customWidth="1"/>
    <col min="10" max="12" width="10" style="1" customWidth="1"/>
    <col min="13" max="13" width="11.5703125" style="1" customWidth="1"/>
    <col min="14" max="16" width="10" style="1" customWidth="1"/>
    <col min="17" max="17" width="12.42578125" style="1" customWidth="1"/>
    <col min="18" max="20" width="10" style="1" customWidth="1"/>
    <col min="21" max="21" width="12.42578125" style="1" customWidth="1"/>
    <col min="22" max="24" width="10" style="1" customWidth="1"/>
    <col min="25" max="25" width="12.42578125" style="1" customWidth="1"/>
    <col min="26" max="16384" width="9.42578125" style="1"/>
  </cols>
  <sheetData>
    <row r="1" spans="1:25">
      <c r="A1" s="289" t="s">
        <v>352</v>
      </c>
      <c r="B1" s="394"/>
      <c r="C1" s="394"/>
      <c r="D1" s="394"/>
      <c r="E1" s="394"/>
      <c r="F1" s="394"/>
      <c r="G1" s="394"/>
      <c r="H1" s="394"/>
      <c r="I1" s="394"/>
      <c r="J1" s="394"/>
      <c r="K1" s="394"/>
      <c r="L1" s="394"/>
      <c r="M1" s="394"/>
      <c r="N1" s="394"/>
      <c r="O1" s="394"/>
      <c r="P1" s="394"/>
      <c r="Q1" s="394"/>
      <c r="R1" s="394"/>
      <c r="S1" s="394"/>
      <c r="T1" s="394"/>
      <c r="U1" s="394"/>
      <c r="V1" s="394"/>
      <c r="W1" s="394"/>
      <c r="X1" s="394"/>
      <c r="Y1" s="395"/>
    </row>
    <row r="2" spans="1:25" ht="12.75" thickBot="1">
      <c r="A2" s="255"/>
      <c r="B2" s="3"/>
      <c r="C2" s="3"/>
      <c r="D2" s="3"/>
      <c r="E2" s="3"/>
      <c r="F2" s="3"/>
      <c r="G2" s="3"/>
      <c r="H2" s="3"/>
      <c r="I2" s="3"/>
      <c r="J2" s="3"/>
      <c r="K2" s="3"/>
      <c r="L2" s="3"/>
      <c r="M2" s="3"/>
      <c r="N2" s="3"/>
      <c r="O2" s="3"/>
      <c r="P2" s="3"/>
      <c r="Q2" s="3"/>
      <c r="R2" s="3"/>
      <c r="S2" s="3"/>
      <c r="T2" s="3"/>
      <c r="U2" s="3"/>
      <c r="V2" s="3"/>
      <c r="W2" s="3"/>
      <c r="X2" s="3"/>
      <c r="Y2" s="6"/>
    </row>
    <row r="3" spans="1:25" ht="13.5" thickBot="1">
      <c r="A3" s="390"/>
      <c r="B3" s="967" t="s">
        <v>202</v>
      </c>
      <c r="C3" s="968"/>
      <c r="D3" s="968"/>
      <c r="E3" s="969"/>
      <c r="F3" s="967" t="s">
        <v>199</v>
      </c>
      <c r="G3" s="968"/>
      <c r="H3" s="968"/>
      <c r="I3" s="969"/>
      <c r="J3" s="970" t="s">
        <v>200</v>
      </c>
      <c r="K3" s="968"/>
      <c r="L3" s="968"/>
      <c r="M3" s="969"/>
      <c r="N3" s="967" t="s">
        <v>201</v>
      </c>
      <c r="O3" s="968"/>
      <c r="P3" s="968"/>
      <c r="Q3" s="969"/>
      <c r="R3" s="967" t="s">
        <v>195</v>
      </c>
      <c r="S3" s="968"/>
      <c r="T3" s="968"/>
      <c r="U3" s="969"/>
      <c r="V3" s="967" t="s">
        <v>194</v>
      </c>
      <c r="W3" s="968"/>
      <c r="X3" s="968"/>
      <c r="Y3" s="969"/>
    </row>
    <row r="4" spans="1:25" ht="44.25" customHeight="1">
      <c r="A4" s="360" t="s">
        <v>209</v>
      </c>
      <c r="B4" s="310" t="s">
        <v>43</v>
      </c>
      <c r="C4" s="311" t="s">
        <v>243</v>
      </c>
      <c r="D4" s="311" t="s">
        <v>44</v>
      </c>
      <c r="E4" s="312" t="s">
        <v>45</v>
      </c>
      <c r="F4" s="310" t="s">
        <v>43</v>
      </c>
      <c r="G4" s="311" t="s">
        <v>243</v>
      </c>
      <c r="H4" s="311" t="s">
        <v>44</v>
      </c>
      <c r="I4" s="312" t="s">
        <v>45</v>
      </c>
      <c r="J4" s="511" t="s">
        <v>43</v>
      </c>
      <c r="K4" s="311" t="s">
        <v>243</v>
      </c>
      <c r="L4" s="311" t="s">
        <v>44</v>
      </c>
      <c r="M4" s="483" t="s">
        <v>45</v>
      </c>
      <c r="N4" s="310" t="s">
        <v>43</v>
      </c>
      <c r="O4" s="311" t="s">
        <v>243</v>
      </c>
      <c r="P4" s="311" t="s">
        <v>44</v>
      </c>
      <c r="Q4" s="312" t="s">
        <v>45</v>
      </c>
      <c r="R4" s="310" t="s">
        <v>43</v>
      </c>
      <c r="S4" s="311" t="s">
        <v>243</v>
      </c>
      <c r="T4" s="311" t="s">
        <v>44</v>
      </c>
      <c r="U4" s="312" t="s">
        <v>45</v>
      </c>
      <c r="V4" s="511" t="s">
        <v>43</v>
      </c>
      <c r="W4" s="311" t="s">
        <v>243</v>
      </c>
      <c r="X4" s="311" t="s">
        <v>44</v>
      </c>
      <c r="Y4" s="312" t="s">
        <v>45</v>
      </c>
    </row>
    <row r="5" spans="1:25" ht="12" customHeight="1">
      <c r="A5" s="396" t="s">
        <v>238</v>
      </c>
      <c r="B5" s="870"/>
      <c r="C5" s="724"/>
      <c r="D5" s="724"/>
      <c r="E5" s="871"/>
      <c r="F5" s="485"/>
      <c r="G5" s="724"/>
      <c r="H5" s="724"/>
      <c r="I5" s="486"/>
      <c r="J5" s="724"/>
      <c r="K5" s="484"/>
      <c r="L5" s="484"/>
      <c r="M5" s="484"/>
      <c r="N5" s="485"/>
      <c r="O5" s="484"/>
      <c r="P5" s="484"/>
      <c r="Q5" s="486"/>
      <c r="R5" s="485"/>
      <c r="S5" s="484"/>
      <c r="T5" s="484"/>
      <c r="U5" s="486"/>
      <c r="V5" s="485"/>
      <c r="W5" s="484"/>
      <c r="X5" s="484"/>
      <c r="Y5" s="486"/>
    </row>
    <row r="6" spans="1:25" ht="12" customHeight="1">
      <c r="A6" s="361" t="s">
        <v>240</v>
      </c>
      <c r="B6" s="870"/>
      <c r="C6" s="724"/>
      <c r="D6" s="724"/>
      <c r="E6" s="871"/>
      <c r="F6" s="485"/>
      <c r="G6" s="724"/>
      <c r="H6" s="724"/>
      <c r="I6" s="486"/>
      <c r="J6" s="724"/>
      <c r="K6" s="484"/>
      <c r="L6" s="484"/>
      <c r="M6" s="484"/>
      <c r="N6" s="485"/>
      <c r="O6" s="484"/>
      <c r="P6" s="484"/>
      <c r="Q6" s="486"/>
      <c r="R6" s="485"/>
      <c r="S6" s="484"/>
      <c r="T6" s="484"/>
      <c r="U6" s="486"/>
      <c r="V6" s="485"/>
      <c r="W6" s="484"/>
      <c r="X6" s="484"/>
      <c r="Y6" s="486"/>
    </row>
    <row r="7" spans="1:25" ht="12" customHeight="1">
      <c r="A7" s="398" t="s">
        <v>242</v>
      </c>
      <c r="B7" s="872" t="s">
        <v>13</v>
      </c>
      <c r="C7" s="873">
        <v>0</v>
      </c>
      <c r="D7" s="873" t="s">
        <v>13</v>
      </c>
      <c r="E7" s="874">
        <f>SUM(C7:D7)</f>
        <v>0</v>
      </c>
      <c r="F7" s="376" t="s">
        <v>13</v>
      </c>
      <c r="G7" s="916">
        <v>0</v>
      </c>
      <c r="H7" s="915" t="s">
        <v>13</v>
      </c>
      <c r="I7" s="874">
        <f>SUM(G7:H7)</f>
        <v>0</v>
      </c>
      <c r="J7" s="376" t="s">
        <v>13</v>
      </c>
      <c r="K7" s="916">
        <v>0</v>
      </c>
      <c r="L7" s="915" t="s">
        <v>13</v>
      </c>
      <c r="M7" s="874">
        <f>SUM(K7:L7)</f>
        <v>0</v>
      </c>
      <c r="N7" s="376" t="s">
        <v>13</v>
      </c>
      <c r="O7" s="916">
        <v>0</v>
      </c>
      <c r="P7" s="915" t="s">
        <v>13</v>
      </c>
      <c r="Q7" s="874">
        <f>SUM(O7:P7)</f>
        <v>0</v>
      </c>
      <c r="R7" s="376"/>
      <c r="S7" s="837"/>
      <c r="T7" s="837"/>
      <c r="U7" s="838"/>
      <c r="V7" s="465"/>
      <c r="W7" s="420"/>
      <c r="X7" s="420"/>
      <c r="Y7" s="488"/>
    </row>
    <row r="8" spans="1:25" ht="12" customHeight="1">
      <c r="A8" s="398" t="s">
        <v>148</v>
      </c>
      <c r="B8" s="872" t="s">
        <v>13</v>
      </c>
      <c r="C8" s="873">
        <v>0</v>
      </c>
      <c r="D8" s="873" t="s">
        <v>13</v>
      </c>
      <c r="E8" s="874">
        <v>0</v>
      </c>
      <c r="F8" s="376" t="s">
        <v>13</v>
      </c>
      <c r="G8" s="916">
        <v>0</v>
      </c>
      <c r="H8" s="915" t="s">
        <v>13</v>
      </c>
      <c r="I8" s="874">
        <v>0</v>
      </c>
      <c r="J8" s="376" t="s">
        <v>13</v>
      </c>
      <c r="K8" s="916">
        <v>0</v>
      </c>
      <c r="L8" s="915" t="s">
        <v>13</v>
      </c>
      <c r="M8" s="874">
        <v>0</v>
      </c>
      <c r="N8" s="376" t="s">
        <v>13</v>
      </c>
      <c r="O8" s="916">
        <v>0</v>
      </c>
      <c r="P8" s="915" t="s">
        <v>13</v>
      </c>
      <c r="Q8" s="874">
        <v>0</v>
      </c>
      <c r="R8" s="376"/>
      <c r="S8" s="837"/>
      <c r="T8" s="837"/>
      <c r="U8" s="838"/>
      <c r="V8" s="465"/>
      <c r="W8" s="487"/>
      <c r="X8" s="487"/>
      <c r="Y8" s="488"/>
    </row>
    <row r="9" spans="1:25" ht="12" customHeight="1">
      <c r="A9" s="361" t="s">
        <v>239</v>
      </c>
      <c r="B9" s="870"/>
      <c r="C9" s="875"/>
      <c r="D9" s="875"/>
      <c r="E9" s="876"/>
      <c r="F9" s="374"/>
      <c r="G9" s="875"/>
      <c r="H9" s="724"/>
      <c r="I9" s="876"/>
      <c r="J9" s="374"/>
      <c r="K9" s="875"/>
      <c r="L9" s="724"/>
      <c r="M9" s="876"/>
      <c r="N9" s="374"/>
      <c r="O9" s="875"/>
      <c r="P9" s="724"/>
      <c r="Q9" s="876"/>
      <c r="R9" s="374"/>
      <c r="S9" s="839"/>
      <c r="T9" s="839"/>
      <c r="U9" s="840"/>
      <c r="V9" s="485"/>
      <c r="W9" s="484"/>
      <c r="X9" s="484"/>
      <c r="Y9" s="489"/>
    </row>
    <row r="10" spans="1:25" ht="12" customHeight="1">
      <c r="A10" s="398" t="s">
        <v>242</v>
      </c>
      <c r="B10" s="872" t="s">
        <v>13</v>
      </c>
      <c r="C10" s="873">
        <v>0</v>
      </c>
      <c r="D10" s="873" t="s">
        <v>13</v>
      </c>
      <c r="E10" s="874">
        <v>0</v>
      </c>
      <c r="F10" s="376" t="s">
        <v>13</v>
      </c>
      <c r="G10" s="916">
        <v>0</v>
      </c>
      <c r="H10" s="915" t="s">
        <v>13</v>
      </c>
      <c r="I10" s="874">
        <v>0</v>
      </c>
      <c r="J10" s="376" t="s">
        <v>13</v>
      </c>
      <c r="K10" s="916">
        <v>0</v>
      </c>
      <c r="L10" s="915" t="s">
        <v>13</v>
      </c>
      <c r="M10" s="874">
        <v>0</v>
      </c>
      <c r="N10" s="376" t="s">
        <v>13</v>
      </c>
      <c r="O10" s="916">
        <v>0</v>
      </c>
      <c r="P10" s="915" t="s">
        <v>13</v>
      </c>
      <c r="Q10" s="874">
        <v>0</v>
      </c>
      <c r="R10" s="376"/>
      <c r="S10" s="837"/>
      <c r="T10" s="837"/>
      <c r="U10" s="838"/>
      <c r="V10" s="465"/>
      <c r="W10" s="487"/>
      <c r="X10" s="487"/>
      <c r="Y10" s="488"/>
    </row>
    <row r="11" spans="1:25" ht="12" customHeight="1">
      <c r="A11" s="398" t="s">
        <v>148</v>
      </c>
      <c r="B11" s="872" t="s">
        <v>13</v>
      </c>
      <c r="C11" s="873">
        <v>0</v>
      </c>
      <c r="D11" s="873" t="s">
        <v>13</v>
      </c>
      <c r="E11" s="874">
        <v>0</v>
      </c>
      <c r="F11" s="376" t="s">
        <v>13</v>
      </c>
      <c r="G11" s="916">
        <v>0</v>
      </c>
      <c r="H11" s="915" t="s">
        <v>13</v>
      </c>
      <c r="I11" s="874">
        <v>0</v>
      </c>
      <c r="J11" s="376" t="s">
        <v>13</v>
      </c>
      <c r="K11" s="916">
        <v>0</v>
      </c>
      <c r="L11" s="915" t="s">
        <v>13</v>
      </c>
      <c r="M11" s="874">
        <v>0</v>
      </c>
      <c r="N11" s="376" t="s">
        <v>13</v>
      </c>
      <c r="O11" s="916">
        <v>0</v>
      </c>
      <c r="P11" s="915" t="s">
        <v>13</v>
      </c>
      <c r="Q11" s="874">
        <v>0</v>
      </c>
      <c r="R11" s="376"/>
      <c r="S11" s="837"/>
      <c r="T11" s="837"/>
      <c r="U11" s="838"/>
      <c r="V11" s="465"/>
      <c r="W11" s="487"/>
      <c r="X11" s="487"/>
      <c r="Y11" s="488"/>
    </row>
    <row r="12" spans="1:25" ht="12" customHeight="1">
      <c r="A12" s="401" t="s">
        <v>207</v>
      </c>
      <c r="B12" s="870"/>
      <c r="C12" s="724"/>
      <c r="D12" s="724"/>
      <c r="E12" s="871"/>
      <c r="F12" s="374"/>
      <c r="G12" s="724"/>
      <c r="H12" s="724"/>
      <c r="I12" s="871"/>
      <c r="J12" s="374"/>
      <c r="K12" s="724"/>
      <c r="L12" s="724"/>
      <c r="M12" s="871"/>
      <c r="N12" s="374"/>
      <c r="O12" s="724"/>
      <c r="P12" s="724"/>
      <c r="Q12" s="871"/>
      <c r="R12" s="374"/>
      <c r="S12" s="841"/>
      <c r="T12" s="841"/>
      <c r="U12" s="842"/>
      <c r="V12" s="485"/>
      <c r="W12" s="484"/>
      <c r="X12" s="484"/>
      <c r="Y12" s="489"/>
    </row>
    <row r="13" spans="1:25" ht="12" customHeight="1">
      <c r="A13" s="361" t="s">
        <v>332</v>
      </c>
      <c r="B13" s="872" t="s">
        <v>13</v>
      </c>
      <c r="C13" s="877">
        <v>0.17799999999999999</v>
      </c>
      <c r="D13" s="873" t="s">
        <v>13</v>
      </c>
      <c r="E13" s="874">
        <f>C13</f>
        <v>0.17799999999999999</v>
      </c>
      <c r="F13" s="376" t="s">
        <v>13</v>
      </c>
      <c r="G13" s="918">
        <f>0.04+2.5</f>
        <v>2.54</v>
      </c>
      <c r="H13" s="915" t="s">
        <v>13</v>
      </c>
      <c r="I13" s="874">
        <f>G13</f>
        <v>2.54</v>
      </c>
      <c r="J13" s="376" t="s">
        <v>13</v>
      </c>
      <c r="K13" s="918">
        <v>0</v>
      </c>
      <c r="L13" s="915" t="s">
        <v>13</v>
      </c>
      <c r="M13" s="874">
        <f>K13</f>
        <v>0</v>
      </c>
      <c r="N13" s="376" t="s">
        <v>13</v>
      </c>
      <c r="O13" s="918">
        <v>0</v>
      </c>
      <c r="P13" s="915" t="s">
        <v>13</v>
      </c>
      <c r="Q13" s="874">
        <f>O13</f>
        <v>0</v>
      </c>
      <c r="R13" s="376"/>
      <c r="S13" s="843"/>
      <c r="T13" s="843"/>
      <c r="U13" s="838"/>
      <c r="V13" s="465"/>
      <c r="W13" s="409"/>
      <c r="X13" s="409"/>
      <c r="Y13" s="434"/>
    </row>
    <row r="14" spans="1:25" ht="12" customHeight="1">
      <c r="A14" s="361" t="s">
        <v>46</v>
      </c>
      <c r="B14" s="872" t="s">
        <v>13</v>
      </c>
      <c r="C14" s="877">
        <v>0</v>
      </c>
      <c r="D14" s="873" t="s">
        <v>13</v>
      </c>
      <c r="E14" s="874">
        <f t="shared" ref="E14:E18" si="0">C14</f>
        <v>0</v>
      </c>
      <c r="F14" s="376" t="s">
        <v>13</v>
      </c>
      <c r="G14" s="918">
        <v>0</v>
      </c>
      <c r="H14" s="915" t="s">
        <v>13</v>
      </c>
      <c r="I14" s="874">
        <f t="shared" ref="I14:I18" si="1">G14</f>
        <v>0</v>
      </c>
      <c r="J14" s="376" t="s">
        <v>13</v>
      </c>
      <c r="K14" s="918">
        <v>0</v>
      </c>
      <c r="L14" s="915" t="s">
        <v>13</v>
      </c>
      <c r="M14" s="874">
        <f t="shared" ref="M14:M18" si="2">K14</f>
        <v>0</v>
      </c>
      <c r="N14" s="376" t="s">
        <v>13</v>
      </c>
      <c r="O14" s="918">
        <v>0</v>
      </c>
      <c r="P14" s="915" t="s">
        <v>13</v>
      </c>
      <c r="Q14" s="874">
        <f t="shared" ref="Q14:Q18" si="3">O14</f>
        <v>0</v>
      </c>
      <c r="R14" s="376"/>
      <c r="S14" s="843"/>
      <c r="T14" s="843"/>
      <c r="U14" s="838"/>
      <c r="V14" s="465"/>
      <c r="W14" s="409"/>
      <c r="X14" s="409"/>
      <c r="Y14" s="434"/>
    </row>
    <row r="15" spans="1:25" s="3" customFormat="1">
      <c r="A15" s="361" t="s">
        <v>47</v>
      </c>
      <c r="B15" s="872" t="s">
        <v>13</v>
      </c>
      <c r="C15" s="877">
        <v>0</v>
      </c>
      <c r="D15" s="873" t="s">
        <v>13</v>
      </c>
      <c r="E15" s="874">
        <f t="shared" si="0"/>
        <v>0</v>
      </c>
      <c r="F15" s="376" t="s">
        <v>13</v>
      </c>
      <c r="G15" s="918">
        <v>0</v>
      </c>
      <c r="H15" s="915" t="s">
        <v>13</v>
      </c>
      <c r="I15" s="874">
        <f t="shared" si="1"/>
        <v>0</v>
      </c>
      <c r="J15" s="376" t="s">
        <v>13</v>
      </c>
      <c r="K15" s="918">
        <v>0</v>
      </c>
      <c r="L15" s="915" t="s">
        <v>13</v>
      </c>
      <c r="M15" s="874">
        <f t="shared" si="2"/>
        <v>0</v>
      </c>
      <c r="N15" s="376" t="s">
        <v>13</v>
      </c>
      <c r="O15" s="918">
        <v>0</v>
      </c>
      <c r="P15" s="915" t="s">
        <v>13</v>
      </c>
      <c r="Q15" s="874">
        <f t="shared" si="3"/>
        <v>0</v>
      </c>
      <c r="R15" s="376"/>
      <c r="S15" s="843"/>
      <c r="T15" s="843"/>
      <c r="U15" s="838"/>
      <c r="V15" s="465"/>
      <c r="W15" s="409"/>
      <c r="X15" s="409"/>
      <c r="Y15" s="434"/>
    </row>
    <row r="16" spans="1:25" s="3" customFormat="1">
      <c r="A16" s="361" t="s">
        <v>48</v>
      </c>
      <c r="B16" s="872" t="s">
        <v>13</v>
      </c>
      <c r="C16" s="877">
        <v>0</v>
      </c>
      <c r="D16" s="873" t="s">
        <v>13</v>
      </c>
      <c r="E16" s="874">
        <f t="shared" si="0"/>
        <v>0</v>
      </c>
      <c r="F16" s="376" t="s">
        <v>13</v>
      </c>
      <c r="G16" s="918">
        <v>0</v>
      </c>
      <c r="H16" s="915" t="s">
        <v>13</v>
      </c>
      <c r="I16" s="874">
        <f t="shared" si="1"/>
        <v>0</v>
      </c>
      <c r="J16" s="376" t="s">
        <v>13</v>
      </c>
      <c r="K16" s="918">
        <v>0</v>
      </c>
      <c r="L16" s="915" t="s">
        <v>13</v>
      </c>
      <c r="M16" s="874">
        <f t="shared" si="2"/>
        <v>0</v>
      </c>
      <c r="N16" s="376" t="s">
        <v>13</v>
      </c>
      <c r="O16" s="918">
        <v>0</v>
      </c>
      <c r="P16" s="915" t="s">
        <v>13</v>
      </c>
      <c r="Q16" s="874">
        <f t="shared" si="3"/>
        <v>0</v>
      </c>
      <c r="R16" s="376"/>
      <c r="S16" s="843"/>
      <c r="T16" s="843"/>
      <c r="U16" s="838"/>
      <c r="V16" s="482"/>
      <c r="W16" s="409"/>
      <c r="X16" s="409"/>
      <c r="Y16" s="434"/>
    </row>
    <row r="17" spans="1:25" s="3" customFormat="1">
      <c r="A17" s="361" t="s">
        <v>49</v>
      </c>
      <c r="B17" s="872" t="s">
        <v>13</v>
      </c>
      <c r="C17" s="877">
        <v>0</v>
      </c>
      <c r="D17" s="873" t="s">
        <v>13</v>
      </c>
      <c r="E17" s="874">
        <f t="shared" si="0"/>
        <v>0</v>
      </c>
      <c r="F17" s="376" t="s">
        <v>13</v>
      </c>
      <c r="G17" s="918">
        <v>0</v>
      </c>
      <c r="H17" s="915" t="s">
        <v>13</v>
      </c>
      <c r="I17" s="874">
        <f t="shared" si="1"/>
        <v>0</v>
      </c>
      <c r="J17" s="376" t="s">
        <v>13</v>
      </c>
      <c r="K17" s="918">
        <v>0</v>
      </c>
      <c r="L17" s="915" t="s">
        <v>13</v>
      </c>
      <c r="M17" s="874">
        <f t="shared" si="2"/>
        <v>0</v>
      </c>
      <c r="N17" s="376" t="s">
        <v>13</v>
      </c>
      <c r="O17" s="918">
        <v>0</v>
      </c>
      <c r="P17" s="915" t="s">
        <v>13</v>
      </c>
      <c r="Q17" s="874">
        <f t="shared" si="3"/>
        <v>0</v>
      </c>
      <c r="R17" s="376"/>
      <c r="S17" s="843"/>
      <c r="T17" s="843"/>
      <c r="U17" s="838"/>
      <c r="V17" s="465"/>
      <c r="W17" s="409"/>
      <c r="X17" s="409"/>
      <c r="Y17" s="434"/>
    </row>
    <row r="18" spans="1:25" ht="14.25" thickBot="1">
      <c r="A18" s="362" t="s">
        <v>314</v>
      </c>
      <c r="B18" s="878" t="s">
        <v>13</v>
      </c>
      <c r="C18" s="879">
        <v>0</v>
      </c>
      <c r="D18" s="880" t="s">
        <v>13</v>
      </c>
      <c r="E18" s="881">
        <f t="shared" si="0"/>
        <v>0</v>
      </c>
      <c r="F18" s="313" t="s">
        <v>13</v>
      </c>
      <c r="G18" s="879">
        <v>0</v>
      </c>
      <c r="H18" s="917" t="s">
        <v>13</v>
      </c>
      <c r="I18" s="881">
        <f t="shared" si="1"/>
        <v>0</v>
      </c>
      <c r="J18" s="313" t="s">
        <v>13</v>
      </c>
      <c r="K18" s="879">
        <v>0</v>
      </c>
      <c r="L18" s="917" t="s">
        <v>13</v>
      </c>
      <c r="M18" s="881">
        <f t="shared" si="2"/>
        <v>0</v>
      </c>
      <c r="N18" s="313" t="s">
        <v>13</v>
      </c>
      <c r="O18" s="879">
        <v>0</v>
      </c>
      <c r="P18" s="917" t="s">
        <v>13</v>
      </c>
      <c r="Q18" s="881">
        <f t="shared" si="3"/>
        <v>0</v>
      </c>
      <c r="R18" s="313"/>
      <c r="S18" s="843"/>
      <c r="T18" s="843"/>
      <c r="U18" s="838"/>
      <c r="V18" s="490"/>
      <c r="W18" s="512"/>
      <c r="X18" s="512"/>
      <c r="Y18" s="290"/>
    </row>
    <row r="19" spans="1:25" s="19" customFormat="1" ht="16.350000000000001" customHeight="1" thickBot="1">
      <c r="A19" s="337" t="s">
        <v>50</v>
      </c>
      <c r="B19" s="295" t="s">
        <v>13</v>
      </c>
      <c r="C19" s="869">
        <f>SUM(C7:C18)</f>
        <v>0.17799999999999999</v>
      </c>
      <c r="D19" s="869" t="s">
        <v>13</v>
      </c>
      <c r="E19" s="869">
        <f>C19</f>
        <v>0.17799999999999999</v>
      </c>
      <c r="F19" s="295" t="s">
        <v>13</v>
      </c>
      <c r="G19" s="307">
        <f>SUM(G7:G18)</f>
        <v>2.54</v>
      </c>
      <c r="H19" s="922" t="s">
        <v>13</v>
      </c>
      <c r="I19" s="869">
        <f>G19</f>
        <v>2.54</v>
      </c>
      <c r="J19" s="295" t="s">
        <v>13</v>
      </c>
      <c r="K19" s="307">
        <f>SUM(K7:K18)</f>
        <v>0</v>
      </c>
      <c r="L19" s="922" t="s">
        <v>13</v>
      </c>
      <c r="M19" s="869">
        <f>K19</f>
        <v>0</v>
      </c>
      <c r="N19" s="295" t="s">
        <v>13</v>
      </c>
      <c r="O19" s="307">
        <f>SUM(O7:O18)</f>
        <v>0</v>
      </c>
      <c r="P19" s="922" t="s">
        <v>13</v>
      </c>
      <c r="Q19" s="869">
        <f>O19</f>
        <v>0</v>
      </c>
      <c r="R19" s="295"/>
      <c r="S19" s="844"/>
      <c r="T19" s="844"/>
      <c r="U19" s="844"/>
      <c r="V19" s="295"/>
      <c r="W19" s="513"/>
      <c r="X19" s="513"/>
      <c r="Y19" s="514"/>
    </row>
    <row r="20" spans="1:25" s="3" customFormat="1" ht="1.9" hidden="1" customHeight="1">
      <c r="A20" s="363"/>
      <c r="B20" s="315"/>
      <c r="C20" s="330"/>
      <c r="D20" s="330"/>
      <c r="E20" s="331"/>
      <c r="F20" s="315"/>
      <c r="G20" s="330"/>
      <c r="H20" s="315"/>
      <c r="I20" s="331"/>
      <c r="J20" s="315"/>
      <c r="K20" s="330"/>
      <c r="L20" s="315"/>
      <c r="M20" s="331"/>
      <c r="N20" s="315"/>
      <c r="O20" s="854"/>
      <c r="P20" s="854"/>
      <c r="Q20" s="855"/>
      <c r="R20" s="334"/>
      <c r="S20" s="332"/>
      <c r="T20" s="333"/>
      <c r="U20" s="419"/>
      <c r="V20" s="334"/>
      <c r="W20" s="332"/>
      <c r="X20" s="333"/>
      <c r="Y20" s="419"/>
    </row>
    <row r="21" spans="1:25" s="3" customFormat="1" ht="12.75">
      <c r="A21" s="401" t="s">
        <v>206</v>
      </c>
      <c r="B21" s="374"/>
      <c r="C21" s="397"/>
      <c r="D21" s="397"/>
      <c r="E21" s="375"/>
      <c r="F21" s="374"/>
      <c r="G21" s="724"/>
      <c r="H21" s="724"/>
      <c r="I21" s="375"/>
      <c r="J21" s="374"/>
      <c r="K21" s="724"/>
      <c r="L21" s="724"/>
      <c r="M21" s="375"/>
      <c r="N21" s="374"/>
      <c r="O21" s="841"/>
      <c r="P21" s="841"/>
      <c r="Q21" s="842"/>
      <c r="R21" s="374"/>
      <c r="S21" s="397"/>
      <c r="T21" s="397"/>
      <c r="U21" s="400"/>
      <c r="V21" s="374"/>
      <c r="W21" s="397"/>
      <c r="X21" s="397"/>
      <c r="Y21" s="400"/>
    </row>
    <row r="22" spans="1:25">
      <c r="A22" s="324" t="s">
        <v>32</v>
      </c>
      <c r="B22" s="322" t="s">
        <v>13</v>
      </c>
      <c r="C22" s="323" t="s">
        <v>13</v>
      </c>
      <c r="D22" s="323" t="s">
        <v>13</v>
      </c>
      <c r="E22" s="323" t="s">
        <v>13</v>
      </c>
      <c r="F22" s="322" t="s">
        <v>13</v>
      </c>
      <c r="G22" s="918" t="s">
        <v>13</v>
      </c>
      <c r="H22" s="919" t="s">
        <v>13</v>
      </c>
      <c r="I22" s="323" t="s">
        <v>13</v>
      </c>
      <c r="J22" s="322" t="s">
        <v>13</v>
      </c>
      <c r="K22" s="918" t="s">
        <v>13</v>
      </c>
      <c r="L22" s="919" t="s">
        <v>13</v>
      </c>
      <c r="M22" s="323" t="s">
        <v>13</v>
      </c>
      <c r="N22" s="322" t="s">
        <v>13</v>
      </c>
      <c r="O22" s="918" t="s">
        <v>13</v>
      </c>
      <c r="P22" s="919" t="s">
        <v>13</v>
      </c>
      <c r="Q22" s="323" t="s">
        <v>13</v>
      </c>
      <c r="R22" s="322"/>
      <c r="S22" s="845"/>
      <c r="T22" s="845"/>
      <c r="U22" s="846"/>
      <c r="V22" s="322"/>
      <c r="W22" s="435"/>
      <c r="X22" s="435"/>
      <c r="Y22" s="436"/>
    </row>
    <row r="23" spans="1:25">
      <c r="A23" s="403" t="s">
        <v>12</v>
      </c>
      <c r="B23" s="322" t="s">
        <v>13</v>
      </c>
      <c r="C23" s="323" t="s">
        <v>13</v>
      </c>
      <c r="D23" s="323" t="s">
        <v>13</v>
      </c>
      <c r="E23" s="323" t="s">
        <v>13</v>
      </c>
      <c r="F23" s="376" t="s">
        <v>13</v>
      </c>
      <c r="G23" s="323" t="s">
        <v>13</v>
      </c>
      <c r="H23" s="919" t="s">
        <v>13</v>
      </c>
      <c r="I23" s="323" t="s">
        <v>13</v>
      </c>
      <c r="J23" s="376" t="s">
        <v>13</v>
      </c>
      <c r="K23" s="323" t="s">
        <v>13</v>
      </c>
      <c r="L23" s="919" t="s">
        <v>13</v>
      </c>
      <c r="M23" s="323" t="s">
        <v>13</v>
      </c>
      <c r="N23" s="376" t="s">
        <v>13</v>
      </c>
      <c r="O23" s="323" t="s">
        <v>13</v>
      </c>
      <c r="P23" s="919" t="s">
        <v>13</v>
      </c>
      <c r="Q23" s="323" t="s">
        <v>13</v>
      </c>
      <c r="R23" s="376"/>
      <c r="S23" s="843"/>
      <c r="T23" s="843"/>
      <c r="U23" s="838"/>
      <c r="V23" s="376"/>
      <c r="W23" s="409"/>
      <c r="X23" s="409"/>
      <c r="Y23" s="434"/>
    </row>
    <row r="24" spans="1:25" ht="12.75" thickBot="1">
      <c r="A24" s="364" t="s">
        <v>14</v>
      </c>
      <c r="B24" s="878" t="s">
        <v>13</v>
      </c>
      <c r="C24" s="882" t="s">
        <v>13</v>
      </c>
      <c r="D24" s="882" t="s">
        <v>13</v>
      </c>
      <c r="E24" s="882" t="s">
        <v>13</v>
      </c>
      <c r="F24" s="313" t="s">
        <v>13</v>
      </c>
      <c r="G24" s="921" t="s">
        <v>13</v>
      </c>
      <c r="H24" s="920" t="s">
        <v>13</v>
      </c>
      <c r="I24" s="882" t="s">
        <v>13</v>
      </c>
      <c r="J24" s="313" t="s">
        <v>13</v>
      </c>
      <c r="K24" s="921" t="s">
        <v>13</v>
      </c>
      <c r="L24" s="920" t="s">
        <v>13</v>
      </c>
      <c r="M24" s="882" t="s">
        <v>13</v>
      </c>
      <c r="N24" s="313" t="s">
        <v>13</v>
      </c>
      <c r="O24" s="921" t="s">
        <v>13</v>
      </c>
      <c r="P24" s="920" t="s">
        <v>13</v>
      </c>
      <c r="Q24" s="882" t="s">
        <v>13</v>
      </c>
      <c r="R24" s="313"/>
      <c r="S24" s="843"/>
      <c r="T24" s="843"/>
      <c r="U24" s="847"/>
      <c r="V24" s="313"/>
      <c r="W24" s="388"/>
      <c r="X24" s="388"/>
      <c r="Y24" s="437"/>
    </row>
    <row r="25" spans="1:25" s="18" customFormat="1" ht="16.350000000000001" customHeight="1" thickBot="1">
      <c r="A25" s="337" t="s">
        <v>50</v>
      </c>
      <c r="B25" s="924" t="s">
        <v>13</v>
      </c>
      <c r="C25" s="307" t="s">
        <v>13</v>
      </c>
      <c r="D25" s="923" t="s">
        <v>13</v>
      </c>
      <c r="E25" s="515" t="s">
        <v>13</v>
      </c>
      <c r="F25" s="295" t="s">
        <v>13</v>
      </c>
      <c r="G25" s="307" t="s">
        <v>13</v>
      </c>
      <c r="H25" s="923" t="s">
        <v>13</v>
      </c>
      <c r="I25" s="515" t="s">
        <v>13</v>
      </c>
      <c r="J25" s="295" t="s">
        <v>13</v>
      </c>
      <c r="K25" s="307" t="s">
        <v>13</v>
      </c>
      <c r="L25" s="923" t="s">
        <v>13</v>
      </c>
      <c r="M25" s="515" t="s">
        <v>13</v>
      </c>
      <c r="N25" s="295" t="s">
        <v>13</v>
      </c>
      <c r="O25" s="307" t="s">
        <v>13</v>
      </c>
      <c r="P25" s="923" t="s">
        <v>13</v>
      </c>
      <c r="Q25" s="515" t="s">
        <v>13</v>
      </c>
      <c r="R25" s="295"/>
      <c r="S25" s="844"/>
      <c r="T25" s="848"/>
      <c r="U25" s="849"/>
      <c r="V25" s="295"/>
      <c r="W25" s="491"/>
      <c r="X25" s="491"/>
      <c r="Y25" s="515"/>
    </row>
    <row r="26" spans="1:25" ht="1.5" customHeight="1">
      <c r="A26" s="184"/>
      <c r="B26" s="305"/>
      <c r="C26" s="297"/>
      <c r="D26" s="297"/>
      <c r="E26" s="306"/>
      <c r="F26" s="305"/>
      <c r="G26" s="297"/>
      <c r="H26" s="297"/>
      <c r="I26" s="306"/>
      <c r="J26" s="305"/>
      <c r="K26" s="297"/>
      <c r="L26" s="297"/>
      <c r="M26" s="306"/>
      <c r="N26" s="305"/>
      <c r="O26" s="297"/>
      <c r="P26" s="297"/>
      <c r="Q26" s="306"/>
      <c r="R26" s="305"/>
      <c r="S26" s="850"/>
      <c r="T26" s="850"/>
      <c r="U26" s="851"/>
      <c r="V26" s="305"/>
      <c r="W26" s="185"/>
      <c r="X26" s="183"/>
      <c r="Y26" s="317"/>
    </row>
    <row r="27" spans="1:25" s="335" customFormat="1" ht="18" customHeight="1">
      <c r="A27" s="404" t="s">
        <v>197</v>
      </c>
      <c r="B27" s="379" t="s">
        <v>13</v>
      </c>
      <c r="C27" s="405" t="s">
        <v>13</v>
      </c>
      <c r="D27" s="405" t="s">
        <v>13</v>
      </c>
      <c r="E27" s="380" t="s">
        <v>13</v>
      </c>
      <c r="F27" s="379" t="s">
        <v>13</v>
      </c>
      <c r="G27" s="405" t="s">
        <v>13</v>
      </c>
      <c r="H27" s="405" t="s">
        <v>13</v>
      </c>
      <c r="I27" s="380" t="s">
        <v>13</v>
      </c>
      <c r="J27" s="379" t="s">
        <v>13</v>
      </c>
      <c r="K27" s="405" t="s">
        <v>13</v>
      </c>
      <c r="L27" s="405" t="s">
        <v>13</v>
      </c>
      <c r="M27" s="380" t="s">
        <v>13</v>
      </c>
      <c r="N27" s="379" t="s">
        <v>13</v>
      </c>
      <c r="O27" s="405" t="s">
        <v>13</v>
      </c>
      <c r="P27" s="405" t="s">
        <v>13</v>
      </c>
      <c r="Q27" s="380" t="s">
        <v>13</v>
      </c>
      <c r="R27" s="379"/>
      <c r="S27" s="852"/>
      <c r="T27" s="852"/>
      <c r="U27" s="853"/>
      <c r="V27" s="379"/>
      <c r="W27" s="425"/>
      <c r="X27" s="516"/>
      <c r="Y27" s="517"/>
    </row>
    <row r="28" spans="1:25" ht="3" customHeight="1" thickBot="1">
      <c r="A28" s="289"/>
      <c r="B28" s="291"/>
      <c r="C28" s="287"/>
      <c r="D28" s="287"/>
      <c r="E28" s="292"/>
      <c r="F28" s="291"/>
      <c r="G28" s="287"/>
      <c r="H28" s="287"/>
      <c r="I28" s="292"/>
      <c r="J28" s="291"/>
      <c r="K28" s="287"/>
      <c r="L28" s="287"/>
      <c r="M28" s="292"/>
      <c r="N28" s="291"/>
      <c r="O28" s="287"/>
      <c r="P28" s="287"/>
      <c r="Q28" s="292"/>
      <c r="R28" s="300"/>
      <c r="S28" s="301"/>
      <c r="T28" s="302"/>
      <c r="U28" s="303"/>
      <c r="V28" s="300"/>
      <c r="W28" s="288"/>
      <c r="X28" s="293"/>
      <c r="Y28" s="294"/>
    </row>
    <row r="29" spans="1:25" s="3" customFormat="1" ht="13.5" thickBot="1">
      <c r="A29" s="391" t="s">
        <v>208</v>
      </c>
      <c r="B29" s="374"/>
      <c r="C29" s="397"/>
      <c r="D29" s="397"/>
      <c r="E29" s="375"/>
      <c r="F29" s="374"/>
      <c r="G29" s="397"/>
      <c r="H29" s="397"/>
      <c r="I29" s="375"/>
      <c r="J29" s="374"/>
      <c r="K29" s="397"/>
      <c r="L29" s="397"/>
      <c r="M29" s="375"/>
      <c r="N29" s="374"/>
      <c r="O29" s="397"/>
      <c r="P29" s="397"/>
      <c r="Q29" s="375"/>
      <c r="R29" s="374"/>
      <c r="S29" s="397"/>
      <c r="T29" s="397"/>
      <c r="U29" s="375"/>
      <c r="V29" s="374"/>
      <c r="W29" s="397"/>
      <c r="X29" s="397"/>
      <c r="Y29" s="375"/>
    </row>
    <row r="30" spans="1:25">
      <c r="A30" s="389" t="s">
        <v>51</v>
      </c>
      <c r="B30" s="381" t="s">
        <v>13</v>
      </c>
      <c r="C30" s="406" t="s">
        <v>13</v>
      </c>
      <c r="D30" s="406" t="s">
        <v>13</v>
      </c>
      <c r="E30" s="382" t="s">
        <v>13</v>
      </c>
      <c r="F30" s="381" t="s">
        <v>13</v>
      </c>
      <c r="G30" s="406" t="s">
        <v>13</v>
      </c>
      <c r="H30" s="406" t="s">
        <v>13</v>
      </c>
      <c r="I30" s="382" t="s">
        <v>13</v>
      </c>
      <c r="J30" s="381" t="s">
        <v>13</v>
      </c>
      <c r="K30" s="406" t="s">
        <v>13</v>
      </c>
      <c r="L30" s="406" t="s">
        <v>13</v>
      </c>
      <c r="M30" s="382" t="s">
        <v>13</v>
      </c>
      <c r="N30" s="381" t="s">
        <v>13</v>
      </c>
      <c r="O30" s="406" t="s">
        <v>13</v>
      </c>
      <c r="P30" s="406" t="s">
        <v>13</v>
      </c>
      <c r="Q30" s="382" t="s">
        <v>13</v>
      </c>
      <c r="R30" s="856"/>
      <c r="S30" s="406"/>
      <c r="T30" s="406"/>
      <c r="U30" s="382"/>
      <c r="V30" s="381"/>
      <c r="W30" s="406"/>
      <c r="X30" s="406"/>
      <c r="Y30" s="382"/>
    </row>
    <row r="31" spans="1:25" s="18" customFormat="1" ht="15.6" customHeight="1" thickBot="1">
      <c r="A31" s="367" t="s">
        <v>50</v>
      </c>
      <c r="B31" s="883" t="s">
        <v>13</v>
      </c>
      <c r="C31" s="372" t="s">
        <v>13</v>
      </c>
      <c r="D31" s="372" t="s">
        <v>13</v>
      </c>
      <c r="E31" s="384" t="s">
        <v>13</v>
      </c>
      <c r="F31" s="883" t="s">
        <v>13</v>
      </c>
      <c r="G31" s="372" t="s">
        <v>13</v>
      </c>
      <c r="H31" s="372" t="s">
        <v>13</v>
      </c>
      <c r="I31" s="384" t="s">
        <v>13</v>
      </c>
      <c r="J31" s="883" t="s">
        <v>13</v>
      </c>
      <c r="K31" s="372" t="s">
        <v>13</v>
      </c>
      <c r="L31" s="372" t="s">
        <v>13</v>
      </c>
      <c r="M31" s="384" t="s">
        <v>13</v>
      </c>
      <c r="N31" s="883" t="s">
        <v>13</v>
      </c>
      <c r="O31" s="372" t="s">
        <v>13</v>
      </c>
      <c r="P31" s="372" t="s">
        <v>13</v>
      </c>
      <c r="Q31" s="384" t="s">
        <v>13</v>
      </c>
      <c r="R31" s="859"/>
      <c r="S31" s="372"/>
      <c r="T31" s="372"/>
      <c r="U31" s="384"/>
      <c r="V31" s="383"/>
      <c r="W31" s="372"/>
      <c r="X31" s="372"/>
      <c r="Y31" s="384"/>
    </row>
    <row r="32" spans="1:25" ht="2.1" customHeight="1">
      <c r="A32" s="184"/>
      <c r="B32" s="296"/>
      <c r="C32" s="297"/>
      <c r="D32" s="297"/>
      <c r="E32" s="304"/>
      <c r="F32" s="296"/>
      <c r="G32" s="297"/>
      <c r="H32" s="297"/>
      <c r="I32" s="304"/>
      <c r="J32" s="296"/>
      <c r="K32" s="297"/>
      <c r="L32" s="297"/>
      <c r="M32" s="304"/>
      <c r="N32" s="296"/>
      <c r="O32" s="297"/>
      <c r="P32" s="297"/>
      <c r="Q32" s="304"/>
      <c r="R32" s="857"/>
      <c r="S32" s="297"/>
      <c r="T32" s="297"/>
      <c r="U32" s="304"/>
      <c r="V32" s="492"/>
      <c r="W32" s="427"/>
      <c r="X32" s="428"/>
      <c r="Y32" s="418"/>
    </row>
    <row r="33" spans="1:25" s="335" customFormat="1" ht="16.5" customHeight="1" thickBot="1">
      <c r="A33" s="368" t="s">
        <v>198</v>
      </c>
      <c r="B33" s="385" t="s">
        <v>13</v>
      </c>
      <c r="C33" s="373" t="s">
        <v>13</v>
      </c>
      <c r="D33" s="373" t="s">
        <v>13</v>
      </c>
      <c r="E33" s="386" t="s">
        <v>13</v>
      </c>
      <c r="F33" s="385" t="s">
        <v>13</v>
      </c>
      <c r="G33" s="373" t="s">
        <v>13</v>
      </c>
      <c r="H33" s="373" t="s">
        <v>13</v>
      </c>
      <c r="I33" s="386" t="s">
        <v>13</v>
      </c>
      <c r="J33" s="385" t="s">
        <v>13</v>
      </c>
      <c r="K33" s="373" t="s">
        <v>13</v>
      </c>
      <c r="L33" s="373" t="s">
        <v>13</v>
      </c>
      <c r="M33" s="386" t="s">
        <v>13</v>
      </c>
      <c r="N33" s="385" t="s">
        <v>13</v>
      </c>
      <c r="O33" s="373" t="s">
        <v>13</v>
      </c>
      <c r="P33" s="373" t="s">
        <v>13</v>
      </c>
      <c r="Q33" s="386" t="s">
        <v>13</v>
      </c>
      <c r="R33" s="858"/>
      <c r="S33" s="373"/>
      <c r="T33" s="373"/>
      <c r="U33" s="386"/>
      <c r="V33" s="440"/>
      <c r="W33" s="441"/>
      <c r="X33" s="441"/>
      <c r="Y33" s="442"/>
    </row>
    <row r="34" spans="1:25" ht="13.5" thickBot="1">
      <c r="A34" s="336"/>
      <c r="B34" s="315"/>
      <c r="C34" s="20"/>
      <c r="D34" s="20"/>
      <c r="E34" s="387"/>
      <c r="F34" s="315"/>
      <c r="G34" s="20"/>
      <c r="H34" s="21"/>
      <c r="I34" s="316"/>
      <c r="J34" s="315"/>
      <c r="K34" s="470"/>
      <c r="L34" s="21"/>
      <c r="M34" s="316"/>
      <c r="N34" s="315"/>
      <c r="O34" s="20"/>
      <c r="P34" s="21"/>
      <c r="Q34" s="316"/>
      <c r="R34" s="315"/>
      <c r="S34" s="20"/>
      <c r="T34" s="21"/>
      <c r="U34" s="316"/>
      <c r="V34" s="315"/>
      <c r="W34" s="20"/>
      <c r="X34" s="21"/>
      <c r="Y34" s="316"/>
    </row>
    <row r="35" spans="1:25" ht="13.5" thickBot="1">
      <c r="A35" s="369"/>
      <c r="B35" s="967" t="s">
        <v>244</v>
      </c>
      <c r="C35" s="968"/>
      <c r="D35" s="968"/>
      <c r="E35" s="969"/>
      <c r="F35" s="967" t="s">
        <v>245</v>
      </c>
      <c r="G35" s="968"/>
      <c r="H35" s="968"/>
      <c r="I35" s="969"/>
      <c r="J35" s="967" t="s">
        <v>246</v>
      </c>
      <c r="K35" s="973"/>
      <c r="L35" s="968"/>
      <c r="M35" s="969"/>
      <c r="N35" s="967" t="s">
        <v>247</v>
      </c>
      <c r="O35" s="968"/>
      <c r="P35" s="968"/>
      <c r="Q35" s="969"/>
      <c r="R35" s="967" t="s">
        <v>248</v>
      </c>
      <c r="S35" s="968"/>
      <c r="T35" s="968"/>
      <c r="U35" s="969"/>
      <c r="V35" s="967" t="s">
        <v>249</v>
      </c>
      <c r="W35" s="968"/>
      <c r="X35" s="968"/>
      <c r="Y35" s="969"/>
    </row>
    <row r="36" spans="1:25" ht="44.25" customHeight="1">
      <c r="A36" s="370" t="s">
        <v>209</v>
      </c>
      <c r="B36" s="310" t="s">
        <v>43</v>
      </c>
      <c r="C36" s="311" t="s">
        <v>243</v>
      </c>
      <c r="D36" s="311" t="s">
        <v>44</v>
      </c>
      <c r="E36" s="312" t="s">
        <v>45</v>
      </c>
      <c r="F36" s="310" t="s">
        <v>43</v>
      </c>
      <c r="G36" s="311" t="s">
        <v>243</v>
      </c>
      <c r="H36" s="311" t="s">
        <v>44</v>
      </c>
      <c r="I36" s="312" t="s">
        <v>45</v>
      </c>
      <c r="J36" s="310" t="s">
        <v>43</v>
      </c>
      <c r="K36" s="311" t="s">
        <v>243</v>
      </c>
      <c r="L36" s="311" t="s">
        <v>44</v>
      </c>
      <c r="M36" s="312" t="s">
        <v>45</v>
      </c>
      <c r="N36" s="310" t="s">
        <v>43</v>
      </c>
      <c r="O36" s="311" t="s">
        <v>243</v>
      </c>
      <c r="P36" s="311" t="s">
        <v>44</v>
      </c>
      <c r="Q36" s="312" t="s">
        <v>45</v>
      </c>
      <c r="R36" s="310" t="s">
        <v>43</v>
      </c>
      <c r="S36" s="311" t="s">
        <v>243</v>
      </c>
      <c r="T36" s="311" t="s">
        <v>44</v>
      </c>
      <c r="U36" s="312" t="s">
        <v>45</v>
      </c>
      <c r="V36" s="310" t="s">
        <v>43</v>
      </c>
      <c r="W36" s="311" t="s">
        <v>243</v>
      </c>
      <c r="X36" s="311" t="s">
        <v>44</v>
      </c>
      <c r="Y36" s="312" t="s">
        <v>45</v>
      </c>
    </row>
    <row r="37" spans="1:25" ht="12" customHeight="1">
      <c r="A37" s="396" t="s">
        <v>238</v>
      </c>
      <c r="B37" s="374"/>
      <c r="C37" s="397"/>
      <c r="D37" s="397"/>
      <c r="E37" s="375"/>
      <c r="F37" s="374"/>
      <c r="G37" s="397"/>
      <c r="H37" s="397"/>
      <c r="I37" s="375"/>
      <c r="J37" s="374"/>
      <c r="K37" s="397"/>
      <c r="L37" s="397"/>
      <c r="M37" s="375"/>
      <c r="N37" s="374"/>
      <c r="O37" s="397"/>
      <c r="P37" s="397"/>
      <c r="Q37" s="375"/>
      <c r="R37" s="374"/>
      <c r="S37" s="397"/>
      <c r="T37" s="397"/>
      <c r="U37" s="375"/>
      <c r="V37" s="374"/>
      <c r="W37" s="397"/>
      <c r="X37" s="397"/>
      <c r="Y37" s="375"/>
    </row>
    <row r="38" spans="1:25" ht="12" customHeight="1">
      <c r="A38" s="361" t="s">
        <v>240</v>
      </c>
      <c r="B38" s="374"/>
      <c r="C38" s="397"/>
      <c r="D38" s="397"/>
      <c r="E38" s="375"/>
      <c r="F38" s="374"/>
      <c r="G38" s="397"/>
      <c r="H38" s="397"/>
      <c r="I38" s="375"/>
      <c r="J38" s="374"/>
      <c r="K38" s="397"/>
      <c r="L38" s="397"/>
      <c r="M38" s="375"/>
      <c r="N38" s="374"/>
      <c r="O38" s="397"/>
      <c r="P38" s="397"/>
      <c r="Q38" s="375"/>
      <c r="R38" s="374"/>
      <c r="S38" s="397"/>
      <c r="T38" s="397"/>
      <c r="U38" s="375"/>
      <c r="V38" s="374"/>
      <c r="W38" s="397"/>
      <c r="X38" s="397"/>
      <c r="Y38" s="375"/>
    </row>
    <row r="39" spans="1:25" ht="12" customHeight="1">
      <c r="A39" s="398" t="s">
        <v>242</v>
      </c>
      <c r="B39" s="376"/>
      <c r="C39" s="420"/>
      <c r="D39" s="420"/>
      <c r="E39" s="377"/>
      <c r="F39" s="376"/>
      <c r="G39" s="420"/>
      <c r="H39" s="420"/>
      <c r="I39" s="377"/>
      <c r="J39" s="376"/>
      <c r="K39" s="420"/>
      <c r="L39" s="420"/>
      <c r="M39" s="377"/>
      <c r="N39" s="553"/>
      <c r="O39" s="554"/>
      <c r="P39" s="554"/>
      <c r="Q39" s="555"/>
      <c r="R39" s="553"/>
      <c r="S39" s="554"/>
      <c r="T39" s="554"/>
      <c r="U39" s="555"/>
      <c r="V39" s="553"/>
      <c r="W39" s="554"/>
      <c r="X39" s="554"/>
      <c r="Y39" s="555"/>
    </row>
    <row r="40" spans="1:25" ht="12" customHeight="1">
      <c r="A40" s="398" t="s">
        <v>148</v>
      </c>
      <c r="B40" s="376"/>
      <c r="C40" s="420"/>
      <c r="D40" s="420"/>
      <c r="E40" s="377"/>
      <c r="F40" s="376"/>
      <c r="G40" s="420"/>
      <c r="H40" s="420"/>
      <c r="I40" s="377"/>
      <c r="J40" s="376"/>
      <c r="K40" s="420"/>
      <c r="L40" s="420"/>
      <c r="M40" s="377"/>
      <c r="N40" s="553"/>
      <c r="O40" s="554"/>
      <c r="P40" s="554"/>
      <c r="Q40" s="555"/>
      <c r="R40" s="553"/>
      <c r="S40" s="554"/>
      <c r="T40" s="554"/>
      <c r="U40" s="555"/>
      <c r="V40" s="553"/>
      <c r="W40" s="554"/>
      <c r="X40" s="554"/>
      <c r="Y40" s="555"/>
    </row>
    <row r="41" spans="1:25" ht="12" customHeight="1">
      <c r="A41" s="361" t="s">
        <v>239</v>
      </c>
      <c r="B41" s="374"/>
      <c r="C41" s="399"/>
      <c r="D41" s="399"/>
      <c r="E41" s="400"/>
      <c r="F41" s="374"/>
      <c r="G41" s="399"/>
      <c r="H41" s="397"/>
      <c r="I41" s="400"/>
      <c r="J41" s="374"/>
      <c r="K41" s="399"/>
      <c r="L41" s="397"/>
      <c r="M41" s="400"/>
      <c r="N41" s="374"/>
      <c r="O41" s="399"/>
      <c r="P41" s="397"/>
      <c r="Q41" s="400"/>
      <c r="R41" s="407"/>
      <c r="S41" s="535"/>
      <c r="T41" s="518"/>
      <c r="U41" s="536"/>
      <c r="V41" s="374"/>
      <c r="W41" s="399"/>
      <c r="X41" s="397"/>
      <c r="Y41" s="400"/>
    </row>
    <row r="42" spans="1:25" ht="12" customHeight="1">
      <c r="A42" s="398" t="s">
        <v>242</v>
      </c>
      <c r="B42" s="376"/>
      <c r="C42" s="420"/>
      <c r="D42" s="420"/>
      <c r="E42" s="377"/>
      <c r="F42" s="376"/>
      <c r="G42" s="420"/>
      <c r="H42" s="420"/>
      <c r="I42" s="377"/>
      <c r="J42" s="376"/>
      <c r="K42" s="420"/>
      <c r="L42" s="420"/>
      <c r="M42" s="377"/>
      <c r="N42" s="553"/>
      <c r="O42" s="554"/>
      <c r="P42" s="554"/>
      <c r="Q42" s="555"/>
      <c r="R42" s="553"/>
      <c r="S42" s="554"/>
      <c r="T42" s="554"/>
      <c r="U42" s="555"/>
      <c r="V42" s="553"/>
      <c r="W42" s="554"/>
      <c r="X42" s="554"/>
      <c r="Y42" s="555"/>
    </row>
    <row r="43" spans="1:25" ht="12" customHeight="1">
      <c r="A43" s="398" t="s">
        <v>148</v>
      </c>
      <c r="B43" s="376"/>
      <c r="C43" s="420"/>
      <c r="D43" s="420"/>
      <c r="E43" s="377"/>
      <c r="F43" s="376"/>
      <c r="G43" s="420"/>
      <c r="H43" s="420"/>
      <c r="I43" s="377"/>
      <c r="J43" s="376"/>
      <c r="K43" s="420"/>
      <c r="L43" s="420"/>
      <c r="M43" s="377"/>
      <c r="N43" s="553"/>
      <c r="O43" s="554"/>
      <c r="P43" s="554"/>
      <c r="Q43" s="555"/>
      <c r="R43" s="553"/>
      <c r="S43" s="554"/>
      <c r="T43" s="554"/>
      <c r="U43" s="555"/>
      <c r="V43" s="553"/>
      <c r="W43" s="554"/>
      <c r="X43" s="554"/>
      <c r="Y43" s="555"/>
    </row>
    <row r="44" spans="1:25" ht="12.75">
      <c r="A44" s="371" t="s">
        <v>207</v>
      </c>
      <c r="B44" s="374"/>
      <c r="C44" s="397"/>
      <c r="D44" s="397"/>
      <c r="E44" s="375"/>
      <c r="F44" s="374"/>
      <c r="G44" s="397"/>
      <c r="H44" s="397"/>
      <c r="I44" s="400"/>
      <c r="J44" s="374"/>
      <c r="K44" s="397"/>
      <c r="L44" s="397"/>
      <c r="M44" s="375"/>
      <c r="N44" s="374"/>
      <c r="O44" s="399"/>
      <c r="P44" s="397"/>
      <c r="Q44" s="400"/>
      <c r="R44" s="407"/>
      <c r="S44" s="535"/>
      <c r="T44" s="518"/>
      <c r="U44" s="536"/>
      <c r="V44" s="374"/>
      <c r="W44" s="399"/>
      <c r="X44" s="397"/>
      <c r="Y44" s="400"/>
    </row>
    <row r="45" spans="1:25" ht="12" customHeight="1">
      <c r="A45" s="361" t="s">
        <v>332</v>
      </c>
      <c r="B45" s="376"/>
      <c r="C45" s="402"/>
      <c r="D45" s="420"/>
      <c r="E45" s="377"/>
      <c r="F45" s="376"/>
      <c r="G45" s="402"/>
      <c r="H45" s="420"/>
      <c r="I45" s="434"/>
      <c r="J45" s="376"/>
      <c r="K45" s="427"/>
      <c r="L45" s="420"/>
      <c r="M45" s="418"/>
      <c r="N45" s="553"/>
      <c r="O45" s="556"/>
      <c r="P45" s="554"/>
      <c r="Q45" s="557"/>
      <c r="R45" s="553"/>
      <c r="S45" s="556"/>
      <c r="T45" s="554"/>
      <c r="U45" s="557"/>
      <c r="V45" s="553"/>
      <c r="W45" s="556"/>
      <c r="X45" s="554"/>
      <c r="Y45" s="557"/>
    </row>
    <row r="46" spans="1:25" ht="12" customHeight="1">
      <c r="A46" s="361" t="s">
        <v>46</v>
      </c>
      <c r="B46" s="376"/>
      <c r="C46" s="402"/>
      <c r="D46" s="420"/>
      <c r="E46" s="377"/>
      <c r="F46" s="376"/>
      <c r="G46" s="402"/>
      <c r="H46" s="420"/>
      <c r="I46" s="434"/>
      <c r="J46" s="376"/>
      <c r="K46" s="427"/>
      <c r="L46" s="420"/>
      <c r="M46" s="418"/>
      <c r="N46" s="553"/>
      <c r="O46" s="556"/>
      <c r="P46" s="554"/>
      <c r="Q46" s="557"/>
      <c r="R46" s="553"/>
      <c r="S46" s="556"/>
      <c r="T46" s="554"/>
      <c r="U46" s="557"/>
      <c r="V46" s="553"/>
      <c r="W46" s="556"/>
      <c r="X46" s="554"/>
      <c r="Y46" s="557"/>
    </row>
    <row r="47" spans="1:25" s="3" customFormat="1">
      <c r="A47" s="361" t="s">
        <v>47</v>
      </c>
      <c r="B47" s="376"/>
      <c r="C47" s="402"/>
      <c r="D47" s="420"/>
      <c r="E47" s="377"/>
      <c r="F47" s="376"/>
      <c r="G47" s="402"/>
      <c r="H47" s="420"/>
      <c r="I47" s="434"/>
      <c r="J47" s="376"/>
      <c r="K47" s="427"/>
      <c r="L47" s="420"/>
      <c r="M47" s="418"/>
      <c r="N47" s="553"/>
      <c r="O47" s="556"/>
      <c r="P47" s="554"/>
      <c r="Q47" s="557"/>
      <c r="R47" s="553"/>
      <c r="S47" s="556"/>
      <c r="T47" s="554"/>
      <c r="U47" s="557"/>
      <c r="V47" s="553"/>
      <c r="W47" s="556"/>
      <c r="X47" s="554"/>
      <c r="Y47" s="557"/>
    </row>
    <row r="48" spans="1:25" s="3" customFormat="1">
      <c r="A48" s="361" t="s">
        <v>48</v>
      </c>
      <c r="B48" s="376"/>
      <c r="C48" s="402"/>
      <c r="D48" s="420"/>
      <c r="E48" s="377"/>
      <c r="F48" s="376"/>
      <c r="G48" s="402"/>
      <c r="H48" s="420"/>
      <c r="I48" s="434"/>
      <c r="J48" s="376"/>
      <c r="K48" s="427"/>
      <c r="L48" s="420"/>
      <c r="M48" s="418"/>
      <c r="N48" s="553"/>
      <c r="O48" s="556"/>
      <c r="P48" s="554"/>
      <c r="Q48" s="557"/>
      <c r="R48" s="553"/>
      <c r="S48" s="556"/>
      <c r="T48" s="554"/>
      <c r="U48" s="557"/>
      <c r="V48" s="553"/>
      <c r="W48" s="556"/>
      <c r="X48" s="554"/>
      <c r="Y48" s="557"/>
    </row>
    <row r="49" spans="1:25" s="3" customFormat="1">
      <c r="A49" s="361" t="s">
        <v>49</v>
      </c>
      <c r="B49" s="376"/>
      <c r="C49" s="402"/>
      <c r="D49" s="420"/>
      <c r="E49" s="377"/>
      <c r="F49" s="376"/>
      <c r="G49" s="402"/>
      <c r="H49" s="420"/>
      <c r="I49" s="434"/>
      <c r="J49" s="376"/>
      <c r="K49" s="427"/>
      <c r="L49" s="420"/>
      <c r="M49" s="418"/>
      <c r="N49" s="553"/>
      <c r="O49" s="556"/>
      <c r="P49" s="554"/>
      <c r="Q49" s="557"/>
      <c r="R49" s="553"/>
      <c r="S49" s="556"/>
      <c r="T49" s="554"/>
      <c r="U49" s="557"/>
      <c r="V49" s="553"/>
      <c r="W49" s="556"/>
      <c r="X49" s="554"/>
      <c r="Y49" s="557"/>
    </row>
    <row r="50" spans="1:25" ht="14.25" thickBot="1">
      <c r="A50" s="362" t="s">
        <v>250</v>
      </c>
      <c r="B50" s="313"/>
      <c r="C50" s="402"/>
      <c r="D50" s="420"/>
      <c r="E50" s="290"/>
      <c r="F50" s="313"/>
      <c r="G50" s="512"/>
      <c r="H50" s="420"/>
      <c r="I50" s="290"/>
      <c r="J50" s="313"/>
      <c r="K50" s="548"/>
      <c r="L50" s="420"/>
      <c r="M50" s="290"/>
      <c r="N50" s="558"/>
      <c r="O50" s="559"/>
      <c r="P50" s="554"/>
      <c r="Q50" s="560"/>
      <c r="R50" s="558"/>
      <c r="S50" s="559"/>
      <c r="T50" s="554"/>
      <c r="U50" s="560"/>
      <c r="V50" s="558"/>
      <c r="W50" s="559"/>
      <c r="X50" s="554"/>
      <c r="Y50" s="560"/>
    </row>
    <row r="51" spans="1:25" s="19" customFormat="1" ht="16.350000000000001" customHeight="1" thickBot="1">
      <c r="A51" s="337" t="s">
        <v>50</v>
      </c>
      <c r="B51" s="295"/>
      <c r="C51" s="307"/>
      <c r="D51" s="308"/>
      <c r="E51" s="309"/>
      <c r="F51" s="295"/>
      <c r="G51" s="308"/>
      <c r="H51" s="308"/>
      <c r="I51" s="515"/>
      <c r="J51" s="295"/>
      <c r="K51" s="308"/>
      <c r="L51" s="308"/>
      <c r="M51" s="309"/>
      <c r="N51" s="561"/>
      <c r="O51" s="562"/>
      <c r="P51" s="562"/>
      <c r="Q51" s="563"/>
      <c r="R51" s="561"/>
      <c r="S51" s="562"/>
      <c r="T51" s="562"/>
      <c r="U51" s="563"/>
      <c r="V51" s="561"/>
      <c r="W51" s="562"/>
      <c r="X51" s="562"/>
      <c r="Y51" s="563"/>
    </row>
    <row r="52" spans="1:25" s="3" customFormat="1" ht="2.1" customHeight="1">
      <c r="A52" s="184"/>
      <c r="B52" s="318"/>
      <c r="C52" s="319"/>
      <c r="D52" s="319"/>
      <c r="E52" s="320"/>
      <c r="F52" s="318"/>
      <c r="G52" s="185"/>
      <c r="H52" s="185"/>
      <c r="I52" s="532"/>
      <c r="J52" s="547"/>
      <c r="K52" s="424"/>
      <c r="L52" s="186"/>
      <c r="M52" s="298"/>
      <c r="N52" s="564"/>
      <c r="O52" s="565"/>
      <c r="P52" s="566"/>
      <c r="Q52" s="567"/>
      <c r="R52" s="537"/>
      <c r="S52" s="538"/>
      <c r="T52" s="539"/>
      <c r="U52" s="540"/>
      <c r="V52" s="564"/>
      <c r="W52" s="565"/>
      <c r="X52" s="566"/>
      <c r="Y52" s="567"/>
    </row>
    <row r="53" spans="1:25" s="3" customFormat="1" ht="12.75">
      <c r="A53" s="408" t="s">
        <v>206</v>
      </c>
      <c r="B53" s="374"/>
      <c r="C53" s="397"/>
      <c r="D53" s="397"/>
      <c r="E53" s="375"/>
      <c r="F53" s="374"/>
      <c r="G53" s="397"/>
      <c r="H53" s="397"/>
      <c r="I53" s="400"/>
      <c r="J53" s="374"/>
      <c r="K53" s="397"/>
      <c r="L53" s="397"/>
      <c r="M53" s="375"/>
      <c r="N53" s="374"/>
      <c r="O53" s="399"/>
      <c r="P53" s="397"/>
      <c r="Q53" s="400"/>
      <c r="R53" s="407"/>
      <c r="S53" s="535"/>
      <c r="T53" s="518"/>
      <c r="U53" s="536"/>
      <c r="V53" s="374"/>
      <c r="W53" s="399"/>
      <c r="X53" s="397"/>
      <c r="Y53" s="400"/>
    </row>
    <row r="54" spans="1:25">
      <c r="A54" s="403" t="s">
        <v>32</v>
      </c>
      <c r="B54" s="376"/>
      <c r="C54" s="402"/>
      <c r="D54" s="402"/>
      <c r="E54" s="377"/>
      <c r="F54" s="376"/>
      <c r="G54" s="402"/>
      <c r="H54" s="402"/>
      <c r="I54" s="377"/>
      <c r="J54" s="376"/>
      <c r="K54" s="427"/>
      <c r="L54" s="409"/>
      <c r="M54" s="418"/>
      <c r="N54" s="553"/>
      <c r="O54" s="556"/>
      <c r="P54" s="556"/>
      <c r="Q54" s="557"/>
      <c r="R54" s="553"/>
      <c r="S54" s="556"/>
      <c r="T54" s="556"/>
      <c r="U54" s="557"/>
      <c r="V54" s="553"/>
      <c r="W54" s="556"/>
      <c r="X54" s="556"/>
      <c r="Y54" s="557"/>
    </row>
    <row r="55" spans="1:25">
      <c r="A55" s="403" t="s">
        <v>12</v>
      </c>
      <c r="B55" s="376"/>
      <c r="C55" s="402"/>
      <c r="D55" s="402"/>
      <c r="E55" s="377"/>
      <c r="F55" s="376"/>
      <c r="G55" s="402"/>
      <c r="H55" s="402"/>
      <c r="I55" s="377"/>
      <c r="J55" s="376"/>
      <c r="K55" s="427"/>
      <c r="L55" s="409"/>
      <c r="M55" s="418"/>
      <c r="N55" s="553"/>
      <c r="O55" s="556"/>
      <c r="P55" s="556"/>
      <c r="Q55" s="557"/>
      <c r="R55" s="553"/>
      <c r="S55" s="556"/>
      <c r="T55" s="556"/>
      <c r="U55" s="557"/>
      <c r="V55" s="553"/>
      <c r="W55" s="556"/>
      <c r="X55" s="556"/>
      <c r="Y55" s="557"/>
    </row>
    <row r="56" spans="1:25" ht="12.75" thickBot="1">
      <c r="A56" s="364" t="s">
        <v>14</v>
      </c>
      <c r="B56" s="313"/>
      <c r="C56" s="402"/>
      <c r="D56" s="530"/>
      <c r="E56" s="378"/>
      <c r="F56" s="313"/>
      <c r="G56" s="530"/>
      <c r="H56" s="530"/>
      <c r="I56" s="378"/>
      <c r="J56" s="313"/>
      <c r="K56" s="549"/>
      <c r="L56" s="388"/>
      <c r="M56" s="459"/>
      <c r="N56" s="558"/>
      <c r="O56" s="568"/>
      <c r="P56" s="568"/>
      <c r="Q56" s="569"/>
      <c r="R56" s="558"/>
      <c r="S56" s="568"/>
      <c r="T56" s="568"/>
      <c r="U56" s="569"/>
      <c r="V56" s="558"/>
      <c r="W56" s="568"/>
      <c r="X56" s="568"/>
      <c r="Y56" s="569"/>
    </row>
    <row r="57" spans="1:25" s="18" customFormat="1" ht="16.350000000000001" customHeight="1" thickBot="1">
      <c r="A57" s="337" t="s">
        <v>50</v>
      </c>
      <c r="B57" s="295"/>
      <c r="C57" s="307"/>
      <c r="D57" s="308"/>
      <c r="E57" s="309"/>
      <c r="F57" s="295"/>
      <c r="G57" s="421"/>
      <c r="H57" s="422"/>
      <c r="I57" s="423"/>
      <c r="J57" s="295"/>
      <c r="K57" s="308"/>
      <c r="L57" s="308"/>
      <c r="M57" s="309"/>
      <c r="N57" s="561"/>
      <c r="O57" s="562"/>
      <c r="P57" s="562"/>
      <c r="Q57" s="563"/>
      <c r="R57" s="561"/>
      <c r="S57" s="562"/>
      <c r="T57" s="562"/>
      <c r="U57" s="563"/>
      <c r="V57" s="561"/>
      <c r="W57" s="562"/>
      <c r="X57" s="562"/>
      <c r="Y57" s="563"/>
    </row>
    <row r="58" spans="1:25" ht="1.5" customHeight="1">
      <c r="A58" s="184"/>
      <c r="B58" s="305"/>
      <c r="C58" s="297"/>
      <c r="D58" s="297"/>
      <c r="E58" s="306"/>
      <c r="F58" s="305"/>
      <c r="G58" s="424"/>
      <c r="H58" s="186"/>
      <c r="I58" s="436"/>
      <c r="J58" s="438"/>
      <c r="K58" s="439"/>
      <c r="L58" s="186"/>
      <c r="M58" s="298"/>
      <c r="N58" s="570"/>
      <c r="O58" s="565"/>
      <c r="P58" s="566"/>
      <c r="Q58" s="567"/>
      <c r="R58" s="570"/>
      <c r="S58" s="565"/>
      <c r="T58" s="566"/>
      <c r="U58" s="567"/>
      <c r="V58" s="570"/>
      <c r="W58" s="565"/>
      <c r="X58" s="566"/>
      <c r="Y58" s="567"/>
    </row>
    <row r="59" spans="1:25" s="335" customFormat="1" ht="18" customHeight="1" thickBot="1">
      <c r="A59" s="410" t="s">
        <v>197</v>
      </c>
      <c r="B59" s="379"/>
      <c r="C59" s="405"/>
      <c r="D59" s="405"/>
      <c r="E59" s="380"/>
      <c r="F59" s="379"/>
      <c r="G59" s="425"/>
      <c r="H59" s="425"/>
      <c r="I59" s="426"/>
      <c r="J59" s="379"/>
      <c r="K59" s="425"/>
      <c r="L59" s="425"/>
      <c r="M59" s="426"/>
      <c r="N59" s="571"/>
      <c r="O59" s="572"/>
      <c r="P59" s="572"/>
      <c r="Q59" s="573"/>
      <c r="R59" s="571"/>
      <c r="S59" s="572"/>
      <c r="T59" s="572"/>
      <c r="U59" s="573"/>
      <c r="V59" s="571"/>
      <c r="W59" s="572"/>
      <c r="X59" s="572"/>
      <c r="Y59" s="573"/>
    </row>
    <row r="60" spans="1:25" ht="0.4" customHeight="1" thickBot="1">
      <c r="A60" s="289"/>
      <c r="B60" s="291"/>
      <c r="C60" s="287"/>
      <c r="D60" s="287"/>
      <c r="E60" s="292"/>
      <c r="F60" s="291"/>
      <c r="G60" s="288"/>
      <c r="H60" s="293"/>
      <c r="I60" s="533"/>
      <c r="J60" s="299"/>
      <c r="K60" s="288"/>
      <c r="L60" s="293"/>
      <c r="M60" s="294"/>
      <c r="N60" s="574"/>
      <c r="O60" s="575"/>
      <c r="P60" s="576"/>
      <c r="Q60" s="577"/>
      <c r="R60" s="574"/>
      <c r="S60" s="575"/>
      <c r="T60" s="576"/>
      <c r="U60" s="577"/>
      <c r="V60" s="574"/>
      <c r="W60" s="575"/>
      <c r="X60" s="576"/>
      <c r="Y60" s="577"/>
    </row>
    <row r="61" spans="1:25" s="3" customFormat="1" ht="12.75">
      <c r="A61" s="365" t="s">
        <v>208</v>
      </c>
      <c r="B61" s="374"/>
      <c r="C61" s="397"/>
      <c r="D61" s="397"/>
      <c r="E61" s="375"/>
      <c r="F61" s="374"/>
      <c r="G61" s="397"/>
      <c r="H61" s="397"/>
      <c r="I61" s="400"/>
      <c r="J61" s="374"/>
      <c r="K61" s="397"/>
      <c r="L61" s="397"/>
      <c r="M61" s="375"/>
      <c r="N61" s="374"/>
      <c r="O61" s="399"/>
      <c r="P61" s="397"/>
      <c r="Q61" s="400"/>
      <c r="R61" s="374"/>
      <c r="S61" s="399"/>
      <c r="T61" s="397"/>
      <c r="U61" s="400"/>
      <c r="V61" s="374"/>
      <c r="W61" s="399"/>
      <c r="X61" s="397"/>
      <c r="Y61" s="400"/>
    </row>
    <row r="62" spans="1:25">
      <c r="A62" s="366" t="s">
        <v>51</v>
      </c>
      <c r="B62" s="420"/>
      <c r="C62" s="406"/>
      <c r="D62" s="406"/>
      <c r="E62" s="382"/>
      <c r="F62" s="420"/>
      <c r="G62" s="406"/>
      <c r="H62" s="406"/>
      <c r="I62" s="382"/>
      <c r="J62" s="381"/>
      <c r="K62" s="406"/>
      <c r="L62" s="406"/>
      <c r="M62" s="382"/>
      <c r="N62" s="578"/>
      <c r="O62" s="579"/>
      <c r="P62" s="579"/>
      <c r="Q62" s="580"/>
      <c r="R62" s="578"/>
      <c r="S62" s="579"/>
      <c r="T62" s="579"/>
      <c r="U62" s="580"/>
      <c r="V62" s="578"/>
      <c r="W62" s="579"/>
      <c r="X62" s="579"/>
      <c r="Y62" s="580"/>
    </row>
    <row r="63" spans="1:25" s="18" customFormat="1" ht="15.6" customHeight="1" thickBot="1">
      <c r="A63" s="367" t="s">
        <v>50</v>
      </c>
      <c r="B63" s="383"/>
      <c r="C63" s="372"/>
      <c r="D63" s="372"/>
      <c r="E63" s="384"/>
      <c r="F63" s="383"/>
      <c r="G63" s="372"/>
      <c r="H63" s="372"/>
      <c r="I63" s="384"/>
      <c r="J63" s="383"/>
      <c r="K63" s="372"/>
      <c r="L63" s="372"/>
      <c r="M63" s="384"/>
      <c r="N63" s="581"/>
      <c r="O63" s="582"/>
      <c r="P63" s="582"/>
      <c r="Q63" s="583"/>
      <c r="R63" s="581"/>
      <c r="S63" s="582"/>
      <c r="T63" s="582"/>
      <c r="U63" s="583"/>
      <c r="V63" s="581"/>
      <c r="W63" s="582"/>
      <c r="X63" s="582"/>
      <c r="Y63" s="583"/>
    </row>
    <row r="64" spans="1:25" ht="2.1" customHeight="1">
      <c r="A64" s="184"/>
      <c r="B64" s="296"/>
      <c r="C64" s="297"/>
      <c r="D64" s="297"/>
      <c r="E64" s="304"/>
      <c r="F64" s="296"/>
      <c r="G64" s="297"/>
      <c r="H64" s="297"/>
      <c r="I64" s="534"/>
      <c r="J64" s="492"/>
      <c r="K64" s="427"/>
      <c r="L64" s="428"/>
      <c r="M64" s="418"/>
      <c r="N64" s="584"/>
      <c r="O64" s="585"/>
      <c r="P64" s="586"/>
      <c r="Q64" s="557"/>
      <c r="R64" s="584"/>
      <c r="S64" s="585"/>
      <c r="T64" s="586"/>
      <c r="U64" s="557"/>
      <c r="V64" s="584"/>
      <c r="W64" s="585"/>
      <c r="X64" s="586"/>
      <c r="Y64" s="557"/>
    </row>
    <row r="65" spans="1:25" s="335" customFormat="1" ht="16.5" customHeight="1" thickBot="1">
      <c r="A65" s="368" t="s">
        <v>198</v>
      </c>
      <c r="B65" s="385"/>
      <c r="C65" s="373"/>
      <c r="D65" s="373"/>
      <c r="E65" s="386"/>
      <c r="F65" s="385"/>
      <c r="G65" s="373"/>
      <c r="H65" s="373"/>
      <c r="I65" s="386"/>
      <c r="J65" s="550"/>
      <c r="K65" s="429"/>
      <c r="L65" s="429"/>
      <c r="M65" s="386"/>
      <c r="N65" s="587"/>
      <c r="O65" s="588"/>
      <c r="P65" s="588"/>
      <c r="Q65" s="589"/>
      <c r="R65" s="587"/>
      <c r="S65" s="588"/>
      <c r="T65" s="588"/>
      <c r="U65" s="589"/>
      <c r="V65" s="587"/>
      <c r="W65" s="588"/>
      <c r="X65" s="588"/>
      <c r="Y65" s="589"/>
    </row>
    <row r="66" spans="1:25" s="335" customFormat="1" ht="10.9" customHeight="1">
      <c r="A66" s="460"/>
      <c r="B66" s="461"/>
      <c r="C66" s="461"/>
      <c r="D66" s="461"/>
      <c r="E66" s="461"/>
      <c r="F66" s="462"/>
      <c r="G66" s="461"/>
      <c r="H66" s="461"/>
      <c r="I66" s="461"/>
      <c r="J66" s="463"/>
      <c r="K66" s="461"/>
      <c r="L66" s="461"/>
      <c r="M66" s="461"/>
      <c r="N66" s="463"/>
      <c r="O66" s="461"/>
      <c r="P66" s="461"/>
      <c r="Q66" s="461"/>
      <c r="R66" s="463"/>
      <c r="S66" s="461"/>
      <c r="T66" s="461"/>
      <c r="U66" s="461"/>
      <c r="V66" s="463"/>
      <c r="W66" s="461"/>
      <c r="X66" s="461"/>
      <c r="Y66" s="461"/>
    </row>
    <row r="67" spans="1:25" ht="17.45" customHeight="1">
      <c r="A67" s="972" t="s">
        <v>333</v>
      </c>
      <c r="B67" s="972"/>
      <c r="C67" s="972"/>
      <c r="D67" s="972"/>
      <c r="E67" s="972"/>
      <c r="F67" s="972"/>
      <c r="G67" s="972"/>
      <c r="H67" s="972"/>
      <c r="I67" s="972"/>
      <c r="J67" s="972"/>
      <c r="K67" s="972"/>
      <c r="L67" s="972"/>
      <c r="M67" s="972"/>
      <c r="N67" s="972"/>
      <c r="O67" s="972"/>
      <c r="P67" s="972"/>
      <c r="Q67" s="972"/>
      <c r="R67" s="972"/>
      <c r="S67" s="972"/>
      <c r="T67" s="972"/>
      <c r="U67" s="972"/>
      <c r="V67" s="972"/>
      <c r="W67" s="972"/>
      <c r="X67" s="972"/>
      <c r="Y67" s="972"/>
    </row>
    <row r="68" spans="1:25" s="80" customFormat="1" ht="17.45" customHeight="1">
      <c r="A68" s="972" t="s">
        <v>331</v>
      </c>
      <c r="B68" s="972"/>
      <c r="C68" s="972"/>
      <c r="D68" s="972"/>
      <c r="E68" s="972"/>
      <c r="F68" s="972"/>
      <c r="G68" s="972"/>
      <c r="H68" s="972"/>
      <c r="I68" s="972"/>
      <c r="J68" s="972"/>
      <c r="K68" s="972"/>
      <c r="L68" s="972"/>
      <c r="M68" s="972"/>
      <c r="N68" s="972"/>
      <c r="O68" s="972"/>
      <c r="P68" s="972"/>
      <c r="Q68" s="972"/>
      <c r="R68" s="972"/>
      <c r="S68" s="972"/>
      <c r="T68" s="972"/>
      <c r="U68" s="972"/>
      <c r="V68" s="972"/>
      <c r="W68" s="972"/>
      <c r="X68" s="972"/>
      <c r="Y68" s="972"/>
    </row>
    <row r="69" spans="1:25" ht="17.45" customHeight="1">
      <c r="A69" s="971" t="s">
        <v>2</v>
      </c>
      <c r="B69" s="940"/>
      <c r="C69" s="940"/>
      <c r="D69" s="940"/>
      <c r="E69" s="940"/>
      <c r="F69" s="940"/>
      <c r="G69" s="940"/>
      <c r="H69" s="940"/>
      <c r="I69" s="940"/>
      <c r="J69" s="940"/>
      <c r="K69" s="940"/>
      <c r="L69" s="940"/>
      <c r="M69" s="940"/>
      <c r="N69" s="940"/>
      <c r="O69" s="940"/>
      <c r="P69" s="940"/>
      <c r="Q69" s="940"/>
      <c r="R69" s="940"/>
      <c r="S69" s="940"/>
      <c r="T69" s="940"/>
      <c r="U69" s="3"/>
      <c r="V69" s="3"/>
      <c r="W69" s="21"/>
      <c r="X69" s="21"/>
      <c r="Y69" s="3"/>
    </row>
    <row r="70" spans="1:25">
      <c r="A70" s="22"/>
      <c r="B70" s="22"/>
      <c r="F70" s="22"/>
      <c r="I70" s="22"/>
      <c r="J70" s="22"/>
      <c r="M70" s="22"/>
      <c r="N70" s="22"/>
      <c r="Q70" s="22"/>
      <c r="R70" s="22"/>
      <c r="U70" s="22"/>
      <c r="V70" s="22"/>
      <c r="Y70" s="22"/>
    </row>
    <row r="71" spans="1:25">
      <c r="A71" s="22"/>
      <c r="B71" s="22"/>
      <c r="F71" s="22"/>
      <c r="I71" s="22"/>
      <c r="J71" s="22"/>
      <c r="M71" s="22"/>
      <c r="N71" s="22"/>
      <c r="Q71" s="22"/>
      <c r="R71" s="22"/>
      <c r="U71" s="22"/>
      <c r="V71" s="22"/>
      <c r="Y71" s="22"/>
    </row>
    <row r="72" spans="1:25">
      <c r="A72" s="22"/>
      <c r="B72" s="22"/>
      <c r="F72" s="22"/>
      <c r="I72" s="22"/>
      <c r="J72" s="22"/>
      <c r="M72" s="22"/>
      <c r="N72" s="22"/>
      <c r="Q72" s="22"/>
      <c r="R72" s="22"/>
      <c r="U72" s="22"/>
      <c r="V72" s="22"/>
      <c r="Y72" s="22"/>
    </row>
    <row r="73" spans="1:25">
      <c r="A73" s="22"/>
      <c r="B73" s="22"/>
      <c r="F73" s="22"/>
      <c r="I73" s="22"/>
      <c r="J73" s="22"/>
      <c r="M73" s="22"/>
      <c r="N73" s="22"/>
      <c r="Q73" s="22"/>
      <c r="R73" s="22"/>
      <c r="U73" s="22"/>
      <c r="V73" s="22"/>
      <c r="Y73" s="22"/>
    </row>
  </sheetData>
  <mergeCells count="15">
    <mergeCell ref="A69:T69"/>
    <mergeCell ref="A67:Y67"/>
    <mergeCell ref="A68:Y68"/>
    <mergeCell ref="B35:E35"/>
    <mergeCell ref="F35:I35"/>
    <mergeCell ref="J35:M35"/>
    <mergeCell ref="N35:Q35"/>
    <mergeCell ref="R35:U35"/>
    <mergeCell ref="V35:Y35"/>
    <mergeCell ref="V3:Y3"/>
    <mergeCell ref="B3:E3"/>
    <mergeCell ref="F3:I3"/>
    <mergeCell ref="J3:M3"/>
    <mergeCell ref="N3:Q3"/>
    <mergeCell ref="R3:U3"/>
  </mergeCells>
  <pageMargins left="0.7" right="0.7" top="0.72626488095238095" bottom="0.75" header="0.3" footer="0.3"/>
  <pageSetup scale="42" orientation="landscape" r:id="rId1"/>
  <headerFooter>
    <oddHeader>&amp;C&amp;"Arial,Bold"&amp;K000000Table I-2
Pacific Gas and Electric Company
Program Subscription Statistics
April 2020</oddHeader>
    <oddFooter>&amp;L&amp;F&amp;C6 of 11&amp;R&amp;A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70"/>
  <sheetViews>
    <sheetView view="pageLayout" topLeftCell="B6" zoomScale="60" zoomScaleNormal="70" zoomScalePageLayoutView="60" workbookViewId="0">
      <selection activeCell="M47" sqref="L47:M47"/>
    </sheetView>
  </sheetViews>
  <sheetFormatPr defaultRowHeight="12"/>
  <cols>
    <col min="1" max="1" width="26.85546875" style="1" hidden="1" customWidth="1"/>
    <col min="2" max="2" width="55.42578125" style="1" customWidth="1"/>
    <col min="3" max="3" width="15.28515625" style="464" hidden="1" customWidth="1"/>
    <col min="4" max="4" width="15.28515625" style="464" customWidth="1"/>
    <col min="5" max="5" width="12.42578125" style="3" bestFit="1" customWidth="1"/>
    <col min="6" max="6" width="11" style="3" customWidth="1"/>
    <col min="7" max="7" width="11.42578125" style="1" customWidth="1"/>
    <col min="8" max="8" width="11.28515625" style="1" customWidth="1"/>
    <col min="9" max="9" width="11.140625" style="1" customWidth="1"/>
    <col min="10" max="10" width="11" style="1" customWidth="1"/>
    <col min="11" max="11" width="11.140625" style="1" customWidth="1"/>
    <col min="12" max="12" width="11.42578125" style="1" customWidth="1"/>
    <col min="13" max="13" width="11.28515625" style="1" customWidth="1"/>
    <col min="14" max="16" width="11" style="1" customWidth="1"/>
    <col min="17" max="18" width="15.140625" style="1" customWidth="1"/>
    <col min="19" max="19" width="13.85546875" style="1" customWidth="1"/>
    <col min="20" max="20" width="14.5703125" style="1" customWidth="1"/>
    <col min="21" max="21" width="10.28515625" style="1" customWidth="1"/>
    <col min="22" max="257" width="9.140625" style="1"/>
    <col min="258" max="258" width="0" style="1" hidden="1" customWidth="1"/>
    <col min="259" max="259" width="52" style="1" customWidth="1"/>
    <col min="260" max="260" width="0" style="1" hidden="1" customWidth="1"/>
    <col min="261" max="263" width="10.5703125" style="1" customWidth="1"/>
    <col min="264" max="264" width="11.5703125" style="1" customWidth="1"/>
    <col min="265" max="272" width="10.5703125" style="1" customWidth="1"/>
    <col min="273" max="274" width="14.42578125" style="1" customWidth="1"/>
    <col min="275" max="275" width="13.42578125" style="1" customWidth="1"/>
    <col min="276" max="276" width="14.42578125" style="1" customWidth="1"/>
    <col min="277" max="277" width="9.5703125" style="1" customWidth="1"/>
    <col min="278" max="513" width="9.140625" style="1"/>
    <col min="514" max="514" width="0" style="1" hidden="1" customWidth="1"/>
    <col min="515" max="515" width="52" style="1" customWidth="1"/>
    <col min="516" max="516" width="0" style="1" hidden="1" customWidth="1"/>
    <col min="517" max="519" width="10.5703125" style="1" customWidth="1"/>
    <col min="520" max="520" width="11.5703125" style="1" customWidth="1"/>
    <col min="521" max="528" width="10.5703125" style="1" customWidth="1"/>
    <col min="529" max="530" width="14.42578125" style="1" customWidth="1"/>
    <col min="531" max="531" width="13.42578125" style="1" customWidth="1"/>
    <col min="532" max="532" width="14.42578125" style="1" customWidth="1"/>
    <col min="533" max="533" width="9.5703125" style="1" customWidth="1"/>
    <col min="534" max="769" width="9.140625" style="1"/>
    <col min="770" max="770" width="0" style="1" hidden="1" customWidth="1"/>
    <col min="771" max="771" width="52" style="1" customWidth="1"/>
    <col min="772" max="772" width="0" style="1" hidden="1" customWidth="1"/>
    <col min="773" max="775" width="10.5703125" style="1" customWidth="1"/>
    <col min="776" max="776" width="11.5703125" style="1" customWidth="1"/>
    <col min="777" max="784" width="10.5703125" style="1" customWidth="1"/>
    <col min="785" max="786" width="14.42578125" style="1" customWidth="1"/>
    <col min="787" max="787" width="13.42578125" style="1" customWidth="1"/>
    <col min="788" max="788" width="14.42578125" style="1" customWidth="1"/>
    <col min="789" max="789" width="9.5703125" style="1" customWidth="1"/>
    <col min="790" max="1025" width="9.140625" style="1"/>
    <col min="1026" max="1026" width="0" style="1" hidden="1" customWidth="1"/>
    <col min="1027" max="1027" width="52" style="1" customWidth="1"/>
    <col min="1028" max="1028" width="0" style="1" hidden="1" customWidth="1"/>
    <col min="1029" max="1031" width="10.5703125" style="1" customWidth="1"/>
    <col min="1032" max="1032" width="11.5703125" style="1" customWidth="1"/>
    <col min="1033" max="1040" width="10.5703125" style="1" customWidth="1"/>
    <col min="1041" max="1042" width="14.42578125" style="1" customWidth="1"/>
    <col min="1043" max="1043" width="13.42578125" style="1" customWidth="1"/>
    <col min="1044" max="1044" width="14.42578125" style="1" customWidth="1"/>
    <col min="1045" max="1045" width="9.5703125" style="1" customWidth="1"/>
    <col min="1046" max="1281" width="9.140625" style="1"/>
    <col min="1282" max="1282" width="0" style="1" hidden="1" customWidth="1"/>
    <col min="1283" max="1283" width="52" style="1" customWidth="1"/>
    <col min="1284" max="1284" width="0" style="1" hidden="1" customWidth="1"/>
    <col min="1285" max="1287" width="10.5703125" style="1" customWidth="1"/>
    <col min="1288" max="1288" width="11.5703125" style="1" customWidth="1"/>
    <col min="1289" max="1296" width="10.5703125" style="1" customWidth="1"/>
    <col min="1297" max="1298" width="14.42578125" style="1" customWidth="1"/>
    <col min="1299" max="1299" width="13.42578125" style="1" customWidth="1"/>
    <col min="1300" max="1300" width="14.42578125" style="1" customWidth="1"/>
    <col min="1301" max="1301" width="9.5703125" style="1" customWidth="1"/>
    <col min="1302" max="1537" width="9.140625" style="1"/>
    <col min="1538" max="1538" width="0" style="1" hidden="1" customWidth="1"/>
    <col min="1539" max="1539" width="52" style="1" customWidth="1"/>
    <col min="1540" max="1540" width="0" style="1" hidden="1" customWidth="1"/>
    <col min="1541" max="1543" width="10.5703125" style="1" customWidth="1"/>
    <col min="1544" max="1544" width="11.5703125" style="1" customWidth="1"/>
    <col min="1545" max="1552" width="10.5703125" style="1" customWidth="1"/>
    <col min="1553" max="1554" width="14.42578125" style="1" customWidth="1"/>
    <col min="1555" max="1555" width="13.42578125" style="1" customWidth="1"/>
    <col min="1556" max="1556" width="14.42578125" style="1" customWidth="1"/>
    <col min="1557" max="1557" width="9.5703125" style="1" customWidth="1"/>
    <col min="1558" max="1793" width="9.140625" style="1"/>
    <col min="1794" max="1794" width="0" style="1" hidden="1" customWidth="1"/>
    <col min="1795" max="1795" width="52" style="1" customWidth="1"/>
    <col min="1796" max="1796" width="0" style="1" hidden="1" customWidth="1"/>
    <col min="1797" max="1799" width="10.5703125" style="1" customWidth="1"/>
    <col min="1800" max="1800" width="11.5703125" style="1" customWidth="1"/>
    <col min="1801" max="1808" width="10.5703125" style="1" customWidth="1"/>
    <col min="1809" max="1810" width="14.42578125" style="1" customWidth="1"/>
    <col min="1811" max="1811" width="13.42578125" style="1" customWidth="1"/>
    <col min="1812" max="1812" width="14.42578125" style="1" customWidth="1"/>
    <col min="1813" max="1813" width="9.5703125" style="1" customWidth="1"/>
    <col min="1814" max="2049" width="9.140625" style="1"/>
    <col min="2050" max="2050" width="0" style="1" hidden="1" customWidth="1"/>
    <col min="2051" max="2051" width="52" style="1" customWidth="1"/>
    <col min="2052" max="2052" width="0" style="1" hidden="1" customWidth="1"/>
    <col min="2053" max="2055" width="10.5703125" style="1" customWidth="1"/>
    <col min="2056" max="2056" width="11.5703125" style="1" customWidth="1"/>
    <col min="2057" max="2064" width="10.5703125" style="1" customWidth="1"/>
    <col min="2065" max="2066" width="14.42578125" style="1" customWidth="1"/>
    <col min="2067" max="2067" width="13.42578125" style="1" customWidth="1"/>
    <col min="2068" max="2068" width="14.42578125" style="1" customWidth="1"/>
    <col min="2069" max="2069" width="9.5703125" style="1" customWidth="1"/>
    <col min="2070" max="2305" width="9.140625" style="1"/>
    <col min="2306" max="2306" width="0" style="1" hidden="1" customWidth="1"/>
    <col min="2307" max="2307" width="52" style="1" customWidth="1"/>
    <col min="2308" max="2308" width="0" style="1" hidden="1" customWidth="1"/>
    <col min="2309" max="2311" width="10.5703125" style="1" customWidth="1"/>
    <col min="2312" max="2312" width="11.5703125" style="1" customWidth="1"/>
    <col min="2313" max="2320" width="10.5703125" style="1" customWidth="1"/>
    <col min="2321" max="2322" width="14.42578125" style="1" customWidth="1"/>
    <col min="2323" max="2323" width="13.42578125" style="1" customWidth="1"/>
    <col min="2324" max="2324" width="14.42578125" style="1" customWidth="1"/>
    <col min="2325" max="2325" width="9.5703125" style="1" customWidth="1"/>
    <col min="2326" max="2561" width="9.140625" style="1"/>
    <col min="2562" max="2562" width="0" style="1" hidden="1" customWidth="1"/>
    <col min="2563" max="2563" width="52" style="1" customWidth="1"/>
    <col min="2564" max="2564" width="0" style="1" hidden="1" customWidth="1"/>
    <col min="2565" max="2567" width="10.5703125" style="1" customWidth="1"/>
    <col min="2568" max="2568" width="11.5703125" style="1" customWidth="1"/>
    <col min="2569" max="2576" width="10.5703125" style="1" customWidth="1"/>
    <col min="2577" max="2578" width="14.42578125" style="1" customWidth="1"/>
    <col min="2579" max="2579" width="13.42578125" style="1" customWidth="1"/>
    <col min="2580" max="2580" width="14.42578125" style="1" customWidth="1"/>
    <col min="2581" max="2581" width="9.5703125" style="1" customWidth="1"/>
    <col min="2582" max="2817" width="9.140625" style="1"/>
    <col min="2818" max="2818" width="0" style="1" hidden="1" customWidth="1"/>
    <col min="2819" max="2819" width="52" style="1" customWidth="1"/>
    <col min="2820" max="2820" width="0" style="1" hidden="1" customWidth="1"/>
    <col min="2821" max="2823" width="10.5703125" style="1" customWidth="1"/>
    <col min="2824" max="2824" width="11.5703125" style="1" customWidth="1"/>
    <col min="2825" max="2832" width="10.5703125" style="1" customWidth="1"/>
    <col min="2833" max="2834" width="14.42578125" style="1" customWidth="1"/>
    <col min="2835" max="2835" width="13.42578125" style="1" customWidth="1"/>
    <col min="2836" max="2836" width="14.42578125" style="1" customWidth="1"/>
    <col min="2837" max="2837" width="9.5703125" style="1" customWidth="1"/>
    <col min="2838" max="3073" width="9.140625" style="1"/>
    <col min="3074" max="3074" width="0" style="1" hidden="1" customWidth="1"/>
    <col min="3075" max="3075" width="52" style="1" customWidth="1"/>
    <col min="3076" max="3076" width="0" style="1" hidden="1" customWidth="1"/>
    <col min="3077" max="3079" width="10.5703125" style="1" customWidth="1"/>
    <col min="3080" max="3080" width="11.5703125" style="1" customWidth="1"/>
    <col min="3081" max="3088" width="10.5703125" style="1" customWidth="1"/>
    <col min="3089" max="3090" width="14.42578125" style="1" customWidth="1"/>
    <col min="3091" max="3091" width="13.42578125" style="1" customWidth="1"/>
    <col min="3092" max="3092" width="14.42578125" style="1" customWidth="1"/>
    <col min="3093" max="3093" width="9.5703125" style="1" customWidth="1"/>
    <col min="3094" max="3329" width="9.140625" style="1"/>
    <col min="3330" max="3330" width="0" style="1" hidden="1" customWidth="1"/>
    <col min="3331" max="3331" width="52" style="1" customWidth="1"/>
    <col min="3332" max="3332" width="0" style="1" hidden="1" customWidth="1"/>
    <col min="3333" max="3335" width="10.5703125" style="1" customWidth="1"/>
    <col min="3336" max="3336" width="11.5703125" style="1" customWidth="1"/>
    <col min="3337" max="3344" width="10.5703125" style="1" customWidth="1"/>
    <col min="3345" max="3346" width="14.42578125" style="1" customWidth="1"/>
    <col min="3347" max="3347" width="13.42578125" style="1" customWidth="1"/>
    <col min="3348" max="3348" width="14.42578125" style="1" customWidth="1"/>
    <col min="3349" max="3349" width="9.5703125" style="1" customWidth="1"/>
    <col min="3350" max="3585" width="9.140625" style="1"/>
    <col min="3586" max="3586" width="0" style="1" hidden="1" customWidth="1"/>
    <col min="3587" max="3587" width="52" style="1" customWidth="1"/>
    <col min="3588" max="3588" width="0" style="1" hidden="1" customWidth="1"/>
    <col min="3589" max="3591" width="10.5703125" style="1" customWidth="1"/>
    <col min="3592" max="3592" width="11.5703125" style="1" customWidth="1"/>
    <col min="3593" max="3600" width="10.5703125" style="1" customWidth="1"/>
    <col min="3601" max="3602" width="14.42578125" style="1" customWidth="1"/>
    <col min="3603" max="3603" width="13.42578125" style="1" customWidth="1"/>
    <col min="3604" max="3604" width="14.42578125" style="1" customWidth="1"/>
    <col min="3605" max="3605" width="9.5703125" style="1" customWidth="1"/>
    <col min="3606" max="3841" width="9.140625" style="1"/>
    <col min="3842" max="3842" width="0" style="1" hidden="1" customWidth="1"/>
    <col min="3843" max="3843" width="52" style="1" customWidth="1"/>
    <col min="3844" max="3844" width="0" style="1" hidden="1" customWidth="1"/>
    <col min="3845" max="3847" width="10.5703125" style="1" customWidth="1"/>
    <col min="3848" max="3848" width="11.5703125" style="1" customWidth="1"/>
    <col min="3849" max="3856" width="10.5703125" style="1" customWidth="1"/>
    <col min="3857" max="3858" width="14.42578125" style="1" customWidth="1"/>
    <col min="3859" max="3859" width="13.42578125" style="1" customWidth="1"/>
    <col min="3860" max="3860" width="14.42578125" style="1" customWidth="1"/>
    <col min="3861" max="3861" width="9.5703125" style="1" customWidth="1"/>
    <col min="3862" max="4097" width="9.140625" style="1"/>
    <col min="4098" max="4098" width="0" style="1" hidden="1" customWidth="1"/>
    <col min="4099" max="4099" width="52" style="1" customWidth="1"/>
    <col min="4100" max="4100" width="0" style="1" hidden="1" customWidth="1"/>
    <col min="4101" max="4103" width="10.5703125" style="1" customWidth="1"/>
    <col min="4104" max="4104" width="11.5703125" style="1" customWidth="1"/>
    <col min="4105" max="4112" width="10.5703125" style="1" customWidth="1"/>
    <col min="4113" max="4114" width="14.42578125" style="1" customWidth="1"/>
    <col min="4115" max="4115" width="13.42578125" style="1" customWidth="1"/>
    <col min="4116" max="4116" width="14.42578125" style="1" customWidth="1"/>
    <col min="4117" max="4117" width="9.5703125" style="1" customWidth="1"/>
    <col min="4118" max="4353" width="9.140625" style="1"/>
    <col min="4354" max="4354" width="0" style="1" hidden="1" customWidth="1"/>
    <col min="4355" max="4355" width="52" style="1" customWidth="1"/>
    <col min="4356" max="4356" width="0" style="1" hidden="1" customWidth="1"/>
    <col min="4357" max="4359" width="10.5703125" style="1" customWidth="1"/>
    <col min="4360" max="4360" width="11.5703125" style="1" customWidth="1"/>
    <col min="4361" max="4368" width="10.5703125" style="1" customWidth="1"/>
    <col min="4369" max="4370" width="14.42578125" style="1" customWidth="1"/>
    <col min="4371" max="4371" width="13.42578125" style="1" customWidth="1"/>
    <col min="4372" max="4372" width="14.42578125" style="1" customWidth="1"/>
    <col min="4373" max="4373" width="9.5703125" style="1" customWidth="1"/>
    <col min="4374" max="4609" width="9.140625" style="1"/>
    <col min="4610" max="4610" width="0" style="1" hidden="1" customWidth="1"/>
    <col min="4611" max="4611" width="52" style="1" customWidth="1"/>
    <col min="4612" max="4612" width="0" style="1" hidden="1" customWidth="1"/>
    <col min="4613" max="4615" width="10.5703125" style="1" customWidth="1"/>
    <col min="4616" max="4616" width="11.5703125" style="1" customWidth="1"/>
    <col min="4617" max="4624" width="10.5703125" style="1" customWidth="1"/>
    <col min="4625" max="4626" width="14.42578125" style="1" customWidth="1"/>
    <col min="4627" max="4627" width="13.42578125" style="1" customWidth="1"/>
    <col min="4628" max="4628" width="14.42578125" style="1" customWidth="1"/>
    <col min="4629" max="4629" width="9.5703125" style="1" customWidth="1"/>
    <col min="4630" max="4865" width="9.140625" style="1"/>
    <col min="4866" max="4866" width="0" style="1" hidden="1" customWidth="1"/>
    <col min="4867" max="4867" width="52" style="1" customWidth="1"/>
    <col min="4868" max="4868" width="0" style="1" hidden="1" customWidth="1"/>
    <col min="4869" max="4871" width="10.5703125" style="1" customWidth="1"/>
    <col min="4872" max="4872" width="11.5703125" style="1" customWidth="1"/>
    <col min="4873" max="4880" width="10.5703125" style="1" customWidth="1"/>
    <col min="4881" max="4882" width="14.42578125" style="1" customWidth="1"/>
    <col min="4883" max="4883" width="13.42578125" style="1" customWidth="1"/>
    <col min="4884" max="4884" width="14.42578125" style="1" customWidth="1"/>
    <col min="4885" max="4885" width="9.5703125" style="1" customWidth="1"/>
    <col min="4886" max="5121" width="9.140625" style="1"/>
    <col min="5122" max="5122" width="0" style="1" hidden="1" customWidth="1"/>
    <col min="5123" max="5123" width="52" style="1" customWidth="1"/>
    <col min="5124" max="5124" width="0" style="1" hidden="1" customWidth="1"/>
    <col min="5125" max="5127" width="10.5703125" style="1" customWidth="1"/>
    <col min="5128" max="5128" width="11.5703125" style="1" customWidth="1"/>
    <col min="5129" max="5136" width="10.5703125" style="1" customWidth="1"/>
    <col min="5137" max="5138" width="14.42578125" style="1" customWidth="1"/>
    <col min="5139" max="5139" width="13.42578125" style="1" customWidth="1"/>
    <col min="5140" max="5140" width="14.42578125" style="1" customWidth="1"/>
    <col min="5141" max="5141" width="9.5703125" style="1" customWidth="1"/>
    <col min="5142" max="5377" width="9.140625" style="1"/>
    <col min="5378" max="5378" width="0" style="1" hidden="1" customWidth="1"/>
    <col min="5379" max="5379" width="52" style="1" customWidth="1"/>
    <col min="5380" max="5380" width="0" style="1" hidden="1" customWidth="1"/>
    <col min="5381" max="5383" width="10.5703125" style="1" customWidth="1"/>
    <col min="5384" max="5384" width="11.5703125" style="1" customWidth="1"/>
    <col min="5385" max="5392" width="10.5703125" style="1" customWidth="1"/>
    <col min="5393" max="5394" width="14.42578125" style="1" customWidth="1"/>
    <col min="5395" max="5395" width="13.42578125" style="1" customWidth="1"/>
    <col min="5396" max="5396" width="14.42578125" style="1" customWidth="1"/>
    <col min="5397" max="5397" width="9.5703125" style="1" customWidth="1"/>
    <col min="5398" max="5633" width="9.140625" style="1"/>
    <col min="5634" max="5634" width="0" style="1" hidden="1" customWidth="1"/>
    <col min="5635" max="5635" width="52" style="1" customWidth="1"/>
    <col min="5636" max="5636" width="0" style="1" hidden="1" customWidth="1"/>
    <col min="5637" max="5639" width="10.5703125" style="1" customWidth="1"/>
    <col min="5640" max="5640" width="11.5703125" style="1" customWidth="1"/>
    <col min="5641" max="5648" width="10.5703125" style="1" customWidth="1"/>
    <col min="5649" max="5650" width="14.42578125" style="1" customWidth="1"/>
    <col min="5651" max="5651" width="13.42578125" style="1" customWidth="1"/>
    <col min="5652" max="5652" width="14.42578125" style="1" customWidth="1"/>
    <col min="5653" max="5653" width="9.5703125" style="1" customWidth="1"/>
    <col min="5654" max="5889" width="9.140625" style="1"/>
    <col min="5890" max="5890" width="0" style="1" hidden="1" customWidth="1"/>
    <col min="5891" max="5891" width="52" style="1" customWidth="1"/>
    <col min="5892" max="5892" width="0" style="1" hidden="1" customWidth="1"/>
    <col min="5893" max="5895" width="10.5703125" style="1" customWidth="1"/>
    <col min="5896" max="5896" width="11.5703125" style="1" customWidth="1"/>
    <col min="5897" max="5904" width="10.5703125" style="1" customWidth="1"/>
    <col min="5905" max="5906" width="14.42578125" style="1" customWidth="1"/>
    <col min="5907" max="5907" width="13.42578125" style="1" customWidth="1"/>
    <col min="5908" max="5908" width="14.42578125" style="1" customWidth="1"/>
    <col min="5909" max="5909" width="9.5703125" style="1" customWidth="1"/>
    <col min="5910" max="6145" width="9.140625" style="1"/>
    <col min="6146" max="6146" width="0" style="1" hidden="1" customWidth="1"/>
    <col min="6147" max="6147" width="52" style="1" customWidth="1"/>
    <col min="6148" max="6148" width="0" style="1" hidden="1" customWidth="1"/>
    <col min="6149" max="6151" width="10.5703125" style="1" customWidth="1"/>
    <col min="6152" max="6152" width="11.5703125" style="1" customWidth="1"/>
    <col min="6153" max="6160" width="10.5703125" style="1" customWidth="1"/>
    <col min="6161" max="6162" width="14.42578125" style="1" customWidth="1"/>
    <col min="6163" max="6163" width="13.42578125" style="1" customWidth="1"/>
    <col min="6164" max="6164" width="14.42578125" style="1" customWidth="1"/>
    <col min="6165" max="6165" width="9.5703125" style="1" customWidth="1"/>
    <col min="6166" max="6401" width="9.140625" style="1"/>
    <col min="6402" max="6402" width="0" style="1" hidden="1" customWidth="1"/>
    <col min="6403" max="6403" width="52" style="1" customWidth="1"/>
    <col min="6404" max="6404" width="0" style="1" hidden="1" customWidth="1"/>
    <col min="6405" max="6407" width="10.5703125" style="1" customWidth="1"/>
    <col min="6408" max="6408" width="11.5703125" style="1" customWidth="1"/>
    <col min="6409" max="6416" width="10.5703125" style="1" customWidth="1"/>
    <col min="6417" max="6418" width="14.42578125" style="1" customWidth="1"/>
    <col min="6419" max="6419" width="13.42578125" style="1" customWidth="1"/>
    <col min="6420" max="6420" width="14.42578125" style="1" customWidth="1"/>
    <col min="6421" max="6421" width="9.5703125" style="1" customWidth="1"/>
    <col min="6422" max="6657" width="9.140625" style="1"/>
    <col min="6658" max="6658" width="0" style="1" hidden="1" customWidth="1"/>
    <col min="6659" max="6659" width="52" style="1" customWidth="1"/>
    <col min="6660" max="6660" width="0" style="1" hidden="1" customWidth="1"/>
    <col min="6661" max="6663" width="10.5703125" style="1" customWidth="1"/>
    <col min="6664" max="6664" width="11.5703125" style="1" customWidth="1"/>
    <col min="6665" max="6672" width="10.5703125" style="1" customWidth="1"/>
    <col min="6673" max="6674" width="14.42578125" style="1" customWidth="1"/>
    <col min="6675" max="6675" width="13.42578125" style="1" customWidth="1"/>
    <col min="6676" max="6676" width="14.42578125" style="1" customWidth="1"/>
    <col min="6677" max="6677" width="9.5703125" style="1" customWidth="1"/>
    <col min="6678" max="6913" width="9.140625" style="1"/>
    <col min="6914" max="6914" width="0" style="1" hidden="1" customWidth="1"/>
    <col min="6915" max="6915" width="52" style="1" customWidth="1"/>
    <col min="6916" max="6916" width="0" style="1" hidden="1" customWidth="1"/>
    <col min="6917" max="6919" width="10.5703125" style="1" customWidth="1"/>
    <col min="6920" max="6920" width="11.5703125" style="1" customWidth="1"/>
    <col min="6921" max="6928" width="10.5703125" style="1" customWidth="1"/>
    <col min="6929" max="6930" width="14.42578125" style="1" customWidth="1"/>
    <col min="6931" max="6931" width="13.42578125" style="1" customWidth="1"/>
    <col min="6932" max="6932" width="14.42578125" style="1" customWidth="1"/>
    <col min="6933" max="6933" width="9.5703125" style="1" customWidth="1"/>
    <col min="6934" max="7169" width="9.140625" style="1"/>
    <col min="7170" max="7170" width="0" style="1" hidden="1" customWidth="1"/>
    <col min="7171" max="7171" width="52" style="1" customWidth="1"/>
    <col min="7172" max="7172" width="0" style="1" hidden="1" customWidth="1"/>
    <col min="7173" max="7175" width="10.5703125" style="1" customWidth="1"/>
    <col min="7176" max="7176" width="11.5703125" style="1" customWidth="1"/>
    <col min="7177" max="7184" width="10.5703125" style="1" customWidth="1"/>
    <col min="7185" max="7186" width="14.42578125" style="1" customWidth="1"/>
    <col min="7187" max="7187" width="13.42578125" style="1" customWidth="1"/>
    <col min="7188" max="7188" width="14.42578125" style="1" customWidth="1"/>
    <col min="7189" max="7189" width="9.5703125" style="1" customWidth="1"/>
    <col min="7190" max="7425" width="9.140625" style="1"/>
    <col min="7426" max="7426" width="0" style="1" hidden="1" customWidth="1"/>
    <col min="7427" max="7427" width="52" style="1" customWidth="1"/>
    <col min="7428" max="7428" width="0" style="1" hidden="1" customWidth="1"/>
    <col min="7429" max="7431" width="10.5703125" style="1" customWidth="1"/>
    <col min="7432" max="7432" width="11.5703125" style="1" customWidth="1"/>
    <col min="7433" max="7440" width="10.5703125" style="1" customWidth="1"/>
    <col min="7441" max="7442" width="14.42578125" style="1" customWidth="1"/>
    <col min="7443" max="7443" width="13.42578125" style="1" customWidth="1"/>
    <col min="7444" max="7444" width="14.42578125" style="1" customWidth="1"/>
    <col min="7445" max="7445" width="9.5703125" style="1" customWidth="1"/>
    <col min="7446" max="7681" width="9.140625" style="1"/>
    <col min="7682" max="7682" width="0" style="1" hidden="1" customWidth="1"/>
    <col min="7683" max="7683" width="52" style="1" customWidth="1"/>
    <col min="7684" max="7684" width="0" style="1" hidden="1" customWidth="1"/>
    <col min="7685" max="7687" width="10.5703125" style="1" customWidth="1"/>
    <col min="7688" max="7688" width="11.5703125" style="1" customWidth="1"/>
    <col min="7689" max="7696" width="10.5703125" style="1" customWidth="1"/>
    <col min="7697" max="7698" width="14.42578125" style="1" customWidth="1"/>
    <col min="7699" max="7699" width="13.42578125" style="1" customWidth="1"/>
    <col min="7700" max="7700" width="14.42578125" style="1" customWidth="1"/>
    <col min="7701" max="7701" width="9.5703125" style="1" customWidth="1"/>
    <col min="7702" max="7937" width="9.140625" style="1"/>
    <col min="7938" max="7938" width="0" style="1" hidden="1" customWidth="1"/>
    <col min="7939" max="7939" width="52" style="1" customWidth="1"/>
    <col min="7940" max="7940" width="0" style="1" hidden="1" customWidth="1"/>
    <col min="7941" max="7943" width="10.5703125" style="1" customWidth="1"/>
    <col min="7944" max="7944" width="11.5703125" style="1" customWidth="1"/>
    <col min="7945" max="7952" width="10.5703125" style="1" customWidth="1"/>
    <col min="7953" max="7954" width="14.42578125" style="1" customWidth="1"/>
    <col min="7955" max="7955" width="13.42578125" style="1" customWidth="1"/>
    <col min="7956" max="7956" width="14.42578125" style="1" customWidth="1"/>
    <col min="7957" max="7957" width="9.5703125" style="1" customWidth="1"/>
    <col min="7958" max="8193" width="9.140625" style="1"/>
    <col min="8194" max="8194" width="0" style="1" hidden="1" customWidth="1"/>
    <col min="8195" max="8195" width="52" style="1" customWidth="1"/>
    <col min="8196" max="8196" width="0" style="1" hidden="1" customWidth="1"/>
    <col min="8197" max="8199" width="10.5703125" style="1" customWidth="1"/>
    <col min="8200" max="8200" width="11.5703125" style="1" customWidth="1"/>
    <col min="8201" max="8208" width="10.5703125" style="1" customWidth="1"/>
    <col min="8209" max="8210" width="14.42578125" style="1" customWidth="1"/>
    <col min="8211" max="8211" width="13.42578125" style="1" customWidth="1"/>
    <col min="8212" max="8212" width="14.42578125" style="1" customWidth="1"/>
    <col min="8213" max="8213" width="9.5703125" style="1" customWidth="1"/>
    <col min="8214" max="8449" width="9.140625" style="1"/>
    <col min="8450" max="8450" width="0" style="1" hidden="1" customWidth="1"/>
    <col min="8451" max="8451" width="52" style="1" customWidth="1"/>
    <col min="8452" max="8452" width="0" style="1" hidden="1" customWidth="1"/>
    <col min="8453" max="8455" width="10.5703125" style="1" customWidth="1"/>
    <col min="8456" max="8456" width="11.5703125" style="1" customWidth="1"/>
    <col min="8457" max="8464" width="10.5703125" style="1" customWidth="1"/>
    <col min="8465" max="8466" width="14.42578125" style="1" customWidth="1"/>
    <col min="8467" max="8467" width="13.42578125" style="1" customWidth="1"/>
    <col min="8468" max="8468" width="14.42578125" style="1" customWidth="1"/>
    <col min="8469" max="8469" width="9.5703125" style="1" customWidth="1"/>
    <col min="8470" max="8705" width="9.140625" style="1"/>
    <col min="8706" max="8706" width="0" style="1" hidden="1" customWidth="1"/>
    <col min="8707" max="8707" width="52" style="1" customWidth="1"/>
    <col min="8708" max="8708" width="0" style="1" hidden="1" customWidth="1"/>
    <col min="8709" max="8711" width="10.5703125" style="1" customWidth="1"/>
    <col min="8712" max="8712" width="11.5703125" style="1" customWidth="1"/>
    <col min="8713" max="8720" width="10.5703125" style="1" customWidth="1"/>
    <col min="8721" max="8722" width="14.42578125" style="1" customWidth="1"/>
    <col min="8723" max="8723" width="13.42578125" style="1" customWidth="1"/>
    <col min="8724" max="8724" width="14.42578125" style="1" customWidth="1"/>
    <col min="8725" max="8725" width="9.5703125" style="1" customWidth="1"/>
    <col min="8726" max="8961" width="9.140625" style="1"/>
    <col min="8962" max="8962" width="0" style="1" hidden="1" customWidth="1"/>
    <col min="8963" max="8963" width="52" style="1" customWidth="1"/>
    <col min="8964" max="8964" width="0" style="1" hidden="1" customWidth="1"/>
    <col min="8965" max="8967" width="10.5703125" style="1" customWidth="1"/>
    <col min="8968" max="8968" width="11.5703125" style="1" customWidth="1"/>
    <col min="8969" max="8976" width="10.5703125" style="1" customWidth="1"/>
    <col min="8977" max="8978" width="14.42578125" style="1" customWidth="1"/>
    <col min="8979" max="8979" width="13.42578125" style="1" customWidth="1"/>
    <col min="8980" max="8980" width="14.42578125" style="1" customWidth="1"/>
    <col min="8981" max="8981" width="9.5703125" style="1" customWidth="1"/>
    <col min="8982" max="9217" width="9.140625" style="1"/>
    <col min="9218" max="9218" width="0" style="1" hidden="1" customWidth="1"/>
    <col min="9219" max="9219" width="52" style="1" customWidth="1"/>
    <col min="9220" max="9220" width="0" style="1" hidden="1" customWidth="1"/>
    <col min="9221" max="9223" width="10.5703125" style="1" customWidth="1"/>
    <col min="9224" max="9224" width="11.5703125" style="1" customWidth="1"/>
    <col min="9225" max="9232" width="10.5703125" style="1" customWidth="1"/>
    <col min="9233" max="9234" width="14.42578125" style="1" customWidth="1"/>
    <col min="9235" max="9235" width="13.42578125" style="1" customWidth="1"/>
    <col min="9236" max="9236" width="14.42578125" style="1" customWidth="1"/>
    <col min="9237" max="9237" width="9.5703125" style="1" customWidth="1"/>
    <col min="9238" max="9473" width="9.140625" style="1"/>
    <col min="9474" max="9474" width="0" style="1" hidden="1" customWidth="1"/>
    <col min="9475" max="9475" width="52" style="1" customWidth="1"/>
    <col min="9476" max="9476" width="0" style="1" hidden="1" customWidth="1"/>
    <col min="9477" max="9479" width="10.5703125" style="1" customWidth="1"/>
    <col min="9480" max="9480" width="11.5703125" style="1" customWidth="1"/>
    <col min="9481" max="9488" width="10.5703125" style="1" customWidth="1"/>
    <col min="9489" max="9490" width="14.42578125" style="1" customWidth="1"/>
    <col min="9491" max="9491" width="13.42578125" style="1" customWidth="1"/>
    <col min="9492" max="9492" width="14.42578125" style="1" customWidth="1"/>
    <col min="9493" max="9493" width="9.5703125" style="1" customWidth="1"/>
    <col min="9494" max="9729" width="9.140625" style="1"/>
    <col min="9730" max="9730" width="0" style="1" hidden="1" customWidth="1"/>
    <col min="9731" max="9731" width="52" style="1" customWidth="1"/>
    <col min="9732" max="9732" width="0" style="1" hidden="1" customWidth="1"/>
    <col min="9733" max="9735" width="10.5703125" style="1" customWidth="1"/>
    <col min="9736" max="9736" width="11.5703125" style="1" customWidth="1"/>
    <col min="9737" max="9744" width="10.5703125" style="1" customWidth="1"/>
    <col min="9745" max="9746" width="14.42578125" style="1" customWidth="1"/>
    <col min="9747" max="9747" width="13.42578125" style="1" customWidth="1"/>
    <col min="9748" max="9748" width="14.42578125" style="1" customWidth="1"/>
    <col min="9749" max="9749" width="9.5703125" style="1" customWidth="1"/>
    <col min="9750" max="9985" width="9.140625" style="1"/>
    <col min="9986" max="9986" width="0" style="1" hidden="1" customWidth="1"/>
    <col min="9987" max="9987" width="52" style="1" customWidth="1"/>
    <col min="9988" max="9988" width="0" style="1" hidden="1" customWidth="1"/>
    <col min="9989" max="9991" width="10.5703125" style="1" customWidth="1"/>
    <col min="9992" max="9992" width="11.5703125" style="1" customWidth="1"/>
    <col min="9993" max="10000" width="10.5703125" style="1" customWidth="1"/>
    <col min="10001" max="10002" width="14.42578125" style="1" customWidth="1"/>
    <col min="10003" max="10003" width="13.42578125" style="1" customWidth="1"/>
    <col min="10004" max="10004" width="14.42578125" style="1" customWidth="1"/>
    <col min="10005" max="10005" width="9.5703125" style="1" customWidth="1"/>
    <col min="10006" max="10241" width="9.140625" style="1"/>
    <col min="10242" max="10242" width="0" style="1" hidden="1" customWidth="1"/>
    <col min="10243" max="10243" width="52" style="1" customWidth="1"/>
    <col min="10244" max="10244" width="0" style="1" hidden="1" customWidth="1"/>
    <col min="10245" max="10247" width="10.5703125" style="1" customWidth="1"/>
    <col min="10248" max="10248" width="11.5703125" style="1" customWidth="1"/>
    <col min="10249" max="10256" width="10.5703125" style="1" customWidth="1"/>
    <col min="10257" max="10258" width="14.42578125" style="1" customWidth="1"/>
    <col min="10259" max="10259" width="13.42578125" style="1" customWidth="1"/>
    <col min="10260" max="10260" width="14.42578125" style="1" customWidth="1"/>
    <col min="10261" max="10261" width="9.5703125" style="1" customWidth="1"/>
    <col min="10262" max="10497" width="9.140625" style="1"/>
    <col min="10498" max="10498" width="0" style="1" hidden="1" customWidth="1"/>
    <col min="10499" max="10499" width="52" style="1" customWidth="1"/>
    <col min="10500" max="10500" width="0" style="1" hidden="1" customWidth="1"/>
    <col min="10501" max="10503" width="10.5703125" style="1" customWidth="1"/>
    <col min="10504" max="10504" width="11.5703125" style="1" customWidth="1"/>
    <col min="10505" max="10512" width="10.5703125" style="1" customWidth="1"/>
    <col min="10513" max="10514" width="14.42578125" style="1" customWidth="1"/>
    <col min="10515" max="10515" width="13.42578125" style="1" customWidth="1"/>
    <col min="10516" max="10516" width="14.42578125" style="1" customWidth="1"/>
    <col min="10517" max="10517" width="9.5703125" style="1" customWidth="1"/>
    <col min="10518" max="10753" width="9.140625" style="1"/>
    <col min="10754" max="10754" width="0" style="1" hidden="1" customWidth="1"/>
    <col min="10755" max="10755" width="52" style="1" customWidth="1"/>
    <col min="10756" max="10756" width="0" style="1" hidden="1" customWidth="1"/>
    <col min="10757" max="10759" width="10.5703125" style="1" customWidth="1"/>
    <col min="10760" max="10760" width="11.5703125" style="1" customWidth="1"/>
    <col min="10761" max="10768" width="10.5703125" style="1" customWidth="1"/>
    <col min="10769" max="10770" width="14.42578125" style="1" customWidth="1"/>
    <col min="10771" max="10771" width="13.42578125" style="1" customWidth="1"/>
    <col min="10772" max="10772" width="14.42578125" style="1" customWidth="1"/>
    <col min="10773" max="10773" width="9.5703125" style="1" customWidth="1"/>
    <col min="10774" max="11009" width="9.140625" style="1"/>
    <col min="11010" max="11010" width="0" style="1" hidden="1" customWidth="1"/>
    <col min="11011" max="11011" width="52" style="1" customWidth="1"/>
    <col min="11012" max="11012" width="0" style="1" hidden="1" customWidth="1"/>
    <col min="11013" max="11015" width="10.5703125" style="1" customWidth="1"/>
    <col min="11016" max="11016" width="11.5703125" style="1" customWidth="1"/>
    <col min="11017" max="11024" width="10.5703125" style="1" customWidth="1"/>
    <col min="11025" max="11026" width="14.42578125" style="1" customWidth="1"/>
    <col min="11027" max="11027" width="13.42578125" style="1" customWidth="1"/>
    <col min="11028" max="11028" width="14.42578125" style="1" customWidth="1"/>
    <col min="11029" max="11029" width="9.5703125" style="1" customWidth="1"/>
    <col min="11030" max="11265" width="9.140625" style="1"/>
    <col min="11266" max="11266" width="0" style="1" hidden="1" customWidth="1"/>
    <col min="11267" max="11267" width="52" style="1" customWidth="1"/>
    <col min="11268" max="11268" width="0" style="1" hidden="1" customWidth="1"/>
    <col min="11269" max="11271" width="10.5703125" style="1" customWidth="1"/>
    <col min="11272" max="11272" width="11.5703125" style="1" customWidth="1"/>
    <col min="11273" max="11280" width="10.5703125" style="1" customWidth="1"/>
    <col min="11281" max="11282" width="14.42578125" style="1" customWidth="1"/>
    <col min="11283" max="11283" width="13.42578125" style="1" customWidth="1"/>
    <col min="11284" max="11284" width="14.42578125" style="1" customWidth="1"/>
    <col min="11285" max="11285" width="9.5703125" style="1" customWidth="1"/>
    <col min="11286" max="11521" width="9.140625" style="1"/>
    <col min="11522" max="11522" width="0" style="1" hidden="1" customWidth="1"/>
    <col min="11523" max="11523" width="52" style="1" customWidth="1"/>
    <col min="11524" max="11524" width="0" style="1" hidden="1" customWidth="1"/>
    <col min="11525" max="11527" width="10.5703125" style="1" customWidth="1"/>
    <col min="11528" max="11528" width="11.5703125" style="1" customWidth="1"/>
    <col min="11529" max="11536" width="10.5703125" style="1" customWidth="1"/>
    <col min="11537" max="11538" width="14.42578125" style="1" customWidth="1"/>
    <col min="11539" max="11539" width="13.42578125" style="1" customWidth="1"/>
    <col min="11540" max="11540" width="14.42578125" style="1" customWidth="1"/>
    <col min="11541" max="11541" width="9.5703125" style="1" customWidth="1"/>
    <col min="11542" max="11777" width="9.140625" style="1"/>
    <col min="11778" max="11778" width="0" style="1" hidden="1" customWidth="1"/>
    <col min="11779" max="11779" width="52" style="1" customWidth="1"/>
    <col min="11780" max="11780" width="0" style="1" hidden="1" customWidth="1"/>
    <col min="11781" max="11783" width="10.5703125" style="1" customWidth="1"/>
    <col min="11784" max="11784" width="11.5703125" style="1" customWidth="1"/>
    <col min="11785" max="11792" width="10.5703125" style="1" customWidth="1"/>
    <col min="11793" max="11794" width="14.42578125" style="1" customWidth="1"/>
    <col min="11795" max="11795" width="13.42578125" style="1" customWidth="1"/>
    <col min="11796" max="11796" width="14.42578125" style="1" customWidth="1"/>
    <col min="11797" max="11797" width="9.5703125" style="1" customWidth="1"/>
    <col min="11798" max="12033" width="9.140625" style="1"/>
    <col min="12034" max="12034" width="0" style="1" hidden="1" customWidth="1"/>
    <col min="12035" max="12035" width="52" style="1" customWidth="1"/>
    <col min="12036" max="12036" width="0" style="1" hidden="1" customWidth="1"/>
    <col min="12037" max="12039" width="10.5703125" style="1" customWidth="1"/>
    <col min="12040" max="12040" width="11.5703125" style="1" customWidth="1"/>
    <col min="12041" max="12048" width="10.5703125" style="1" customWidth="1"/>
    <col min="12049" max="12050" width="14.42578125" style="1" customWidth="1"/>
    <col min="12051" max="12051" width="13.42578125" style="1" customWidth="1"/>
    <col min="12052" max="12052" width="14.42578125" style="1" customWidth="1"/>
    <col min="12053" max="12053" width="9.5703125" style="1" customWidth="1"/>
    <col min="12054" max="12289" width="9.140625" style="1"/>
    <col min="12290" max="12290" width="0" style="1" hidden="1" customWidth="1"/>
    <col min="12291" max="12291" width="52" style="1" customWidth="1"/>
    <col min="12292" max="12292" width="0" style="1" hidden="1" customWidth="1"/>
    <col min="12293" max="12295" width="10.5703125" style="1" customWidth="1"/>
    <col min="12296" max="12296" width="11.5703125" style="1" customWidth="1"/>
    <col min="12297" max="12304" width="10.5703125" style="1" customWidth="1"/>
    <col min="12305" max="12306" width="14.42578125" style="1" customWidth="1"/>
    <col min="12307" max="12307" width="13.42578125" style="1" customWidth="1"/>
    <col min="12308" max="12308" width="14.42578125" style="1" customWidth="1"/>
    <col min="12309" max="12309" width="9.5703125" style="1" customWidth="1"/>
    <col min="12310" max="12545" width="9.140625" style="1"/>
    <col min="12546" max="12546" width="0" style="1" hidden="1" customWidth="1"/>
    <col min="12547" max="12547" width="52" style="1" customWidth="1"/>
    <col min="12548" max="12548" width="0" style="1" hidden="1" customWidth="1"/>
    <col min="12549" max="12551" width="10.5703125" style="1" customWidth="1"/>
    <col min="12552" max="12552" width="11.5703125" style="1" customWidth="1"/>
    <col min="12553" max="12560" width="10.5703125" style="1" customWidth="1"/>
    <col min="12561" max="12562" width="14.42578125" style="1" customWidth="1"/>
    <col min="12563" max="12563" width="13.42578125" style="1" customWidth="1"/>
    <col min="12564" max="12564" width="14.42578125" style="1" customWidth="1"/>
    <col min="12565" max="12565" width="9.5703125" style="1" customWidth="1"/>
    <col min="12566" max="12801" width="9.140625" style="1"/>
    <col min="12802" max="12802" width="0" style="1" hidden="1" customWidth="1"/>
    <col min="12803" max="12803" width="52" style="1" customWidth="1"/>
    <col min="12804" max="12804" width="0" style="1" hidden="1" customWidth="1"/>
    <col min="12805" max="12807" width="10.5703125" style="1" customWidth="1"/>
    <col min="12808" max="12808" width="11.5703125" style="1" customWidth="1"/>
    <col min="12809" max="12816" width="10.5703125" style="1" customWidth="1"/>
    <col min="12817" max="12818" width="14.42578125" style="1" customWidth="1"/>
    <col min="12819" max="12819" width="13.42578125" style="1" customWidth="1"/>
    <col min="12820" max="12820" width="14.42578125" style="1" customWidth="1"/>
    <col min="12821" max="12821" width="9.5703125" style="1" customWidth="1"/>
    <col min="12822" max="13057" width="9.140625" style="1"/>
    <col min="13058" max="13058" width="0" style="1" hidden="1" customWidth="1"/>
    <col min="13059" max="13059" width="52" style="1" customWidth="1"/>
    <col min="13060" max="13060" width="0" style="1" hidden="1" customWidth="1"/>
    <col min="13061" max="13063" width="10.5703125" style="1" customWidth="1"/>
    <col min="13064" max="13064" width="11.5703125" style="1" customWidth="1"/>
    <col min="13065" max="13072" width="10.5703125" style="1" customWidth="1"/>
    <col min="13073" max="13074" width="14.42578125" style="1" customWidth="1"/>
    <col min="13075" max="13075" width="13.42578125" style="1" customWidth="1"/>
    <col min="13076" max="13076" width="14.42578125" style="1" customWidth="1"/>
    <col min="13077" max="13077" width="9.5703125" style="1" customWidth="1"/>
    <col min="13078" max="13313" width="9.140625" style="1"/>
    <col min="13314" max="13314" width="0" style="1" hidden="1" customWidth="1"/>
    <col min="13315" max="13315" width="52" style="1" customWidth="1"/>
    <col min="13316" max="13316" width="0" style="1" hidden="1" customWidth="1"/>
    <col min="13317" max="13319" width="10.5703125" style="1" customWidth="1"/>
    <col min="13320" max="13320" width="11.5703125" style="1" customWidth="1"/>
    <col min="13321" max="13328" width="10.5703125" style="1" customWidth="1"/>
    <col min="13329" max="13330" width="14.42578125" style="1" customWidth="1"/>
    <col min="13331" max="13331" width="13.42578125" style="1" customWidth="1"/>
    <col min="13332" max="13332" width="14.42578125" style="1" customWidth="1"/>
    <col min="13333" max="13333" width="9.5703125" style="1" customWidth="1"/>
    <col min="13334" max="13569" width="9.140625" style="1"/>
    <col min="13570" max="13570" width="0" style="1" hidden="1" customWidth="1"/>
    <col min="13571" max="13571" width="52" style="1" customWidth="1"/>
    <col min="13572" max="13572" width="0" style="1" hidden="1" customWidth="1"/>
    <col min="13573" max="13575" width="10.5703125" style="1" customWidth="1"/>
    <col min="13576" max="13576" width="11.5703125" style="1" customWidth="1"/>
    <col min="13577" max="13584" width="10.5703125" style="1" customWidth="1"/>
    <col min="13585" max="13586" width="14.42578125" style="1" customWidth="1"/>
    <col min="13587" max="13587" width="13.42578125" style="1" customWidth="1"/>
    <col min="13588" max="13588" width="14.42578125" style="1" customWidth="1"/>
    <col min="13589" max="13589" width="9.5703125" style="1" customWidth="1"/>
    <col min="13590" max="13825" width="9.140625" style="1"/>
    <col min="13826" max="13826" width="0" style="1" hidden="1" customWidth="1"/>
    <col min="13827" max="13827" width="52" style="1" customWidth="1"/>
    <col min="13828" max="13828" width="0" style="1" hidden="1" customWidth="1"/>
    <col min="13829" max="13831" width="10.5703125" style="1" customWidth="1"/>
    <col min="13832" max="13832" width="11.5703125" style="1" customWidth="1"/>
    <col min="13833" max="13840" width="10.5703125" style="1" customWidth="1"/>
    <col min="13841" max="13842" width="14.42578125" style="1" customWidth="1"/>
    <col min="13843" max="13843" width="13.42578125" style="1" customWidth="1"/>
    <col min="13844" max="13844" width="14.42578125" style="1" customWidth="1"/>
    <col min="13845" max="13845" width="9.5703125" style="1" customWidth="1"/>
    <col min="13846" max="14081" width="9.140625" style="1"/>
    <col min="14082" max="14082" width="0" style="1" hidden="1" customWidth="1"/>
    <col min="14083" max="14083" width="52" style="1" customWidth="1"/>
    <col min="14084" max="14084" width="0" style="1" hidden="1" customWidth="1"/>
    <col min="14085" max="14087" width="10.5703125" style="1" customWidth="1"/>
    <col min="14088" max="14088" width="11.5703125" style="1" customWidth="1"/>
    <col min="14089" max="14096" width="10.5703125" style="1" customWidth="1"/>
    <col min="14097" max="14098" width="14.42578125" style="1" customWidth="1"/>
    <col min="14099" max="14099" width="13.42578125" style="1" customWidth="1"/>
    <col min="14100" max="14100" width="14.42578125" style="1" customWidth="1"/>
    <col min="14101" max="14101" width="9.5703125" style="1" customWidth="1"/>
    <col min="14102" max="14337" width="9.140625" style="1"/>
    <col min="14338" max="14338" width="0" style="1" hidden="1" customWidth="1"/>
    <col min="14339" max="14339" width="52" style="1" customWidth="1"/>
    <col min="14340" max="14340" width="0" style="1" hidden="1" customWidth="1"/>
    <col min="14341" max="14343" width="10.5703125" style="1" customWidth="1"/>
    <col min="14344" max="14344" width="11.5703125" style="1" customWidth="1"/>
    <col min="14345" max="14352" width="10.5703125" style="1" customWidth="1"/>
    <col min="14353" max="14354" width="14.42578125" style="1" customWidth="1"/>
    <col min="14355" max="14355" width="13.42578125" style="1" customWidth="1"/>
    <col min="14356" max="14356" width="14.42578125" style="1" customWidth="1"/>
    <col min="14357" max="14357" width="9.5703125" style="1" customWidth="1"/>
    <col min="14358" max="14593" width="9.140625" style="1"/>
    <col min="14594" max="14594" width="0" style="1" hidden="1" customWidth="1"/>
    <col min="14595" max="14595" width="52" style="1" customWidth="1"/>
    <col min="14596" max="14596" width="0" style="1" hidden="1" customWidth="1"/>
    <col min="14597" max="14599" width="10.5703125" style="1" customWidth="1"/>
    <col min="14600" max="14600" width="11.5703125" style="1" customWidth="1"/>
    <col min="14601" max="14608" width="10.5703125" style="1" customWidth="1"/>
    <col min="14609" max="14610" width="14.42578125" style="1" customWidth="1"/>
    <col min="14611" max="14611" width="13.42578125" style="1" customWidth="1"/>
    <col min="14612" max="14612" width="14.42578125" style="1" customWidth="1"/>
    <col min="14613" max="14613" width="9.5703125" style="1" customWidth="1"/>
    <col min="14614" max="14849" width="9.140625" style="1"/>
    <col min="14850" max="14850" width="0" style="1" hidden="1" customWidth="1"/>
    <col min="14851" max="14851" width="52" style="1" customWidth="1"/>
    <col min="14852" max="14852" width="0" style="1" hidden="1" customWidth="1"/>
    <col min="14853" max="14855" width="10.5703125" style="1" customWidth="1"/>
    <col min="14856" max="14856" width="11.5703125" style="1" customWidth="1"/>
    <col min="14857" max="14864" width="10.5703125" style="1" customWidth="1"/>
    <col min="14865" max="14866" width="14.42578125" style="1" customWidth="1"/>
    <col min="14867" max="14867" width="13.42578125" style="1" customWidth="1"/>
    <col min="14868" max="14868" width="14.42578125" style="1" customWidth="1"/>
    <col min="14869" max="14869" width="9.5703125" style="1" customWidth="1"/>
    <col min="14870" max="15105" width="9.140625" style="1"/>
    <col min="15106" max="15106" width="0" style="1" hidden="1" customWidth="1"/>
    <col min="15107" max="15107" width="52" style="1" customWidth="1"/>
    <col min="15108" max="15108" width="0" style="1" hidden="1" customWidth="1"/>
    <col min="15109" max="15111" width="10.5703125" style="1" customWidth="1"/>
    <col min="15112" max="15112" width="11.5703125" style="1" customWidth="1"/>
    <col min="15113" max="15120" width="10.5703125" style="1" customWidth="1"/>
    <col min="15121" max="15122" width="14.42578125" style="1" customWidth="1"/>
    <col min="15123" max="15123" width="13.42578125" style="1" customWidth="1"/>
    <col min="15124" max="15124" width="14.42578125" style="1" customWidth="1"/>
    <col min="15125" max="15125" width="9.5703125" style="1" customWidth="1"/>
    <col min="15126" max="15361" width="9.140625" style="1"/>
    <col min="15362" max="15362" width="0" style="1" hidden="1" customWidth="1"/>
    <col min="15363" max="15363" width="52" style="1" customWidth="1"/>
    <col min="15364" max="15364" width="0" style="1" hidden="1" customWidth="1"/>
    <col min="15365" max="15367" width="10.5703125" style="1" customWidth="1"/>
    <col min="15368" max="15368" width="11.5703125" style="1" customWidth="1"/>
    <col min="15369" max="15376" width="10.5703125" style="1" customWidth="1"/>
    <col min="15377" max="15378" width="14.42578125" style="1" customWidth="1"/>
    <col min="15379" max="15379" width="13.42578125" style="1" customWidth="1"/>
    <col min="15380" max="15380" width="14.42578125" style="1" customWidth="1"/>
    <col min="15381" max="15381" width="9.5703125" style="1" customWidth="1"/>
    <col min="15382" max="15617" width="9.140625" style="1"/>
    <col min="15618" max="15618" width="0" style="1" hidden="1" customWidth="1"/>
    <col min="15619" max="15619" width="52" style="1" customWidth="1"/>
    <col min="15620" max="15620" width="0" style="1" hidden="1" customWidth="1"/>
    <col min="15621" max="15623" width="10.5703125" style="1" customWidth="1"/>
    <col min="15624" max="15624" width="11.5703125" style="1" customWidth="1"/>
    <col min="15625" max="15632" width="10.5703125" style="1" customWidth="1"/>
    <col min="15633" max="15634" width="14.42578125" style="1" customWidth="1"/>
    <col min="15635" max="15635" width="13.42578125" style="1" customWidth="1"/>
    <col min="15636" max="15636" width="14.42578125" style="1" customWidth="1"/>
    <col min="15637" max="15637" width="9.5703125" style="1" customWidth="1"/>
    <col min="15638" max="15873" width="9.140625" style="1"/>
    <col min="15874" max="15874" width="0" style="1" hidden="1" customWidth="1"/>
    <col min="15875" max="15875" width="52" style="1" customWidth="1"/>
    <col min="15876" max="15876" width="0" style="1" hidden="1" customWidth="1"/>
    <col min="15877" max="15879" width="10.5703125" style="1" customWidth="1"/>
    <col min="15880" max="15880" width="11.5703125" style="1" customWidth="1"/>
    <col min="15881" max="15888" width="10.5703125" style="1" customWidth="1"/>
    <col min="15889" max="15890" width="14.42578125" style="1" customWidth="1"/>
    <col min="15891" max="15891" width="13.42578125" style="1" customWidth="1"/>
    <col min="15892" max="15892" width="14.42578125" style="1" customWidth="1"/>
    <col min="15893" max="15893" width="9.5703125" style="1" customWidth="1"/>
    <col min="15894" max="16129" width="9.140625" style="1"/>
    <col min="16130" max="16130" width="0" style="1" hidden="1" customWidth="1"/>
    <col min="16131" max="16131" width="52" style="1" customWidth="1"/>
    <col min="16132" max="16132" width="0" style="1" hidden="1" customWidth="1"/>
    <col min="16133" max="16135" width="10.5703125" style="1" customWidth="1"/>
    <col min="16136" max="16136" width="11.5703125" style="1" customWidth="1"/>
    <col min="16137" max="16144" width="10.5703125" style="1" customWidth="1"/>
    <col min="16145" max="16146" width="14.42578125" style="1" customWidth="1"/>
    <col min="16147" max="16147" width="13.42578125" style="1" customWidth="1"/>
    <col min="16148" max="16148" width="14.42578125" style="1" customWidth="1"/>
    <col min="16149" max="16149" width="9.5703125" style="1" customWidth="1"/>
    <col min="16150" max="16384" width="9.140625" style="1"/>
  </cols>
  <sheetData>
    <row r="1" spans="1:26" s="140" customFormat="1" ht="18">
      <c r="E1" s="141"/>
      <c r="F1" s="141"/>
    </row>
    <row r="2" spans="1:26" s="2" customFormat="1" ht="25.5" customHeight="1">
      <c r="B2" s="79" t="s">
        <v>364</v>
      </c>
      <c r="C2" s="79"/>
      <c r="D2" s="79"/>
    </row>
    <row r="3" spans="1:26" s="3" customFormat="1" ht="5.25" customHeight="1"/>
    <row r="4" spans="1:26" ht="5.0999999999999996" hidden="1" customHeight="1">
      <c r="B4" s="4"/>
      <c r="C4" s="90"/>
      <c r="D4" s="90"/>
      <c r="E4" s="5"/>
      <c r="F4" s="5"/>
      <c r="G4" s="5"/>
      <c r="H4" s="5"/>
      <c r="I4" s="5"/>
      <c r="J4" s="5"/>
      <c r="K4" s="5"/>
      <c r="L4" s="5"/>
      <c r="M4" s="5"/>
      <c r="N4" s="5"/>
      <c r="O4" s="5"/>
      <c r="P4" s="3"/>
      <c r="Q4" s="3"/>
      <c r="R4" s="3"/>
      <c r="S4" s="6"/>
      <c r="T4" s="6"/>
      <c r="U4" s="7"/>
    </row>
    <row r="5" spans="1:26" s="5" customFormat="1" ht="5.0999999999999996" hidden="1" customHeight="1">
      <c r="A5" s="3"/>
      <c r="B5" s="8"/>
      <c r="C5" s="19"/>
      <c r="D5" s="19"/>
      <c r="E5" s="394"/>
      <c r="F5" s="394"/>
      <c r="G5" s="3"/>
      <c r="H5" s="3"/>
      <c r="I5" s="3"/>
      <c r="J5" s="3"/>
      <c r="K5" s="3"/>
      <c r="L5" s="3"/>
      <c r="M5" s="3"/>
      <c r="N5" s="3"/>
      <c r="O5" s="3"/>
      <c r="P5" s="394"/>
      <c r="Q5" s="394"/>
      <c r="R5" s="394"/>
      <c r="S5" s="395"/>
      <c r="T5" s="395"/>
      <c r="U5" s="411"/>
    </row>
    <row r="6" spans="1:26" ht="54.75" customHeight="1">
      <c r="B6" s="785" t="s">
        <v>52</v>
      </c>
      <c r="C6" s="787" t="s">
        <v>325</v>
      </c>
      <c r="D6" s="863" t="s">
        <v>353</v>
      </c>
      <c r="E6" s="788" t="s">
        <v>179</v>
      </c>
      <c r="F6" s="789" t="s">
        <v>180</v>
      </c>
      <c r="G6" s="790" t="s">
        <v>7</v>
      </c>
      <c r="H6" s="790" t="s">
        <v>8</v>
      </c>
      <c r="I6" s="790" t="s">
        <v>9</v>
      </c>
      <c r="J6" s="790" t="s">
        <v>10</v>
      </c>
      <c r="K6" s="790" t="s">
        <v>26</v>
      </c>
      <c r="L6" s="790" t="s">
        <v>27</v>
      </c>
      <c r="M6" s="789" t="s">
        <v>28</v>
      </c>
      <c r="N6" s="789" t="s">
        <v>29</v>
      </c>
      <c r="O6" s="790" t="s">
        <v>30</v>
      </c>
      <c r="P6" s="791" t="s">
        <v>31</v>
      </c>
      <c r="Q6" s="786" t="s">
        <v>369</v>
      </c>
      <c r="R6" s="786" t="s">
        <v>366</v>
      </c>
      <c r="S6" s="792" t="s">
        <v>365</v>
      </c>
      <c r="T6" s="786" t="s">
        <v>185</v>
      </c>
      <c r="U6" s="786" t="s">
        <v>309</v>
      </c>
    </row>
    <row r="7" spans="1:26">
      <c r="B7" s="264" t="s">
        <v>210</v>
      </c>
      <c r="C7" s="88"/>
      <c r="D7" s="88"/>
      <c r="E7" s="694"/>
      <c r="F7" s="693"/>
      <c r="G7" s="201"/>
      <c r="H7" s="693"/>
      <c r="I7" s="542"/>
      <c r="J7" s="542"/>
      <c r="K7" s="542"/>
      <c r="L7" s="542"/>
      <c r="M7" s="542"/>
      <c r="N7" s="542"/>
      <c r="O7" s="542"/>
      <c r="P7" s="412"/>
      <c r="Q7" s="88"/>
      <c r="R7" s="88"/>
      <c r="S7" s="412"/>
      <c r="T7" s="87"/>
      <c r="U7" s="413"/>
    </row>
    <row r="8" spans="1:26" ht="12.75">
      <c r="A8" s="86" t="s">
        <v>54</v>
      </c>
      <c r="B8" s="265" t="s">
        <v>226</v>
      </c>
      <c r="C8" s="83">
        <v>4906618.76</v>
      </c>
      <c r="D8" s="83">
        <v>2924041.8900000011</v>
      </c>
      <c r="E8" s="201">
        <v>214433.98000000045</v>
      </c>
      <c r="F8" s="87">
        <v>146370.51000000024</v>
      </c>
      <c r="G8" s="201">
        <v>141305.42000000059</v>
      </c>
      <c r="H8" s="87">
        <v>121495.90000000004</v>
      </c>
      <c r="I8" s="201"/>
      <c r="J8" s="542"/>
      <c r="K8" s="542"/>
      <c r="L8" s="542"/>
      <c r="M8" s="542"/>
      <c r="N8" s="542"/>
      <c r="O8" s="542"/>
      <c r="P8" s="83"/>
      <c r="Q8" s="83">
        <f>SUM(E8:P8)</f>
        <v>623605.81000000134</v>
      </c>
      <c r="R8" s="83">
        <f>SUM(C8:D8)</f>
        <v>7830660.6500000004</v>
      </c>
      <c r="S8" s="150">
        <v>31978000</v>
      </c>
      <c r="T8" s="9"/>
      <c r="U8" s="270">
        <f>+(R8+'Incentives 2018-22'!Q12)/(S8+T8)</f>
        <v>0.25468636718994309</v>
      </c>
      <c r="Z8" s="86"/>
    </row>
    <row r="9" spans="1:26" ht="12.75">
      <c r="A9" s="86"/>
      <c r="B9" s="265" t="s">
        <v>55</v>
      </c>
      <c r="C9" s="83">
        <v>353890.60000000033</v>
      </c>
      <c r="D9" s="83">
        <v>335271.55999999965</v>
      </c>
      <c r="E9" s="201">
        <v>21285.860000000015</v>
      </c>
      <c r="F9" s="87">
        <v>37288.04</v>
      </c>
      <c r="G9" s="201">
        <v>18224.010000000009</v>
      </c>
      <c r="H9" s="87">
        <v>17497.530000000013</v>
      </c>
      <c r="I9" s="201"/>
      <c r="J9" s="542"/>
      <c r="K9" s="542"/>
      <c r="L9" s="542"/>
      <c r="M9" s="542"/>
      <c r="N9" s="542"/>
      <c r="O9" s="542"/>
      <c r="P9" s="83"/>
      <c r="Q9" s="83">
        <f>SUM(E9:P9)</f>
        <v>94295.440000000046</v>
      </c>
      <c r="R9" s="83">
        <f>SUM(C9:D9)</f>
        <v>689162.15999999992</v>
      </c>
      <c r="S9" s="150">
        <v>161770000</v>
      </c>
      <c r="T9" s="9"/>
      <c r="U9" s="270">
        <f>+(R9+'Incentives 2018-22'!Q8)/(S9+T9)</f>
        <v>0.31541370890770848</v>
      </c>
      <c r="Z9" s="86"/>
    </row>
    <row r="10" spans="1:26" ht="12.75">
      <c r="A10" s="86" t="s">
        <v>56</v>
      </c>
      <c r="B10" s="267" t="s">
        <v>61</v>
      </c>
      <c r="C10" s="89">
        <v>411485.41000000003</v>
      </c>
      <c r="D10" s="89">
        <v>378985.42</v>
      </c>
      <c r="E10" s="774">
        <v>32255.219999999987</v>
      </c>
      <c r="F10" s="782">
        <v>28702.37</v>
      </c>
      <c r="G10" s="774">
        <v>40378.67</v>
      </c>
      <c r="H10" s="782">
        <v>31957.059999999987</v>
      </c>
      <c r="I10" s="774"/>
      <c r="J10" s="731"/>
      <c r="K10" s="731"/>
      <c r="L10" s="731"/>
      <c r="M10" s="731"/>
      <c r="N10" s="731"/>
      <c r="O10" s="731"/>
      <c r="P10" s="83"/>
      <c r="Q10" s="89">
        <f>SUM(E10:P10)</f>
        <v>133293.31999999998</v>
      </c>
      <c r="R10" s="83">
        <f>SUM(C10:D10)</f>
        <v>790470.83000000007</v>
      </c>
      <c r="S10" s="150">
        <v>20518000</v>
      </c>
      <c r="T10" s="10"/>
      <c r="U10" s="270">
        <f>+(R10+'Incentives 2018-22'!Q9)/(S10+T10)</f>
        <v>0.17780513695291938</v>
      </c>
      <c r="Z10" s="86"/>
    </row>
    <row r="11" spans="1:26" ht="12.75">
      <c r="A11" s="86"/>
      <c r="B11" s="256" t="s">
        <v>58</v>
      </c>
      <c r="C11" s="690">
        <f>SUM(C8:C10)</f>
        <v>5671994.7700000005</v>
      </c>
      <c r="D11" s="690">
        <v>3638298.8700000006</v>
      </c>
      <c r="E11" s="887">
        <f>SUM(E8:E10)</f>
        <v>267975.06000000046</v>
      </c>
      <c r="F11" s="864">
        <f>SUM(F8:F10)</f>
        <v>212360.92000000025</v>
      </c>
      <c r="G11" s="864">
        <f>SUM(G8:G10)</f>
        <v>199908.10000000062</v>
      </c>
      <c r="H11" s="864">
        <f>SUM(H8:H10)</f>
        <v>170950.49000000005</v>
      </c>
      <c r="I11" s="673"/>
      <c r="J11" s="692"/>
      <c r="K11" s="692"/>
      <c r="L11" s="692"/>
      <c r="M11" s="692"/>
      <c r="N11" s="692"/>
      <c r="O11" s="692"/>
      <c r="P11" s="208"/>
      <c r="Q11" s="208">
        <f t="shared" ref="Q11" si="0">SUM(Q8:Q10)</f>
        <v>851194.57000000135</v>
      </c>
      <c r="R11" s="864">
        <f>SUM(C11:D11)</f>
        <v>9310293.6400000006</v>
      </c>
      <c r="S11" s="208">
        <v>214266000</v>
      </c>
      <c r="T11" s="208">
        <f t="shared" ref="T11" si="1">SUM(T8:T10)</f>
        <v>0</v>
      </c>
      <c r="U11" s="268">
        <f>+R11/S11</f>
        <v>4.3452034573847463E-2</v>
      </c>
      <c r="Z11" s="86"/>
    </row>
    <row r="12" spans="1:26" s="3" customFormat="1" ht="3.75" customHeight="1">
      <c r="A12" s="86"/>
      <c r="B12" s="269"/>
      <c r="C12" s="691"/>
      <c r="D12" s="83"/>
      <c r="E12" s="694"/>
      <c r="F12" s="87"/>
      <c r="G12" s="201"/>
      <c r="H12" s="87"/>
      <c r="I12" s="542"/>
      <c r="J12" s="542"/>
      <c r="K12" s="542"/>
      <c r="L12" s="542"/>
      <c r="M12" s="542"/>
      <c r="N12" s="542"/>
      <c r="O12" s="542"/>
      <c r="P12" s="412"/>
      <c r="Q12" s="412"/>
      <c r="R12" s="412"/>
      <c r="S12" s="412"/>
      <c r="T12" s="414"/>
      <c r="U12" s="415"/>
      <c r="Z12" s="86"/>
    </row>
    <row r="13" spans="1:26" s="3" customFormat="1" ht="12.75">
      <c r="A13" s="86"/>
      <c r="B13" s="264" t="s">
        <v>211</v>
      </c>
      <c r="C13" s="83"/>
      <c r="D13" s="83"/>
      <c r="E13" s="694"/>
      <c r="F13" s="87"/>
      <c r="G13" s="201"/>
      <c r="H13" s="87"/>
      <c r="I13" s="542"/>
      <c r="J13" s="542"/>
      <c r="K13" s="542"/>
      <c r="L13" s="542"/>
      <c r="M13" s="542"/>
      <c r="N13" s="542"/>
      <c r="O13" s="542"/>
      <c r="P13" s="83"/>
      <c r="Q13" s="83"/>
      <c r="R13" s="83"/>
      <c r="S13" s="83"/>
      <c r="T13" s="87"/>
      <c r="U13" s="270"/>
      <c r="Z13" s="86"/>
    </row>
    <row r="14" spans="1:26" ht="12.75">
      <c r="A14" s="86" t="s">
        <v>60</v>
      </c>
      <c r="B14" s="265" t="s">
        <v>227</v>
      </c>
      <c r="C14" s="89">
        <v>6617.5699999999988</v>
      </c>
      <c r="D14" s="89">
        <v>5003.5800000000008</v>
      </c>
      <c r="E14" s="201">
        <v>310.31</v>
      </c>
      <c r="F14" s="87">
        <v>409.82</v>
      </c>
      <c r="G14" s="201">
        <v>394.90999999999997</v>
      </c>
      <c r="H14" s="87">
        <v>268.34999999999997</v>
      </c>
      <c r="I14" s="201"/>
      <c r="J14" s="542"/>
      <c r="K14" s="542"/>
      <c r="L14" s="542"/>
      <c r="M14" s="542"/>
      <c r="N14" s="542"/>
      <c r="O14" s="542"/>
      <c r="P14" s="83"/>
      <c r="Q14" s="89">
        <f>SUM(E14:P14)</f>
        <v>1383.3899999999999</v>
      </c>
      <c r="R14" s="83">
        <f>SUM(C14:D14)</f>
        <v>11621.15</v>
      </c>
      <c r="S14" s="83">
        <v>63000</v>
      </c>
      <c r="T14" s="87"/>
      <c r="U14" s="270">
        <f>+R14/(S14+T14)</f>
        <v>0.18446269841269841</v>
      </c>
      <c r="Z14" s="86"/>
    </row>
    <row r="15" spans="1:26" ht="12.75">
      <c r="A15" s="86"/>
      <c r="B15" s="265" t="s">
        <v>228</v>
      </c>
      <c r="C15" s="83">
        <v>0</v>
      </c>
      <c r="D15" s="83">
        <v>0</v>
      </c>
      <c r="E15" s="774">
        <v>0</v>
      </c>
      <c r="F15" s="782">
        <v>0</v>
      </c>
      <c r="G15" s="774">
        <v>0</v>
      </c>
      <c r="H15" s="782">
        <v>0</v>
      </c>
      <c r="I15" s="774"/>
      <c r="J15" s="731"/>
      <c r="K15" s="731"/>
      <c r="L15" s="731"/>
      <c r="M15" s="731"/>
      <c r="N15" s="731"/>
      <c r="O15" s="731"/>
      <c r="P15" s="83"/>
      <c r="Q15" s="83">
        <f>SUM(E15:P15)</f>
        <v>0</v>
      </c>
      <c r="R15" s="83">
        <f>SUM(C15:D15)</f>
        <v>0</v>
      </c>
      <c r="S15" s="83">
        <v>0</v>
      </c>
      <c r="T15" s="87"/>
      <c r="U15" s="270">
        <v>0</v>
      </c>
      <c r="Z15" s="86"/>
    </row>
    <row r="16" spans="1:26" ht="12.75">
      <c r="A16" s="86"/>
      <c r="B16" s="256" t="s">
        <v>62</v>
      </c>
      <c r="C16" s="692">
        <f>SUM(C14:C15)</f>
        <v>6617.5699999999988</v>
      </c>
      <c r="D16" s="864">
        <v>5003.5800000000008</v>
      </c>
      <c r="E16" s="887">
        <f>SUM(E14:E15)</f>
        <v>310.31</v>
      </c>
      <c r="F16" s="864">
        <f>SUM(F14:F15)</f>
        <v>409.82</v>
      </c>
      <c r="G16" s="864">
        <f>SUM(G14:G15)</f>
        <v>394.90999999999997</v>
      </c>
      <c r="H16" s="864">
        <f>SUM(H14:H15)</f>
        <v>268.34999999999997</v>
      </c>
      <c r="I16" s="673"/>
      <c r="J16" s="692"/>
      <c r="K16" s="692"/>
      <c r="L16" s="692"/>
      <c r="M16" s="692"/>
      <c r="N16" s="692"/>
      <c r="O16" s="692"/>
      <c r="P16" s="209"/>
      <c r="Q16" s="210">
        <f t="shared" ref="Q16" si="2">SUM(Q14:Q15)</f>
        <v>1383.3899999999999</v>
      </c>
      <c r="R16" s="864">
        <f>SUM(C16:D16)</f>
        <v>11621.15</v>
      </c>
      <c r="S16" s="208">
        <v>63000</v>
      </c>
      <c r="T16" s="208">
        <f t="shared" ref="T16" si="3">SUM(T14:T15)</f>
        <v>0</v>
      </c>
      <c r="U16" s="268">
        <f>+R16/S16</f>
        <v>0.18446269841269841</v>
      </c>
      <c r="Z16" s="86"/>
    </row>
    <row r="17" spans="1:26" ht="5.0999999999999996" customHeight="1">
      <c r="A17" s="86"/>
      <c r="B17" s="271"/>
      <c r="C17" s="83"/>
      <c r="D17" s="83"/>
      <c r="E17" s="694"/>
      <c r="F17" s="87"/>
      <c r="G17" s="201"/>
      <c r="H17" s="87"/>
      <c r="I17" s="542"/>
      <c r="J17" s="542"/>
      <c r="K17" s="542"/>
      <c r="L17" s="542"/>
      <c r="M17" s="542"/>
      <c r="N17" s="542"/>
      <c r="O17" s="542"/>
      <c r="P17" s="412"/>
      <c r="Q17" s="83"/>
      <c r="R17" s="83"/>
      <c r="S17" s="83"/>
      <c r="T17" s="87"/>
      <c r="U17" s="270"/>
      <c r="Z17" s="86"/>
    </row>
    <row r="18" spans="1:26" ht="12.75">
      <c r="A18" s="86"/>
      <c r="B18" s="272" t="s">
        <v>212</v>
      </c>
      <c r="C18" s="83"/>
      <c r="D18" s="83"/>
      <c r="E18" s="694"/>
      <c r="F18" s="87"/>
      <c r="G18" s="201"/>
      <c r="H18" s="87"/>
      <c r="I18" s="542"/>
      <c r="J18" s="542"/>
      <c r="K18" s="542"/>
      <c r="L18" s="542"/>
      <c r="M18" s="542"/>
      <c r="N18" s="542"/>
      <c r="O18" s="542"/>
      <c r="P18" s="83"/>
      <c r="Q18" s="83"/>
      <c r="R18" s="83"/>
      <c r="S18" s="83"/>
      <c r="T18" s="273"/>
      <c r="U18" s="270"/>
      <c r="Z18" s="86"/>
    </row>
    <row r="19" spans="1:26" ht="12.75">
      <c r="A19" s="86"/>
      <c r="B19" s="265" t="s">
        <v>229</v>
      </c>
      <c r="C19" s="83">
        <v>117660.87</v>
      </c>
      <c r="D19" s="83">
        <v>157821.19000000003</v>
      </c>
      <c r="E19" s="201">
        <v>9320.8100000000031</v>
      </c>
      <c r="F19" s="87">
        <v>5181.5100000000011</v>
      </c>
      <c r="G19" s="201">
        <v>9514.4699999999939</v>
      </c>
      <c r="H19" s="87">
        <v>140.16</v>
      </c>
      <c r="I19" s="201"/>
      <c r="J19" s="542"/>
      <c r="K19" s="542"/>
      <c r="L19" s="542"/>
      <c r="M19" s="542"/>
      <c r="N19" s="542"/>
      <c r="O19" s="542"/>
      <c r="P19" s="83"/>
      <c r="Q19" s="83">
        <f>SUM(E19:P19)</f>
        <v>24156.949999999997</v>
      </c>
      <c r="R19" s="83">
        <f>SUM(C19:D19)</f>
        <v>275482.06000000006</v>
      </c>
      <c r="S19" s="83">
        <v>6000000</v>
      </c>
      <c r="T19" s="201"/>
      <c r="U19" s="274">
        <f>+R19/S19</f>
        <v>4.5913676666666674E-2</v>
      </c>
      <c r="Z19" s="86"/>
    </row>
    <row r="20" spans="1:26" ht="12.75">
      <c r="A20" s="86" t="s">
        <v>64</v>
      </c>
      <c r="B20" s="265" t="s">
        <v>182</v>
      </c>
      <c r="C20" s="83">
        <v>978544.03</v>
      </c>
      <c r="D20" s="83">
        <v>1300087.8900000006</v>
      </c>
      <c r="E20" s="201">
        <v>86326.930000000139</v>
      </c>
      <c r="F20" s="87">
        <v>160023.27000000048</v>
      </c>
      <c r="G20" s="201">
        <v>167578.46000000049</v>
      </c>
      <c r="H20" s="87">
        <v>145863.61000000025</v>
      </c>
      <c r="I20" s="201"/>
      <c r="J20" s="542"/>
      <c r="K20" s="542"/>
      <c r="L20" s="542"/>
      <c r="M20" s="542"/>
      <c r="N20" s="542"/>
      <c r="O20" s="542"/>
      <c r="P20" s="201"/>
      <c r="Q20" s="734">
        <f>SUM(E20:P20)</f>
        <v>559792.2700000013</v>
      </c>
      <c r="R20" s="83">
        <f>SUM(C20:D20)</f>
        <v>2278631.9200000009</v>
      </c>
      <c r="S20" s="152">
        <v>12931000</v>
      </c>
      <c r="T20" s="12"/>
      <c r="U20" s="274">
        <f>+R20/S20</f>
        <v>0.17621467171912464</v>
      </c>
      <c r="Z20" s="86"/>
    </row>
    <row r="21" spans="1:26" ht="12.75">
      <c r="A21" s="86"/>
      <c r="B21" s="256" t="s">
        <v>66</v>
      </c>
      <c r="C21" s="692">
        <f>SUM(C19:C20)</f>
        <v>1096204.8999999999</v>
      </c>
      <c r="D21" s="864">
        <v>1457909.0800000005</v>
      </c>
      <c r="E21" s="887">
        <f>SUM(E19:E20)</f>
        <v>95647.740000000136</v>
      </c>
      <c r="F21" s="864">
        <f>SUM(F19:F20)</f>
        <v>165204.78000000049</v>
      </c>
      <c r="G21" s="864">
        <f>SUM(G19:G20)</f>
        <v>177092.93000000049</v>
      </c>
      <c r="H21" s="864">
        <f>SUM(H19:H20)</f>
        <v>146003.77000000025</v>
      </c>
      <c r="I21" s="673"/>
      <c r="J21" s="692"/>
      <c r="K21" s="692"/>
      <c r="L21" s="692"/>
      <c r="M21" s="692"/>
      <c r="N21" s="692"/>
      <c r="O21" s="692"/>
      <c r="P21" s="209"/>
      <c r="Q21" s="210">
        <f>Q20+Q19</f>
        <v>583949.22000000125</v>
      </c>
      <c r="R21" s="864">
        <f>SUM(C21:D21)</f>
        <v>2554113.9800000004</v>
      </c>
      <c r="S21" s="208">
        <v>18931000</v>
      </c>
      <c r="T21" s="208">
        <f>T20+T19</f>
        <v>0</v>
      </c>
      <c r="U21" s="268">
        <f>+R21/S21</f>
        <v>0.1349170133643231</v>
      </c>
      <c r="Z21" s="86"/>
    </row>
    <row r="22" spans="1:26" ht="3" customHeight="1">
      <c r="A22" s="86"/>
      <c r="B22" s="265"/>
      <c r="C22" s="83"/>
      <c r="D22" s="83"/>
      <c r="E22" s="694"/>
      <c r="F22" s="87"/>
      <c r="G22" s="83"/>
      <c r="H22" s="542"/>
      <c r="I22" s="542"/>
      <c r="J22" s="542"/>
      <c r="K22" s="542"/>
      <c r="L22" s="733"/>
      <c r="M22" s="542"/>
      <c r="N22" s="542"/>
      <c r="O22" s="542"/>
      <c r="P22" s="412"/>
      <c r="Q22" s="83"/>
      <c r="R22" s="83">
        <v>0</v>
      </c>
      <c r="S22" s="150"/>
      <c r="T22" s="9"/>
      <c r="U22" s="266"/>
      <c r="Z22" s="86"/>
    </row>
    <row r="23" spans="1:26" ht="12.75">
      <c r="A23" s="86"/>
      <c r="B23" s="264" t="s">
        <v>67</v>
      </c>
      <c r="C23" s="83"/>
      <c r="D23" s="83"/>
      <c r="E23" s="694"/>
      <c r="F23" s="87"/>
      <c r="G23" s="83"/>
      <c r="H23" s="542"/>
      <c r="I23" s="542"/>
      <c r="J23" s="542"/>
      <c r="K23" s="542"/>
      <c r="L23" s="542"/>
      <c r="M23" s="542"/>
      <c r="N23" s="542"/>
      <c r="O23" s="542"/>
      <c r="P23" s="83"/>
      <c r="Q23" s="83"/>
      <c r="R23" s="83"/>
      <c r="S23" s="83"/>
      <c r="T23" s="87"/>
      <c r="U23" s="270"/>
      <c r="Z23" s="86"/>
    </row>
    <row r="24" spans="1:26" ht="12.75">
      <c r="A24" s="86" t="s">
        <v>68</v>
      </c>
      <c r="B24" s="265" t="s">
        <v>169</v>
      </c>
      <c r="C24" s="83">
        <v>2289175.92</v>
      </c>
      <c r="D24" s="83">
        <v>1630516.61</v>
      </c>
      <c r="E24" s="201">
        <v>120265.3</v>
      </c>
      <c r="F24" s="87">
        <v>88207.56</v>
      </c>
      <c r="G24" s="201">
        <v>170807.68000000058</v>
      </c>
      <c r="H24" s="542">
        <v>217138.49000000031</v>
      </c>
      <c r="I24" s="201"/>
      <c r="J24" s="542"/>
      <c r="K24" s="542"/>
      <c r="L24" s="542"/>
      <c r="M24" s="542"/>
      <c r="N24" s="542"/>
      <c r="O24" s="542"/>
      <c r="P24" s="83"/>
      <c r="Q24" s="83">
        <f>SUM(E24:P24)</f>
        <v>596419.03000000084</v>
      </c>
      <c r="R24" s="83">
        <f>SUM(C24:D24)</f>
        <v>3919692.5300000003</v>
      </c>
      <c r="S24" s="83">
        <v>20446000</v>
      </c>
      <c r="T24" s="87"/>
      <c r="U24" s="270">
        <f>+(R24+'Incentives 2018-22'!Q7)/(S24+T24)</f>
        <v>0.21092545730216181</v>
      </c>
      <c r="Z24" s="86"/>
    </row>
    <row r="25" spans="1:26" ht="12.75">
      <c r="A25" s="86" t="s">
        <v>69</v>
      </c>
      <c r="B25" s="265" t="s">
        <v>70</v>
      </c>
      <c r="C25" s="83">
        <v>612928.11</v>
      </c>
      <c r="D25" s="83">
        <v>362337.58999999997</v>
      </c>
      <c r="E25" s="201">
        <v>13738.159999999998</v>
      </c>
      <c r="F25" s="87">
        <v>24622.249999999996</v>
      </c>
      <c r="G25" s="201">
        <v>17833.249999999985</v>
      </c>
      <c r="H25" s="542">
        <v>66218.51999999999</v>
      </c>
      <c r="I25" s="201"/>
      <c r="J25" s="542"/>
      <c r="K25" s="542"/>
      <c r="L25" s="542"/>
      <c r="M25" s="542"/>
      <c r="N25" s="542"/>
      <c r="O25" s="542"/>
      <c r="P25" s="83"/>
      <c r="Q25" s="83">
        <f>SUM(E25:P25)</f>
        <v>122412.17999999996</v>
      </c>
      <c r="R25" s="83">
        <f>SUM(C25:D25)</f>
        <v>975265.7</v>
      </c>
      <c r="S25" s="151">
        <v>7230000</v>
      </c>
      <c r="T25" s="11"/>
      <c r="U25" s="270">
        <f>+R25/(S25+T25)</f>
        <v>0.1348915214384509</v>
      </c>
      <c r="Z25" s="86"/>
    </row>
    <row r="26" spans="1:26" ht="12.75">
      <c r="A26" s="86"/>
      <c r="B26" s="256" t="s">
        <v>71</v>
      </c>
      <c r="C26" s="692">
        <f>SUM(C24:C25)</f>
        <v>2902104.03</v>
      </c>
      <c r="D26" s="864">
        <v>1992854.2000000002</v>
      </c>
      <c r="E26" s="887">
        <f>SUM(E24:E25)</f>
        <v>134003.46</v>
      </c>
      <c r="F26" s="864">
        <f>SUM(F24:F25)</f>
        <v>112829.81</v>
      </c>
      <c r="G26" s="864">
        <f>SUM(G24:G25)</f>
        <v>188640.93000000058</v>
      </c>
      <c r="H26" s="864">
        <f>SUM(H24:H25)</f>
        <v>283357.0100000003</v>
      </c>
      <c r="I26" s="673"/>
      <c r="J26" s="692"/>
      <c r="K26" s="692"/>
      <c r="L26" s="692"/>
      <c r="M26" s="692"/>
      <c r="N26" s="692"/>
      <c r="O26" s="692"/>
      <c r="P26" s="209"/>
      <c r="Q26" s="210">
        <f t="shared" ref="Q26" si="4">SUM(Q24:Q25)</f>
        <v>718831.21000000078</v>
      </c>
      <c r="R26" s="864">
        <f>SUM(C26:D26)</f>
        <v>4894958.2300000004</v>
      </c>
      <c r="S26" s="208">
        <v>27676000</v>
      </c>
      <c r="T26" s="210">
        <f t="shared" ref="T26" si="5">SUM(T24:T25)</f>
        <v>0</v>
      </c>
      <c r="U26" s="268">
        <f>+R26/S26</f>
        <v>0.17686653526521176</v>
      </c>
      <c r="Z26" s="86"/>
    </row>
    <row r="27" spans="1:26" ht="3" customHeight="1">
      <c r="A27" s="86"/>
      <c r="B27" s="265"/>
      <c r="C27" s="83"/>
      <c r="D27" s="83"/>
      <c r="E27" s="694"/>
      <c r="F27" s="87"/>
      <c r="G27" s="83"/>
      <c r="H27" s="542"/>
      <c r="I27" s="542"/>
      <c r="J27" s="542"/>
      <c r="K27" s="542"/>
      <c r="L27" s="542"/>
      <c r="M27" s="542"/>
      <c r="N27" s="542"/>
      <c r="O27" s="542"/>
      <c r="P27" s="412"/>
      <c r="Q27" s="83"/>
      <c r="R27" s="83"/>
      <c r="S27" s="83"/>
      <c r="T27" s="87"/>
      <c r="U27" s="270"/>
      <c r="Z27" s="86"/>
    </row>
    <row r="28" spans="1:26" ht="12.75">
      <c r="A28" s="86"/>
      <c r="B28" s="275" t="s">
        <v>214</v>
      </c>
      <c r="C28" s="83"/>
      <c r="D28" s="83"/>
      <c r="E28" s="694"/>
      <c r="F28" s="87"/>
      <c r="G28" s="83"/>
      <c r="H28" s="542"/>
      <c r="I28" s="542"/>
      <c r="J28" s="542"/>
      <c r="K28" s="542"/>
      <c r="L28" s="542"/>
      <c r="M28" s="542"/>
      <c r="N28" s="542"/>
      <c r="O28" s="542"/>
      <c r="P28" s="83"/>
      <c r="Q28" s="83"/>
      <c r="R28" s="83"/>
      <c r="S28" s="83"/>
      <c r="T28" s="87"/>
      <c r="U28" s="270"/>
      <c r="Z28" s="86"/>
    </row>
    <row r="29" spans="1:26" ht="12.75">
      <c r="A29" s="86" t="s">
        <v>73</v>
      </c>
      <c r="B29" s="265" t="s">
        <v>74</v>
      </c>
      <c r="C29" s="83">
        <v>531947.31000000006</v>
      </c>
      <c r="D29" s="83">
        <v>823052.80999999994</v>
      </c>
      <c r="E29" s="201">
        <v>26465.879999999983</v>
      </c>
      <c r="F29" s="87">
        <v>27003.739999999976</v>
      </c>
      <c r="G29" s="201">
        <v>36930.069999999992</v>
      </c>
      <c r="H29" s="542">
        <v>33158.839999999989</v>
      </c>
      <c r="I29" s="201"/>
      <c r="J29" s="542"/>
      <c r="K29" s="542"/>
      <c r="L29" s="542"/>
      <c r="M29" s="542"/>
      <c r="N29" s="542"/>
      <c r="O29" s="542"/>
      <c r="P29" s="83"/>
      <c r="Q29" s="83">
        <f>SUM(E29:P29)</f>
        <v>123558.52999999994</v>
      </c>
      <c r="R29" s="83">
        <f>SUM(C29:D29)</f>
        <v>1355000.12</v>
      </c>
      <c r="S29" s="83">
        <v>6337000</v>
      </c>
      <c r="T29" s="87"/>
      <c r="U29" s="270">
        <f>+(R29+'Incentives 2018-22'!Q13)/S29</f>
        <v>0.24397247593498503</v>
      </c>
      <c r="Z29" s="86"/>
    </row>
    <row r="30" spans="1:26" ht="12.75">
      <c r="A30" s="86"/>
      <c r="B30" s="265" t="s">
        <v>76</v>
      </c>
      <c r="C30" s="83">
        <v>402118.98000000004</v>
      </c>
      <c r="D30" s="83">
        <v>318507.14000000007</v>
      </c>
      <c r="E30" s="201">
        <v>24898.45</v>
      </c>
      <c r="F30" s="87">
        <v>24310.499999999985</v>
      </c>
      <c r="G30" s="201">
        <v>31022.719999999968</v>
      </c>
      <c r="H30" s="542">
        <v>25201.930000000008</v>
      </c>
      <c r="I30" s="201"/>
      <c r="J30" s="542"/>
      <c r="K30" s="542"/>
      <c r="L30" s="542"/>
      <c r="M30" s="542"/>
      <c r="N30" s="542"/>
      <c r="O30" s="542"/>
      <c r="P30" s="83"/>
      <c r="Q30" s="83">
        <f>SUM(E30:P30)</f>
        <v>105433.59999999996</v>
      </c>
      <c r="R30" s="83">
        <f>SUM(C30:D30)</f>
        <v>720626.12000000011</v>
      </c>
      <c r="S30" s="83">
        <v>1813000</v>
      </c>
      <c r="T30" s="87"/>
      <c r="U30" s="270">
        <f>+(R30+'Incentives 2018-22'!Q11)/S30</f>
        <v>0.61627030888030887</v>
      </c>
      <c r="Z30" s="86"/>
    </row>
    <row r="31" spans="1:26" ht="12.75">
      <c r="A31" s="416" t="s">
        <v>75</v>
      </c>
      <c r="B31" s="265" t="s">
        <v>230</v>
      </c>
      <c r="C31" s="83">
        <v>0</v>
      </c>
      <c r="D31" s="83">
        <v>108599.27</v>
      </c>
      <c r="E31" s="201">
        <v>6850</v>
      </c>
      <c r="F31" s="87">
        <v>15212.189999999999</v>
      </c>
      <c r="G31" s="201">
        <v>966.33000000000015</v>
      </c>
      <c r="H31" s="542">
        <v>29700</v>
      </c>
      <c r="I31" s="201"/>
      <c r="J31" s="542"/>
      <c r="K31" s="542"/>
      <c r="L31" s="542"/>
      <c r="M31" s="542"/>
      <c r="N31" s="542"/>
      <c r="O31" s="542"/>
      <c r="P31" s="83"/>
      <c r="Q31" s="83">
        <f>SUM(E31:P31)</f>
        <v>52728.520000000004</v>
      </c>
      <c r="R31" s="83">
        <f>SUM(C31:D31)</f>
        <v>108599.27</v>
      </c>
      <c r="S31" s="83">
        <v>1000000</v>
      </c>
      <c r="T31" s="87"/>
      <c r="U31" s="270">
        <v>0</v>
      </c>
      <c r="Z31" s="86"/>
    </row>
    <row r="32" spans="1:26" ht="12.75">
      <c r="A32" s="86"/>
      <c r="B32" s="256" t="s">
        <v>77</v>
      </c>
      <c r="C32" s="690">
        <f>SUM(C29:C31)</f>
        <v>934066.29</v>
      </c>
      <c r="D32" s="690">
        <v>1250159.22</v>
      </c>
      <c r="E32" s="887">
        <f>SUM(E29:E31)</f>
        <v>58214.329999999987</v>
      </c>
      <c r="F32" s="864">
        <f>SUM(F29:F31)</f>
        <v>66526.429999999964</v>
      </c>
      <c r="G32" s="864">
        <f>SUM(G29:G31)</f>
        <v>68919.119999999966</v>
      </c>
      <c r="H32" s="864">
        <f>SUM(H29:H31)</f>
        <v>88060.76999999999</v>
      </c>
      <c r="I32" s="673"/>
      <c r="J32" s="692"/>
      <c r="K32" s="692"/>
      <c r="L32" s="692"/>
      <c r="M32" s="692"/>
      <c r="N32" s="692"/>
      <c r="O32" s="692"/>
      <c r="P32" s="208"/>
      <c r="Q32" s="208">
        <f t="shared" ref="Q32" si="6">SUM(Q29:Q31)</f>
        <v>281720.64999999991</v>
      </c>
      <c r="R32" s="864">
        <f>SUM(C32:D32)</f>
        <v>2184225.5099999998</v>
      </c>
      <c r="S32" s="208">
        <v>9150000</v>
      </c>
      <c r="T32" s="210">
        <f t="shared" ref="T32" si="7">SUM(T29:T31)</f>
        <v>0</v>
      </c>
      <c r="U32" s="268">
        <f>+R32/S32</f>
        <v>0.23871317049180327</v>
      </c>
      <c r="Z32" s="86"/>
    </row>
    <row r="33" spans="1:26" ht="3" customHeight="1">
      <c r="A33" s="86"/>
      <c r="B33" s="265"/>
      <c r="C33" s="83"/>
      <c r="D33" s="83"/>
      <c r="E33" s="694"/>
      <c r="F33" s="87"/>
      <c r="G33" s="83"/>
      <c r="H33" s="542"/>
      <c r="I33" s="542"/>
      <c r="J33" s="542"/>
      <c r="K33" s="542"/>
      <c r="L33" s="542"/>
      <c r="M33" s="542"/>
      <c r="N33" s="542"/>
      <c r="O33" s="542"/>
      <c r="P33" s="412"/>
      <c r="Q33" s="83"/>
      <c r="R33" s="83"/>
      <c r="S33" s="83"/>
      <c r="T33" s="87"/>
      <c r="U33" s="270"/>
      <c r="Z33" s="86"/>
    </row>
    <row r="34" spans="1:26" ht="12.75" customHeight="1">
      <c r="A34" s="86"/>
      <c r="B34" s="272" t="s">
        <v>215</v>
      </c>
      <c r="C34" s="83"/>
      <c r="D34" s="83"/>
      <c r="E34" s="694"/>
      <c r="F34" s="87"/>
      <c r="G34" s="83"/>
      <c r="H34" s="542"/>
      <c r="I34" s="542"/>
      <c r="J34" s="542"/>
      <c r="K34" s="542"/>
      <c r="L34" s="542"/>
      <c r="M34" s="542"/>
      <c r="N34" s="542"/>
      <c r="O34" s="542"/>
      <c r="P34" s="83"/>
      <c r="Q34" s="83"/>
      <c r="R34" s="83"/>
      <c r="S34" s="83"/>
      <c r="T34" s="87"/>
      <c r="U34" s="270"/>
      <c r="Z34" s="86"/>
    </row>
    <row r="35" spans="1:26" ht="12.75">
      <c r="A35" s="416" t="s">
        <v>79</v>
      </c>
      <c r="B35" s="265" t="s">
        <v>231</v>
      </c>
      <c r="C35" s="83">
        <v>2117477.4800000004</v>
      </c>
      <c r="D35" s="83">
        <v>685416.36999999953</v>
      </c>
      <c r="E35" s="201">
        <v>12355.14</v>
      </c>
      <c r="F35" s="87">
        <v>18575.62</v>
      </c>
      <c r="G35" s="201">
        <v>10278.06</v>
      </c>
      <c r="H35" s="542">
        <v>40295.769999999997</v>
      </c>
      <c r="I35" s="201"/>
      <c r="J35" s="542"/>
      <c r="K35" s="542"/>
      <c r="L35" s="542"/>
      <c r="M35" s="542"/>
      <c r="N35" s="542"/>
      <c r="O35" s="542"/>
      <c r="P35" s="83"/>
      <c r="Q35" s="83">
        <f>SUM(E35:P35)</f>
        <v>81504.59</v>
      </c>
      <c r="R35" s="83">
        <f>SUM(C35:D35)</f>
        <v>2802893.85</v>
      </c>
      <c r="S35" s="83">
        <v>12221000</v>
      </c>
      <c r="T35" s="87"/>
      <c r="U35" s="270">
        <f>+R35/S35</f>
        <v>0.22935061369773341</v>
      </c>
      <c r="Z35" s="86"/>
    </row>
    <row r="36" spans="1:26" ht="12.75">
      <c r="A36" s="416"/>
      <c r="B36" s="265" t="s">
        <v>85</v>
      </c>
      <c r="C36" s="83">
        <v>59671.640000000014</v>
      </c>
      <c r="D36" s="83">
        <v>68344.75999999998</v>
      </c>
      <c r="E36" s="201">
        <v>-135.54999999999967</v>
      </c>
      <c r="F36" s="87">
        <v>1862.22</v>
      </c>
      <c r="G36" s="201">
        <v>-4219.1499999999996</v>
      </c>
      <c r="H36" s="542">
        <v>1753.3000000000004</v>
      </c>
      <c r="I36" s="201"/>
      <c r="J36" s="542"/>
      <c r="K36" s="542"/>
      <c r="L36" s="542"/>
      <c r="M36" s="542"/>
      <c r="N36" s="542"/>
      <c r="O36" s="542"/>
      <c r="P36" s="83"/>
      <c r="Q36" s="83">
        <f>SUM(E36:P36)</f>
        <v>-739.17999999999915</v>
      </c>
      <c r="R36" s="83">
        <f>SUM(C36:D36)</f>
        <v>128016.4</v>
      </c>
      <c r="S36" s="83">
        <v>1350000</v>
      </c>
      <c r="T36" s="87"/>
      <c r="U36" s="270">
        <f>+R36/S36</f>
        <v>9.482696296296296E-2</v>
      </c>
      <c r="Z36" s="86"/>
    </row>
    <row r="37" spans="1:26" ht="12.75">
      <c r="A37" s="86"/>
      <c r="B37" s="256" t="s">
        <v>81</v>
      </c>
      <c r="C37" s="692">
        <f>SUM(C35:C36)</f>
        <v>2177149.1200000006</v>
      </c>
      <c r="D37" s="864">
        <v>753761.12999999954</v>
      </c>
      <c r="E37" s="887">
        <f>SUM(E35:E36)</f>
        <v>12219.59</v>
      </c>
      <c r="F37" s="864">
        <f>SUM(F35:F36)</f>
        <v>20437.84</v>
      </c>
      <c r="G37" s="864">
        <f>SUM(G35:G36)</f>
        <v>6058.91</v>
      </c>
      <c r="H37" s="864">
        <f>SUM(H35:H36)</f>
        <v>42049.07</v>
      </c>
      <c r="I37" s="673"/>
      <c r="J37" s="692"/>
      <c r="K37" s="692"/>
      <c r="L37" s="692"/>
      <c r="M37" s="692"/>
      <c r="N37" s="692"/>
      <c r="O37" s="692"/>
      <c r="P37" s="209"/>
      <c r="Q37" s="210">
        <f>SUM(Q35:Q36)</f>
        <v>80765.41</v>
      </c>
      <c r="R37" s="864">
        <f>SUM(C37:D37)</f>
        <v>2930910.25</v>
      </c>
      <c r="S37" s="208">
        <v>13571000</v>
      </c>
      <c r="T37" s="210">
        <f>SUM(T35:T36)</f>
        <v>0</v>
      </c>
      <c r="U37" s="268">
        <f>+R37/S37</f>
        <v>0.21596862795667232</v>
      </c>
      <c r="Z37" s="86"/>
    </row>
    <row r="38" spans="1:26" ht="0.95" customHeight="1">
      <c r="A38" s="86"/>
      <c r="B38" s="265"/>
      <c r="C38" s="83"/>
      <c r="D38" s="83"/>
      <c r="E38" s="694"/>
      <c r="F38" s="87"/>
      <c r="G38" s="83"/>
      <c r="H38" s="542"/>
      <c r="I38" s="542"/>
      <c r="J38" s="542"/>
      <c r="K38" s="542"/>
      <c r="L38" s="542"/>
      <c r="M38" s="542"/>
      <c r="N38" s="542"/>
      <c r="O38" s="542"/>
      <c r="P38" s="412"/>
      <c r="Q38" s="83"/>
      <c r="R38" s="83"/>
      <c r="S38" s="150"/>
      <c r="T38" s="9"/>
      <c r="U38" s="266"/>
      <c r="Z38" s="86"/>
    </row>
    <row r="39" spans="1:26" ht="25.5" customHeight="1">
      <c r="A39" s="86"/>
      <c r="B39" s="264" t="s">
        <v>216</v>
      </c>
      <c r="C39" s="83"/>
      <c r="D39" s="83"/>
      <c r="E39" s="694"/>
      <c r="F39" s="87"/>
      <c r="G39" s="83"/>
      <c r="H39" s="542"/>
      <c r="I39" s="542"/>
      <c r="J39" s="542"/>
      <c r="K39" s="542"/>
      <c r="L39" s="542"/>
      <c r="M39" s="542"/>
      <c r="N39" s="542"/>
      <c r="O39" s="542"/>
      <c r="P39" s="83"/>
      <c r="Q39" s="83"/>
      <c r="R39" s="83"/>
      <c r="S39" s="83"/>
      <c r="T39" s="87"/>
      <c r="U39" s="270"/>
      <c r="Z39" s="86"/>
    </row>
    <row r="40" spans="1:26" ht="13.5">
      <c r="A40" s="86" t="s">
        <v>83</v>
      </c>
      <c r="B40" s="265" t="s">
        <v>358</v>
      </c>
      <c r="C40" s="83">
        <v>828689.35</v>
      </c>
      <c r="D40" s="83">
        <v>1392671.6199999992</v>
      </c>
      <c r="E40" s="201">
        <v>222798.48000000004</v>
      </c>
      <c r="F40" s="87">
        <v>106249.43999999992</v>
      </c>
      <c r="G40" s="201">
        <v>135828.64999999985</v>
      </c>
      <c r="H40" s="542">
        <v>97585.669999999969</v>
      </c>
      <c r="I40" s="201"/>
      <c r="J40" s="542"/>
      <c r="K40" s="542"/>
      <c r="L40" s="542"/>
      <c r="M40" s="542"/>
      <c r="N40" s="542"/>
      <c r="O40" s="542"/>
      <c r="P40" s="83"/>
      <c r="Q40" s="83">
        <f>SUM(E40:P40)</f>
        <v>562462.23999999976</v>
      </c>
      <c r="R40" s="83">
        <f t="shared" ref="R40:R45" si="8">SUM(C40:D40)</f>
        <v>2221360.9699999993</v>
      </c>
      <c r="S40" s="83">
        <v>11777000</v>
      </c>
      <c r="T40" s="87"/>
      <c r="U40" s="270">
        <f>+R40/S40</f>
        <v>0.18861857603804019</v>
      </c>
      <c r="Z40" s="86"/>
    </row>
    <row r="41" spans="1:26" ht="12.75">
      <c r="A41" s="86"/>
      <c r="B41" s="265" t="s">
        <v>92</v>
      </c>
      <c r="C41" s="83">
        <v>1659482.7999999989</v>
      </c>
      <c r="D41" s="83">
        <v>1396900.100000001</v>
      </c>
      <c r="E41" s="201">
        <v>64669.869999999952</v>
      </c>
      <c r="F41" s="87">
        <v>60913.669999999947</v>
      </c>
      <c r="G41" s="201">
        <v>80659.249999999985</v>
      </c>
      <c r="H41" s="542">
        <v>60586.560000000027</v>
      </c>
      <c r="I41" s="201"/>
      <c r="J41" s="542"/>
      <c r="K41" s="542"/>
      <c r="L41" s="542"/>
      <c r="M41" s="542"/>
      <c r="N41" s="542"/>
      <c r="O41" s="542"/>
      <c r="P41" s="83"/>
      <c r="Q41" s="83">
        <f t="shared" ref="Q41:Q43" si="9">SUM(E41:P41)</f>
        <v>266829.34999999986</v>
      </c>
      <c r="R41" s="83">
        <f t="shared" si="8"/>
        <v>3056382.9</v>
      </c>
      <c r="S41" s="83">
        <v>8386000</v>
      </c>
      <c r="T41" s="87"/>
      <c r="U41" s="270">
        <f t="shared" ref="U41:U43" si="10">+R41/S41</f>
        <v>0.36446254471738609</v>
      </c>
      <c r="Z41" s="86"/>
    </row>
    <row r="42" spans="1:26" ht="12.75">
      <c r="A42" s="86"/>
      <c r="B42" s="265" t="s">
        <v>232</v>
      </c>
      <c r="C42" s="83">
        <v>2574480.98</v>
      </c>
      <c r="D42" s="83">
        <v>4709668.5599999996</v>
      </c>
      <c r="E42" s="201">
        <v>287222.6300000003</v>
      </c>
      <c r="F42" s="87">
        <v>349799.16999999993</v>
      </c>
      <c r="G42" s="201">
        <v>398613.74999999988</v>
      </c>
      <c r="H42" s="542">
        <v>338318.59000000014</v>
      </c>
      <c r="I42" s="201"/>
      <c r="J42" s="542"/>
      <c r="K42" s="542"/>
      <c r="L42" s="542"/>
      <c r="M42" s="542"/>
      <c r="N42" s="542"/>
      <c r="O42" s="542"/>
      <c r="P42" s="83"/>
      <c r="Q42" s="83">
        <f t="shared" si="9"/>
        <v>1373954.1400000004</v>
      </c>
      <c r="R42" s="83">
        <f t="shared" si="8"/>
        <v>7284149.5399999991</v>
      </c>
      <c r="S42" s="83">
        <v>13524000</v>
      </c>
      <c r="T42" s="87"/>
      <c r="U42" s="270">
        <f t="shared" si="10"/>
        <v>0.53860910529429151</v>
      </c>
      <c r="Z42" s="86"/>
    </row>
    <row r="43" spans="1:26" ht="13.5">
      <c r="A43" s="86"/>
      <c r="B43" s="265" t="s">
        <v>359</v>
      </c>
      <c r="C43" s="83">
        <v>5005601.87</v>
      </c>
      <c r="D43" s="83">
        <v>4366815.7399999965</v>
      </c>
      <c r="E43" s="201">
        <v>1237968.6100000045</v>
      </c>
      <c r="F43" s="87">
        <v>336625.04000000149</v>
      </c>
      <c r="G43" s="201">
        <v>544650.50000000326</v>
      </c>
      <c r="H43" s="542">
        <v>328386.4700000023</v>
      </c>
      <c r="I43" s="201"/>
      <c r="J43" s="542"/>
      <c r="K43" s="542"/>
      <c r="L43" s="542"/>
      <c r="M43" s="542"/>
      <c r="N43" s="542"/>
      <c r="O43" s="542"/>
      <c r="P43" s="83"/>
      <c r="Q43" s="83">
        <f t="shared" si="9"/>
        <v>2447630.6200000113</v>
      </c>
      <c r="R43" s="83">
        <f t="shared" si="8"/>
        <v>9372417.6099999957</v>
      </c>
      <c r="S43" s="83">
        <v>19928000</v>
      </c>
      <c r="T43" s="87"/>
      <c r="U43" s="270">
        <f t="shared" si="10"/>
        <v>0.47031401093938158</v>
      </c>
      <c r="Z43" s="86"/>
    </row>
    <row r="44" spans="1:26" ht="12.75">
      <c r="A44" s="86" t="s">
        <v>84</v>
      </c>
      <c r="B44" s="265" t="s">
        <v>233</v>
      </c>
      <c r="C44" s="83">
        <v>0</v>
      </c>
      <c r="D44" s="83">
        <v>0</v>
      </c>
      <c r="E44" s="201">
        <v>0</v>
      </c>
      <c r="F44" s="87">
        <v>0</v>
      </c>
      <c r="G44" s="201">
        <v>0</v>
      </c>
      <c r="H44" s="542">
        <v>0</v>
      </c>
      <c r="I44" s="201"/>
      <c r="J44" s="542"/>
      <c r="K44" s="542"/>
      <c r="L44" s="542"/>
      <c r="M44" s="542"/>
      <c r="N44" s="542"/>
      <c r="O44" s="542"/>
      <c r="P44" s="543"/>
      <c r="Q44" s="83">
        <f>SUM(E44:P44)</f>
        <v>0</v>
      </c>
      <c r="R44" s="83">
        <f t="shared" si="8"/>
        <v>0</v>
      </c>
      <c r="S44" s="83">
        <v>2000000</v>
      </c>
      <c r="T44" s="87"/>
      <c r="U44" s="270">
        <f>+R44/S44</f>
        <v>0</v>
      </c>
      <c r="Z44" s="86"/>
    </row>
    <row r="45" spans="1:26" ht="12.75">
      <c r="A45" s="86"/>
      <c r="B45" s="256" t="s">
        <v>86</v>
      </c>
      <c r="C45" s="692">
        <f t="shared" ref="C45:H45" si="11">SUM(C40:C44)</f>
        <v>10068255</v>
      </c>
      <c r="D45" s="864">
        <f t="shared" si="11"/>
        <v>11866056.019999996</v>
      </c>
      <c r="E45" s="864">
        <f t="shared" si="11"/>
        <v>1812659.5900000047</v>
      </c>
      <c r="F45" s="690">
        <f t="shared" si="11"/>
        <v>853587.32000000123</v>
      </c>
      <c r="G45" s="690">
        <f t="shared" si="11"/>
        <v>1159752.1500000029</v>
      </c>
      <c r="H45" s="690">
        <f t="shared" si="11"/>
        <v>824877.29000000237</v>
      </c>
      <c r="I45" s="673"/>
      <c r="J45" s="692"/>
      <c r="K45" s="692"/>
      <c r="L45" s="692"/>
      <c r="M45" s="692"/>
      <c r="N45" s="692"/>
      <c r="O45" s="692"/>
      <c r="P45" s="209"/>
      <c r="Q45" s="210">
        <f t="shared" ref="Q45" si="12">SUM(Q40:Q44)</f>
        <v>4650876.3500000108</v>
      </c>
      <c r="R45" s="864">
        <f t="shared" si="8"/>
        <v>21934311.019999996</v>
      </c>
      <c r="S45" s="209">
        <v>55615000</v>
      </c>
      <c r="T45" s="210">
        <f>SUM(T40:T44)</f>
        <v>0</v>
      </c>
      <c r="U45" s="268">
        <f>+R45/S45</f>
        <v>0.39439559507327154</v>
      </c>
      <c r="Z45" s="86"/>
    </row>
    <row r="46" spans="1:26" ht="5.25" customHeight="1">
      <c r="A46" s="86"/>
      <c r="B46" s="265"/>
      <c r="C46" s="83"/>
      <c r="D46" s="83"/>
      <c r="E46" s="694"/>
      <c r="F46" s="87"/>
      <c r="G46" s="83"/>
      <c r="H46" s="732"/>
      <c r="I46" s="732"/>
      <c r="J46" s="732"/>
      <c r="K46" s="732"/>
      <c r="L46" s="732"/>
      <c r="M46" s="732"/>
      <c r="N46" s="732"/>
      <c r="O46" s="732"/>
      <c r="P46" s="412"/>
      <c r="Q46" s="83"/>
      <c r="R46" s="83"/>
      <c r="S46" s="83"/>
      <c r="T46" s="87"/>
      <c r="U46" s="270"/>
      <c r="Z46" s="86"/>
    </row>
    <row r="47" spans="1:26" ht="26.25" customHeight="1">
      <c r="A47" s="86"/>
      <c r="B47" s="264" t="s">
        <v>235</v>
      </c>
      <c r="C47" s="83"/>
      <c r="D47" s="83"/>
      <c r="E47" s="694"/>
      <c r="F47" s="87"/>
      <c r="G47" s="83"/>
      <c r="H47" s="542"/>
      <c r="I47" s="542"/>
      <c r="J47" s="542"/>
      <c r="K47" s="542"/>
      <c r="L47" s="542"/>
      <c r="M47" s="542"/>
      <c r="N47" s="542"/>
      <c r="O47" s="542"/>
      <c r="P47" s="83"/>
      <c r="Q47" s="83"/>
      <c r="R47" s="83"/>
      <c r="S47" s="83"/>
      <c r="T47" s="87"/>
      <c r="U47" s="270"/>
      <c r="Z47" s="86"/>
    </row>
    <row r="48" spans="1:26" ht="12.75">
      <c r="A48" s="86" t="s">
        <v>95</v>
      </c>
      <c r="B48" s="265" t="s">
        <v>181</v>
      </c>
      <c r="C48" s="83">
        <v>0</v>
      </c>
      <c r="D48" s="83">
        <v>0</v>
      </c>
      <c r="E48" s="83">
        <v>0</v>
      </c>
      <c r="F48" s="87">
        <v>0</v>
      </c>
      <c r="G48" s="87">
        <v>0</v>
      </c>
      <c r="H48" s="87">
        <v>0</v>
      </c>
      <c r="I48" s="542"/>
      <c r="J48" s="542"/>
      <c r="K48" s="542"/>
      <c r="L48" s="542"/>
      <c r="M48" s="542"/>
      <c r="N48" s="542"/>
      <c r="O48" s="542"/>
      <c r="P48" s="83"/>
      <c r="Q48" s="83">
        <f>SUM(E48:P48)</f>
        <v>0</v>
      </c>
      <c r="R48" s="83">
        <f>SUM(C48:D48)</f>
        <v>0</v>
      </c>
      <c r="S48" s="83">
        <v>0</v>
      </c>
      <c r="T48" s="87"/>
      <c r="U48" s="270">
        <v>0</v>
      </c>
      <c r="Z48" s="86"/>
    </row>
    <row r="49" spans="1:26" ht="12.75">
      <c r="A49" s="86" t="s">
        <v>95</v>
      </c>
      <c r="B49" s="265" t="s">
        <v>174</v>
      </c>
      <c r="C49" s="83">
        <v>30320.82</v>
      </c>
      <c r="D49" s="83">
        <v>0</v>
      </c>
      <c r="E49" s="83">
        <v>0</v>
      </c>
      <c r="F49" s="87">
        <v>0</v>
      </c>
      <c r="G49" s="87">
        <v>0</v>
      </c>
      <c r="H49" s="87">
        <v>0</v>
      </c>
      <c r="I49" s="542"/>
      <c r="J49" s="542"/>
      <c r="K49" s="542"/>
      <c r="L49" s="542"/>
      <c r="M49" s="542"/>
      <c r="N49" s="542"/>
      <c r="O49" s="542"/>
      <c r="P49" s="83"/>
      <c r="Q49" s="83">
        <f>SUM(E49:P49)</f>
        <v>0</v>
      </c>
      <c r="R49" s="83">
        <f>SUM(C49:D49)</f>
        <v>30320.82</v>
      </c>
      <c r="S49" s="83">
        <v>30320.82</v>
      </c>
      <c r="T49" s="87"/>
      <c r="U49" s="270">
        <f t="shared" ref="U49" si="13">+R49/S49</f>
        <v>1</v>
      </c>
      <c r="Z49" s="86"/>
    </row>
    <row r="50" spans="1:26" s="464" customFormat="1" ht="12.75">
      <c r="A50" s="86"/>
      <c r="B50" s="541" t="s">
        <v>306</v>
      </c>
      <c r="C50" s="83">
        <v>0</v>
      </c>
      <c r="D50" s="83">
        <v>0</v>
      </c>
      <c r="E50" s="83">
        <v>0</v>
      </c>
      <c r="F50" s="87">
        <v>0</v>
      </c>
      <c r="G50" s="87">
        <v>0</v>
      </c>
      <c r="H50" s="87">
        <v>0</v>
      </c>
      <c r="I50" s="542"/>
      <c r="J50" s="542"/>
      <c r="K50" s="542"/>
      <c r="L50" s="542"/>
      <c r="M50" s="542"/>
      <c r="N50" s="542"/>
      <c r="O50" s="542"/>
      <c r="P50" s="83"/>
      <c r="Q50" s="83">
        <f t="shared" ref="Q50:Q51" si="14">SUM(E50:P50)</f>
        <v>0</v>
      </c>
      <c r="R50" s="83">
        <f>SUM(C50:D50)</f>
        <v>0</v>
      </c>
      <c r="S50" s="83">
        <v>5000000</v>
      </c>
      <c r="T50" s="542"/>
      <c r="U50" s="270">
        <f>+R50/S50</f>
        <v>0</v>
      </c>
      <c r="Z50" s="86"/>
    </row>
    <row r="51" spans="1:26" s="464" customFormat="1" ht="12.75">
      <c r="A51" s="86"/>
      <c r="B51" s="541" t="s">
        <v>307</v>
      </c>
      <c r="C51" s="83">
        <v>0</v>
      </c>
      <c r="D51" s="83">
        <v>0</v>
      </c>
      <c r="E51" s="83">
        <v>0</v>
      </c>
      <c r="F51" s="87">
        <v>0</v>
      </c>
      <c r="G51" s="87">
        <v>0</v>
      </c>
      <c r="H51" s="87">
        <v>0</v>
      </c>
      <c r="I51" s="542"/>
      <c r="J51" s="542"/>
      <c r="K51" s="542"/>
      <c r="L51" s="542"/>
      <c r="M51" s="542"/>
      <c r="N51" s="542"/>
      <c r="O51" s="542"/>
      <c r="P51" s="543"/>
      <c r="Q51" s="83">
        <f t="shared" si="14"/>
        <v>0</v>
      </c>
      <c r="R51" s="83">
        <f>SUM(C51:D51)</f>
        <v>0</v>
      </c>
      <c r="S51" s="83">
        <v>39969679.18</v>
      </c>
      <c r="T51" s="542"/>
      <c r="U51" s="270">
        <f>+R51/S51</f>
        <v>0</v>
      </c>
      <c r="Z51" s="86"/>
    </row>
    <row r="52" spans="1:26" s="3" customFormat="1" ht="13.35" customHeight="1">
      <c r="B52" s="256" t="s">
        <v>93</v>
      </c>
      <c r="C52" s="692">
        <f>SUM(C48:C51)</f>
        <v>30320.82</v>
      </c>
      <c r="D52" s="864">
        <v>0</v>
      </c>
      <c r="E52" s="864">
        <v>0</v>
      </c>
      <c r="F52" s="864">
        <v>0</v>
      </c>
      <c r="G52" s="864">
        <v>0</v>
      </c>
      <c r="H52" s="864">
        <v>0</v>
      </c>
      <c r="I52" s="692"/>
      <c r="J52" s="692"/>
      <c r="K52" s="692"/>
      <c r="L52" s="692"/>
      <c r="M52" s="692"/>
      <c r="N52" s="692"/>
      <c r="O52" s="692"/>
      <c r="P52" s="209"/>
      <c r="Q52" s="210">
        <f>SUM(Q48:Q51)</f>
        <v>0</v>
      </c>
      <c r="R52" s="864">
        <f>SUM(C52:D52)</f>
        <v>30320.82</v>
      </c>
      <c r="S52" s="208">
        <v>45000000</v>
      </c>
      <c r="T52" s="210">
        <f t="shared" ref="T52" si="15">SUM(T49:T49)</f>
        <v>0</v>
      </c>
      <c r="U52" s="268">
        <f>+R52/S52</f>
        <v>6.7379599999999994E-4</v>
      </c>
    </row>
    <row r="53" spans="1:26" s="3" customFormat="1" ht="7.5" customHeight="1">
      <c r="B53" s="271"/>
      <c r="C53" s="83"/>
      <c r="D53" s="864"/>
      <c r="E53" s="887"/>
      <c r="F53" s="864"/>
      <c r="G53" s="690"/>
      <c r="H53" s="692"/>
      <c r="I53" s="692"/>
      <c r="J53" s="692"/>
      <c r="K53" s="692"/>
      <c r="L53" s="692"/>
      <c r="M53" s="692"/>
      <c r="N53" s="692"/>
      <c r="O53" s="692"/>
      <c r="P53" s="543"/>
      <c r="Q53" s="210"/>
      <c r="R53" s="864"/>
      <c r="S53" s="83"/>
      <c r="T53" s="87"/>
      <c r="U53" s="270"/>
    </row>
    <row r="54" spans="1:26" s="3" customFormat="1" ht="48">
      <c r="B54" s="417" t="s">
        <v>102</v>
      </c>
      <c r="C54" s="693">
        <v>1992495.07</v>
      </c>
      <c r="D54" s="87">
        <v>1911817.22</v>
      </c>
      <c r="E54" s="694">
        <f>52484.17+103449.83</f>
        <v>155934</v>
      </c>
      <c r="F54" s="734">
        <f>52483.17+103487.5</f>
        <v>155970.66999999998</v>
      </c>
      <c r="G54" s="83">
        <f>52117.52+102945.73</f>
        <v>155063.25</v>
      </c>
      <c r="H54" s="542">
        <f>51873.41+102599.11</f>
        <v>154472.52000000002</v>
      </c>
      <c r="I54" s="542"/>
      <c r="J54" s="542"/>
      <c r="K54" s="542"/>
      <c r="L54" s="542"/>
      <c r="M54" s="542"/>
      <c r="N54" s="542"/>
      <c r="O54" s="542"/>
      <c r="P54" s="201"/>
      <c r="Q54" s="693">
        <f>SUM(E54:P54)</f>
        <v>621440.43999999994</v>
      </c>
      <c r="R54" s="83">
        <f>SUM(C54:D54)</f>
        <v>3904312.29</v>
      </c>
      <c r="S54" s="691">
        <v>0</v>
      </c>
      <c r="T54" s="693">
        <f>SUM(T53:T53)</f>
        <v>0</v>
      </c>
      <c r="U54" s="695">
        <v>0</v>
      </c>
    </row>
    <row r="55" spans="1:26" s="3" customFormat="1" ht="15" customHeight="1">
      <c r="B55" s="611" t="s">
        <v>225</v>
      </c>
      <c r="C55" s="692">
        <f t="shared" ref="C55" si="16">+C11+C16+C21+C26+C32+C37+C45+C52+C54</f>
        <v>24879207.57</v>
      </c>
      <c r="D55" s="864">
        <f>SUM(D54,D52,D45,D37,D32,D26,D21,D16,D11)</f>
        <v>22875859.319999997</v>
      </c>
      <c r="E55" s="864">
        <f>SUM(E54,E52,E45,E37,E32,E26,E21,E16,E11)</f>
        <v>2536964.0800000057</v>
      </c>
      <c r="F55" s="864">
        <f>SUM(F54,F52,F45,F37,F32,F26,F21,F16,F11)</f>
        <v>1587327.5900000019</v>
      </c>
      <c r="G55" s="864">
        <f>SUM(G54,G52,G45,G37,G32,G26,G21,G16,G11)</f>
        <v>1955830.3000000042</v>
      </c>
      <c r="H55" s="864">
        <f>SUM(H54,H52,H45,H37,H32,H26,H21,H16,H11)</f>
        <v>1710039.2700000028</v>
      </c>
      <c r="I55" s="692"/>
      <c r="J55" s="692"/>
      <c r="K55" s="692"/>
      <c r="L55" s="692"/>
      <c r="M55" s="692"/>
      <c r="N55" s="692"/>
      <c r="O55" s="692"/>
      <c r="P55" s="690"/>
      <c r="Q55" s="692">
        <f t="shared" ref="Q55" si="17">Q11+Q16+Q21+Q26+Q32+Q37+Q45+++Q52+++Q54</f>
        <v>7790161.2400000133</v>
      </c>
      <c r="R55" s="864">
        <f>SUM(C55:D55)</f>
        <v>47755066.890000001</v>
      </c>
      <c r="S55" s="673">
        <v>384272000</v>
      </c>
      <c r="T55" s="692">
        <f>T11+T16+T21+T26+T32+T37+T45+++T52+++T54</f>
        <v>0</v>
      </c>
      <c r="U55" s="696">
        <f>+R55/S55</f>
        <v>0.12427412585356207</v>
      </c>
    </row>
    <row r="56" spans="1:26" ht="8.25" customHeight="1" thickBot="1">
      <c r="B56" s="612"/>
      <c r="C56" s="694"/>
      <c r="D56" s="201"/>
      <c r="E56" s="201"/>
      <c r="F56" s="201"/>
      <c r="G56" s="201"/>
      <c r="H56" s="201"/>
      <c r="I56" s="201"/>
      <c r="J56" s="201"/>
      <c r="K56" s="201"/>
      <c r="L56" s="201"/>
      <c r="M56" s="201"/>
      <c r="N56" s="201"/>
      <c r="O56" s="201"/>
      <c r="P56" s="201"/>
      <c r="Q56" s="201"/>
      <c r="R56" s="201"/>
      <c r="S56" s="201"/>
      <c r="T56" s="201"/>
      <c r="U56" s="201"/>
    </row>
    <row r="57" spans="1:26" ht="24.75" thickBot="1">
      <c r="B57" s="613" t="s">
        <v>376</v>
      </c>
      <c r="C57" s="614">
        <v>0</v>
      </c>
      <c r="D57" s="614">
        <v>0</v>
      </c>
      <c r="F57" s="201"/>
      <c r="G57" s="201"/>
      <c r="H57" s="201"/>
      <c r="I57" s="201"/>
      <c r="J57" s="201"/>
      <c r="K57" s="201"/>
      <c r="P57" s="201"/>
      <c r="Q57" s="201"/>
      <c r="R57" s="201"/>
      <c r="S57" s="201"/>
      <c r="T57" s="201"/>
      <c r="U57" s="201"/>
    </row>
    <row r="58" spans="1:26" s="3" customFormat="1" ht="6.6" customHeight="1">
      <c r="B58" s="60"/>
      <c r="C58" s="60"/>
      <c r="D58" s="60"/>
      <c r="E58" s="201"/>
      <c r="F58" s="201"/>
      <c r="G58" s="201"/>
      <c r="H58" s="201"/>
      <c r="I58" s="201"/>
      <c r="J58" s="201"/>
      <c r="K58" s="201"/>
      <c r="L58" s="201"/>
      <c r="M58" s="201"/>
      <c r="N58" s="201"/>
      <c r="O58" s="201"/>
      <c r="P58" s="201"/>
      <c r="Q58" s="201"/>
      <c r="R58" s="201"/>
      <c r="S58" s="201"/>
      <c r="T58" s="201"/>
      <c r="U58" s="201"/>
    </row>
    <row r="59" spans="1:26" s="69" customFormat="1" ht="19.350000000000001" customHeight="1">
      <c r="A59" s="138"/>
      <c r="B59" s="975" t="s">
        <v>224</v>
      </c>
      <c r="C59" s="975"/>
      <c r="D59" s="975"/>
      <c r="E59" s="976"/>
      <c r="F59" s="976"/>
      <c r="G59" s="976"/>
      <c r="H59" s="976"/>
      <c r="I59" s="976"/>
      <c r="J59" s="976"/>
      <c r="K59" s="976"/>
      <c r="L59" s="976"/>
      <c r="M59" s="976"/>
      <c r="N59" s="976"/>
      <c r="O59" s="976"/>
      <c r="P59" s="976"/>
      <c r="Q59" s="976"/>
      <c r="R59" s="976"/>
      <c r="S59" s="976"/>
      <c r="T59" s="976"/>
      <c r="U59" s="976"/>
    </row>
    <row r="60" spans="1:26" s="69" customFormat="1" ht="30" customHeight="1">
      <c r="A60" s="138"/>
      <c r="B60" s="984" t="s">
        <v>308</v>
      </c>
      <c r="C60" s="984"/>
      <c r="D60" s="984"/>
      <c r="E60" s="984"/>
      <c r="F60" s="984"/>
      <c r="G60" s="984"/>
      <c r="H60" s="984"/>
      <c r="I60" s="984"/>
      <c r="J60" s="984"/>
      <c r="K60" s="984"/>
      <c r="L60" s="984"/>
      <c r="M60" s="984"/>
      <c r="N60" s="984"/>
      <c r="O60" s="984"/>
      <c r="P60" s="984"/>
      <c r="Q60" s="984"/>
      <c r="R60" s="984"/>
      <c r="S60" s="984"/>
      <c r="T60" s="984"/>
      <c r="U60" s="984"/>
    </row>
    <row r="61" spans="1:26" s="69" customFormat="1" ht="13.5" customHeight="1">
      <c r="A61" s="138"/>
      <c r="B61" s="977" t="s">
        <v>310</v>
      </c>
      <c r="C61" s="977"/>
      <c r="D61" s="977"/>
      <c r="E61" s="977"/>
      <c r="F61" s="977"/>
      <c r="G61" s="977"/>
      <c r="H61" s="977"/>
      <c r="I61" s="977"/>
      <c r="J61" s="977"/>
      <c r="K61" s="977"/>
      <c r="L61" s="977"/>
      <c r="M61" s="977"/>
      <c r="N61" s="977"/>
      <c r="O61" s="977"/>
      <c r="P61" s="977"/>
      <c r="Q61" s="977"/>
      <c r="R61" s="977"/>
      <c r="S61" s="978"/>
      <c r="T61" s="978"/>
      <c r="U61" s="978"/>
    </row>
    <row r="62" spans="1:26" s="69" customFormat="1" ht="13.5" customHeight="1">
      <c r="A62" s="138"/>
      <c r="B62" s="885" t="s">
        <v>360</v>
      </c>
      <c r="C62" s="885"/>
      <c r="D62" s="885"/>
      <c r="E62" s="885"/>
      <c r="F62" s="885"/>
      <c r="G62" s="885"/>
      <c r="H62" s="885"/>
      <c r="I62" s="885"/>
      <c r="J62" s="885"/>
      <c r="K62" s="885"/>
      <c r="L62" s="885"/>
      <c r="M62" s="885"/>
      <c r="N62" s="885"/>
      <c r="O62" s="885"/>
      <c r="P62" s="885"/>
      <c r="Q62" s="885"/>
      <c r="R62" s="885"/>
      <c r="S62" s="886"/>
      <c r="T62" s="886"/>
      <c r="U62" s="886"/>
    </row>
    <row r="63" spans="1:26" ht="15" customHeight="1">
      <c r="A63" s="139"/>
      <c r="B63" s="982" t="s">
        <v>311</v>
      </c>
      <c r="C63" s="983"/>
      <c r="D63" s="983"/>
      <c r="E63" s="983"/>
      <c r="F63" s="983"/>
      <c r="G63" s="983"/>
      <c r="H63" s="983"/>
      <c r="I63" s="983"/>
      <c r="J63" s="983"/>
      <c r="K63" s="983"/>
      <c r="L63" s="983"/>
      <c r="M63" s="983"/>
      <c r="N63" s="983"/>
      <c r="O63" s="983"/>
      <c r="P63" s="983"/>
      <c r="Q63" s="983"/>
      <c r="R63" s="983"/>
      <c r="S63" s="983"/>
      <c r="T63" s="983"/>
      <c r="U63" s="983"/>
    </row>
    <row r="64" spans="1:26" ht="12.75">
      <c r="A64" s="139"/>
      <c r="C64" s="669"/>
      <c r="D64" s="861"/>
      <c r="E64" s="240"/>
      <c r="F64" s="240"/>
      <c r="G64" s="240"/>
      <c r="H64" s="240"/>
      <c r="I64" s="240"/>
      <c r="J64" s="240"/>
      <c r="K64" s="240"/>
      <c r="L64" s="240"/>
      <c r="M64" s="240"/>
      <c r="N64" s="240"/>
      <c r="O64" s="240"/>
      <c r="P64" s="240"/>
      <c r="Q64" s="240"/>
      <c r="R64" s="240"/>
      <c r="S64" s="240"/>
      <c r="T64" s="240"/>
      <c r="U64" s="240"/>
    </row>
    <row r="65" spans="1:21" ht="15" customHeight="1">
      <c r="A65" s="239" t="s">
        <v>196</v>
      </c>
      <c r="B65" s="239"/>
      <c r="C65" s="669"/>
      <c r="D65" s="861"/>
      <c r="E65" s="239"/>
      <c r="F65" s="239"/>
      <c r="G65" s="239"/>
      <c r="H65" s="239"/>
      <c r="I65" s="239"/>
      <c r="J65" s="239"/>
      <c r="K65" s="239"/>
      <c r="L65" s="239"/>
      <c r="M65" s="239"/>
      <c r="N65" s="239"/>
      <c r="O65" s="239"/>
      <c r="P65" s="239"/>
      <c r="Q65" s="239"/>
      <c r="R65" s="239"/>
      <c r="S65" s="239"/>
      <c r="T65" s="239"/>
      <c r="U65" s="239"/>
    </row>
    <row r="66" spans="1:21" ht="13.5" customHeight="1">
      <c r="A66" s="139"/>
      <c r="B66" s="979"/>
      <c r="C66" s="979"/>
      <c r="D66" s="979"/>
      <c r="E66" s="979"/>
      <c r="F66" s="979"/>
      <c r="G66" s="979"/>
      <c r="H66" s="979"/>
      <c r="I66" s="979"/>
      <c r="J66" s="979"/>
      <c r="K66" s="979"/>
      <c r="L66" s="979"/>
      <c r="M66" s="979"/>
      <c r="N66" s="979"/>
      <c r="O66" s="979"/>
      <c r="P66" s="979"/>
      <c r="Q66" s="979"/>
      <c r="R66" s="979"/>
      <c r="S66" s="980"/>
      <c r="T66" s="980"/>
      <c r="U66" s="980"/>
    </row>
    <row r="67" spans="1:21" ht="15" customHeight="1">
      <c r="A67" s="139"/>
      <c r="B67" s="981"/>
      <c r="C67" s="981"/>
      <c r="D67" s="981"/>
      <c r="E67" s="981"/>
      <c r="F67" s="981"/>
      <c r="G67" s="981"/>
      <c r="H67" s="981"/>
      <c r="I67" s="981"/>
      <c r="J67" s="981"/>
      <c r="K67" s="981"/>
      <c r="L67" s="981"/>
      <c r="M67" s="981"/>
      <c r="N67" s="981"/>
      <c r="O67" s="981"/>
      <c r="P67" s="981"/>
      <c r="Q67" s="981"/>
      <c r="R67" s="981"/>
      <c r="S67" s="946"/>
      <c r="T67" s="946"/>
      <c r="U67" s="946"/>
    </row>
    <row r="68" spans="1:21" ht="15" customHeight="1">
      <c r="B68" s="981"/>
      <c r="C68" s="981"/>
      <c r="D68" s="981"/>
      <c r="E68" s="981"/>
      <c r="F68" s="981"/>
      <c r="G68" s="981"/>
      <c r="H68" s="981"/>
      <c r="I68" s="981"/>
      <c r="J68" s="981"/>
      <c r="K68" s="981"/>
      <c r="L68" s="981"/>
      <c r="M68" s="981"/>
      <c r="N68" s="981"/>
      <c r="O68" s="981"/>
      <c r="P68" s="981"/>
      <c r="Q68" s="981"/>
      <c r="R68" s="392"/>
      <c r="S68" s="80"/>
      <c r="T68" s="80"/>
      <c r="U68" s="80"/>
    </row>
    <row r="69" spans="1:21" ht="11.85" customHeight="1">
      <c r="B69" s="974"/>
      <c r="C69" s="974"/>
      <c r="D69" s="974"/>
      <c r="E69" s="974"/>
      <c r="F69" s="974"/>
      <c r="G69" s="974"/>
      <c r="H69" s="974"/>
      <c r="I69" s="974"/>
      <c r="J69" s="974"/>
      <c r="K69" s="974"/>
      <c r="L69" s="974"/>
      <c r="M69" s="974"/>
      <c r="N69" s="974"/>
      <c r="O69" s="974"/>
      <c r="P69" s="974"/>
      <c r="Q69" s="974"/>
      <c r="R69" s="393"/>
      <c r="S69" s="80"/>
      <c r="T69" s="80"/>
      <c r="U69" s="80"/>
    </row>
    <row r="70" spans="1:21">
      <c r="B70" s="974"/>
      <c r="C70" s="974"/>
      <c r="D70" s="974"/>
      <c r="E70" s="974"/>
      <c r="F70" s="974"/>
      <c r="G70" s="974"/>
      <c r="H70" s="974"/>
      <c r="I70" s="974"/>
      <c r="J70" s="974"/>
      <c r="K70" s="974"/>
      <c r="L70" s="974"/>
      <c r="M70" s="974"/>
      <c r="N70" s="974"/>
      <c r="O70" s="974"/>
      <c r="P70" s="974"/>
      <c r="Q70" s="974"/>
      <c r="R70" s="393"/>
      <c r="S70" s="80"/>
      <c r="T70" s="80"/>
      <c r="U70" s="80"/>
    </row>
  </sheetData>
  <mergeCells count="9">
    <mergeCell ref="B69:Q69"/>
    <mergeCell ref="B70:Q70"/>
    <mergeCell ref="B59:U59"/>
    <mergeCell ref="B61:U61"/>
    <mergeCell ref="B66:U66"/>
    <mergeCell ref="B67:U67"/>
    <mergeCell ref="B68:Q68"/>
    <mergeCell ref="B63:U63"/>
    <mergeCell ref="B60:U60"/>
  </mergeCells>
  <pageMargins left="0.7" right="0.7" top="0.75" bottom="0.75" header="0.3" footer="0.3"/>
  <pageSetup scale="45" orientation="landscape" r:id="rId1"/>
  <headerFooter>
    <oddHeader>&amp;C&amp;"Arial,Bold"&amp;K000000Table I-3a
Pacific Gas and Electric Company
Demand Response Programs and Activities
2018-22 Incremental Cost Funding
April 2020</oddHeader>
    <oddFooter>&amp;L&amp;F&amp;C7a of 11&amp;R&amp;A</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1" zoomScale="60" zoomScaleNormal="70" zoomScalePageLayoutView="60" workbookViewId="0">
      <selection activeCell="G27" sqref="G27"/>
    </sheetView>
  </sheetViews>
  <sheetFormatPr defaultRowHeight="12"/>
  <cols>
    <col min="1" max="1" width="9.140625" style="1" hidden="1" customWidth="1"/>
    <col min="2" max="2" width="55" style="1" customWidth="1"/>
    <col min="3" max="3" width="12" style="119" customWidth="1"/>
    <col min="4" max="4" width="11.42578125" style="119" bestFit="1" customWidth="1"/>
    <col min="5" max="5" width="11.42578125" style="126" customWidth="1"/>
    <col min="6" max="6" width="12.140625" style="126" customWidth="1"/>
    <col min="7" max="7" width="11.5703125" style="126" customWidth="1"/>
    <col min="8" max="8" width="10.5703125" style="126" customWidth="1"/>
    <col min="9" max="9" width="10.85546875" style="126" customWidth="1"/>
    <col min="10" max="10" width="11.42578125" style="126" customWidth="1"/>
    <col min="11" max="11" width="10.5703125" style="126" customWidth="1"/>
    <col min="12" max="12" width="11.140625" style="126" customWidth="1"/>
    <col min="13" max="14" width="10.5703125" style="126" customWidth="1"/>
    <col min="15" max="15" width="14.42578125" style="126" customWidth="1"/>
    <col min="16" max="251" width="8.5703125" style="1"/>
    <col min="252" max="252" width="0" style="1" hidden="1" customWidth="1"/>
    <col min="253" max="253" width="52" style="1" customWidth="1"/>
    <col min="254" max="254" width="0" style="1" hidden="1" customWidth="1"/>
    <col min="255" max="257" width="10.5703125" style="1" customWidth="1"/>
    <col min="258" max="258" width="11.5703125" style="1" customWidth="1"/>
    <col min="259" max="266" width="10.5703125" style="1" customWidth="1"/>
    <col min="267" max="268" width="14.42578125" style="1" customWidth="1"/>
    <col min="269" max="269" width="13.42578125" style="1" customWidth="1"/>
    <col min="270" max="270" width="14.42578125" style="1" customWidth="1"/>
    <col min="271" max="271" width="9.5703125" style="1" customWidth="1"/>
    <col min="272" max="507" width="8.5703125" style="1"/>
    <col min="508" max="508" width="0" style="1" hidden="1" customWidth="1"/>
    <col min="509" max="509" width="52" style="1" customWidth="1"/>
    <col min="510" max="510" width="0" style="1" hidden="1" customWidth="1"/>
    <col min="511" max="513" width="10.5703125" style="1" customWidth="1"/>
    <col min="514" max="514" width="11.5703125" style="1" customWidth="1"/>
    <col min="515" max="522" width="10.5703125" style="1" customWidth="1"/>
    <col min="523" max="524" width="14.42578125" style="1" customWidth="1"/>
    <col min="525" max="525" width="13.42578125" style="1" customWidth="1"/>
    <col min="526" max="526" width="14.42578125" style="1" customWidth="1"/>
    <col min="527" max="527" width="9.5703125" style="1" customWidth="1"/>
    <col min="528" max="763" width="8.5703125" style="1"/>
    <col min="764" max="764" width="0" style="1" hidden="1" customWidth="1"/>
    <col min="765" max="765" width="52" style="1" customWidth="1"/>
    <col min="766" max="766" width="0" style="1" hidden="1" customWidth="1"/>
    <col min="767" max="769" width="10.5703125" style="1" customWidth="1"/>
    <col min="770" max="770" width="11.5703125" style="1" customWidth="1"/>
    <col min="771" max="778" width="10.5703125" style="1" customWidth="1"/>
    <col min="779" max="780" width="14.42578125" style="1" customWidth="1"/>
    <col min="781" max="781" width="13.42578125" style="1" customWidth="1"/>
    <col min="782" max="782" width="14.42578125" style="1" customWidth="1"/>
    <col min="783" max="783" width="9.5703125" style="1" customWidth="1"/>
    <col min="784" max="1019" width="8.5703125" style="1"/>
    <col min="1020" max="1020" width="0" style="1" hidden="1" customWidth="1"/>
    <col min="1021" max="1021" width="52" style="1" customWidth="1"/>
    <col min="1022" max="1022" width="0" style="1" hidden="1" customWidth="1"/>
    <col min="1023" max="1025" width="10.5703125" style="1" customWidth="1"/>
    <col min="1026" max="1026" width="11.5703125" style="1" customWidth="1"/>
    <col min="1027" max="1034" width="10.5703125" style="1" customWidth="1"/>
    <col min="1035" max="1036" width="14.42578125" style="1" customWidth="1"/>
    <col min="1037" max="1037" width="13.42578125" style="1" customWidth="1"/>
    <col min="1038" max="1038" width="14.42578125" style="1" customWidth="1"/>
    <col min="1039" max="1039" width="9.5703125" style="1" customWidth="1"/>
    <col min="1040" max="1275" width="8.5703125" style="1"/>
    <col min="1276" max="1276" width="0" style="1" hidden="1" customWidth="1"/>
    <col min="1277" max="1277" width="52" style="1" customWidth="1"/>
    <col min="1278" max="1278" width="0" style="1" hidden="1" customWidth="1"/>
    <col min="1279" max="1281" width="10.5703125" style="1" customWidth="1"/>
    <col min="1282" max="1282" width="11.5703125" style="1" customWidth="1"/>
    <col min="1283" max="1290" width="10.5703125" style="1" customWidth="1"/>
    <col min="1291" max="1292" width="14.42578125" style="1" customWidth="1"/>
    <col min="1293" max="1293" width="13.42578125" style="1" customWidth="1"/>
    <col min="1294" max="1294" width="14.42578125" style="1" customWidth="1"/>
    <col min="1295" max="1295" width="9.5703125" style="1" customWidth="1"/>
    <col min="1296" max="1531" width="8.5703125" style="1"/>
    <col min="1532" max="1532" width="0" style="1" hidden="1" customWidth="1"/>
    <col min="1533" max="1533" width="52" style="1" customWidth="1"/>
    <col min="1534" max="1534" width="0" style="1" hidden="1" customWidth="1"/>
    <col min="1535" max="1537" width="10.5703125" style="1" customWidth="1"/>
    <col min="1538" max="1538" width="11.5703125" style="1" customWidth="1"/>
    <col min="1539" max="1546" width="10.5703125" style="1" customWidth="1"/>
    <col min="1547" max="1548" width="14.42578125" style="1" customWidth="1"/>
    <col min="1549" max="1549" width="13.42578125" style="1" customWidth="1"/>
    <col min="1550" max="1550" width="14.42578125" style="1" customWidth="1"/>
    <col min="1551" max="1551" width="9.5703125" style="1" customWidth="1"/>
    <col min="1552" max="1787" width="8.5703125" style="1"/>
    <col min="1788" max="1788" width="0" style="1" hidden="1" customWidth="1"/>
    <col min="1789" max="1789" width="52" style="1" customWidth="1"/>
    <col min="1790" max="1790" width="0" style="1" hidden="1" customWidth="1"/>
    <col min="1791" max="1793" width="10.5703125" style="1" customWidth="1"/>
    <col min="1794" max="1794" width="11.5703125" style="1" customWidth="1"/>
    <col min="1795" max="1802" width="10.5703125" style="1" customWidth="1"/>
    <col min="1803" max="1804" width="14.42578125" style="1" customWidth="1"/>
    <col min="1805" max="1805" width="13.42578125" style="1" customWidth="1"/>
    <col min="1806" max="1806" width="14.42578125" style="1" customWidth="1"/>
    <col min="1807" max="1807" width="9.5703125" style="1" customWidth="1"/>
    <col min="1808" max="2043" width="8.5703125" style="1"/>
    <col min="2044" max="2044" width="0" style="1" hidden="1" customWidth="1"/>
    <col min="2045" max="2045" width="52" style="1" customWidth="1"/>
    <col min="2046" max="2046" width="0" style="1" hidden="1" customWidth="1"/>
    <col min="2047" max="2049" width="10.5703125" style="1" customWidth="1"/>
    <col min="2050" max="2050" width="11.5703125" style="1" customWidth="1"/>
    <col min="2051" max="2058" width="10.5703125" style="1" customWidth="1"/>
    <col min="2059" max="2060" width="14.42578125" style="1" customWidth="1"/>
    <col min="2061" max="2061" width="13.42578125" style="1" customWidth="1"/>
    <col min="2062" max="2062" width="14.42578125" style="1" customWidth="1"/>
    <col min="2063" max="2063" width="9.5703125" style="1" customWidth="1"/>
    <col min="2064" max="2299" width="8.5703125" style="1"/>
    <col min="2300" max="2300" width="0" style="1" hidden="1" customWidth="1"/>
    <col min="2301" max="2301" width="52" style="1" customWidth="1"/>
    <col min="2302" max="2302" width="0" style="1" hidden="1" customWidth="1"/>
    <col min="2303" max="2305" width="10.5703125" style="1" customWidth="1"/>
    <col min="2306" max="2306" width="11.5703125" style="1" customWidth="1"/>
    <col min="2307" max="2314" width="10.5703125" style="1" customWidth="1"/>
    <col min="2315" max="2316" width="14.42578125" style="1" customWidth="1"/>
    <col min="2317" max="2317" width="13.42578125" style="1" customWidth="1"/>
    <col min="2318" max="2318" width="14.42578125" style="1" customWidth="1"/>
    <col min="2319" max="2319" width="9.5703125" style="1" customWidth="1"/>
    <col min="2320" max="2555" width="8.5703125" style="1"/>
    <col min="2556" max="2556" width="0" style="1" hidden="1" customWidth="1"/>
    <col min="2557" max="2557" width="52" style="1" customWidth="1"/>
    <col min="2558" max="2558" width="0" style="1" hidden="1" customWidth="1"/>
    <col min="2559" max="2561" width="10.5703125" style="1" customWidth="1"/>
    <col min="2562" max="2562" width="11.5703125" style="1" customWidth="1"/>
    <col min="2563" max="2570" width="10.5703125" style="1" customWidth="1"/>
    <col min="2571" max="2572" width="14.42578125" style="1" customWidth="1"/>
    <col min="2573" max="2573" width="13.42578125" style="1" customWidth="1"/>
    <col min="2574" max="2574" width="14.42578125" style="1" customWidth="1"/>
    <col min="2575" max="2575" width="9.5703125" style="1" customWidth="1"/>
    <col min="2576" max="2811" width="8.5703125" style="1"/>
    <col min="2812" max="2812" width="0" style="1" hidden="1" customWidth="1"/>
    <col min="2813" max="2813" width="52" style="1" customWidth="1"/>
    <col min="2814" max="2814" width="0" style="1" hidden="1" customWidth="1"/>
    <col min="2815" max="2817" width="10.5703125" style="1" customWidth="1"/>
    <col min="2818" max="2818" width="11.5703125" style="1" customWidth="1"/>
    <col min="2819" max="2826" width="10.5703125" style="1" customWidth="1"/>
    <col min="2827" max="2828" width="14.42578125" style="1" customWidth="1"/>
    <col min="2829" max="2829" width="13.42578125" style="1" customWidth="1"/>
    <col min="2830" max="2830" width="14.42578125" style="1" customWidth="1"/>
    <col min="2831" max="2831" width="9.5703125" style="1" customWidth="1"/>
    <col min="2832" max="3067" width="8.5703125" style="1"/>
    <col min="3068" max="3068" width="0" style="1" hidden="1" customWidth="1"/>
    <col min="3069" max="3069" width="52" style="1" customWidth="1"/>
    <col min="3070" max="3070" width="0" style="1" hidden="1" customWidth="1"/>
    <col min="3071" max="3073" width="10.5703125" style="1" customWidth="1"/>
    <col min="3074" max="3074" width="11.5703125" style="1" customWidth="1"/>
    <col min="3075" max="3082" width="10.5703125" style="1" customWidth="1"/>
    <col min="3083" max="3084" width="14.42578125" style="1" customWidth="1"/>
    <col min="3085" max="3085" width="13.42578125" style="1" customWidth="1"/>
    <col min="3086" max="3086" width="14.42578125" style="1" customWidth="1"/>
    <col min="3087" max="3087" width="9.5703125" style="1" customWidth="1"/>
    <col min="3088" max="3323" width="8.5703125" style="1"/>
    <col min="3324" max="3324" width="0" style="1" hidden="1" customWidth="1"/>
    <col min="3325" max="3325" width="52" style="1" customWidth="1"/>
    <col min="3326" max="3326" width="0" style="1" hidden="1" customWidth="1"/>
    <col min="3327" max="3329" width="10.5703125" style="1" customWidth="1"/>
    <col min="3330" max="3330" width="11.5703125" style="1" customWidth="1"/>
    <col min="3331" max="3338" width="10.5703125" style="1" customWidth="1"/>
    <col min="3339" max="3340" width="14.42578125" style="1" customWidth="1"/>
    <col min="3341" max="3341" width="13.42578125" style="1" customWidth="1"/>
    <col min="3342" max="3342" width="14.42578125" style="1" customWidth="1"/>
    <col min="3343" max="3343" width="9.5703125" style="1" customWidth="1"/>
    <col min="3344" max="3579" width="8.5703125" style="1"/>
    <col min="3580" max="3580" width="0" style="1" hidden="1" customWidth="1"/>
    <col min="3581" max="3581" width="52" style="1" customWidth="1"/>
    <col min="3582" max="3582" width="0" style="1" hidden="1" customWidth="1"/>
    <col min="3583" max="3585" width="10.5703125" style="1" customWidth="1"/>
    <col min="3586" max="3586" width="11.5703125" style="1" customWidth="1"/>
    <col min="3587" max="3594" width="10.5703125" style="1" customWidth="1"/>
    <col min="3595" max="3596" width="14.42578125" style="1" customWidth="1"/>
    <col min="3597" max="3597" width="13.42578125" style="1" customWidth="1"/>
    <col min="3598" max="3598" width="14.42578125" style="1" customWidth="1"/>
    <col min="3599" max="3599" width="9.5703125" style="1" customWidth="1"/>
    <col min="3600" max="3835" width="8.5703125" style="1"/>
    <col min="3836" max="3836" width="0" style="1" hidden="1" customWidth="1"/>
    <col min="3837" max="3837" width="52" style="1" customWidth="1"/>
    <col min="3838" max="3838" width="0" style="1" hidden="1" customWidth="1"/>
    <col min="3839" max="3841" width="10.5703125" style="1" customWidth="1"/>
    <col min="3842" max="3842" width="11.5703125" style="1" customWidth="1"/>
    <col min="3843" max="3850" width="10.5703125" style="1" customWidth="1"/>
    <col min="3851" max="3852" width="14.42578125" style="1" customWidth="1"/>
    <col min="3853" max="3853" width="13.42578125" style="1" customWidth="1"/>
    <col min="3854" max="3854" width="14.42578125" style="1" customWidth="1"/>
    <col min="3855" max="3855" width="9.5703125" style="1" customWidth="1"/>
    <col min="3856" max="4091" width="8.5703125" style="1"/>
    <col min="4092" max="4092" width="0" style="1" hidden="1" customWidth="1"/>
    <col min="4093" max="4093" width="52" style="1" customWidth="1"/>
    <col min="4094" max="4094" width="0" style="1" hidden="1" customWidth="1"/>
    <col min="4095" max="4097" width="10.5703125" style="1" customWidth="1"/>
    <col min="4098" max="4098" width="11.5703125" style="1" customWidth="1"/>
    <col min="4099" max="4106" width="10.5703125" style="1" customWidth="1"/>
    <col min="4107" max="4108" width="14.42578125" style="1" customWidth="1"/>
    <col min="4109" max="4109" width="13.42578125" style="1" customWidth="1"/>
    <col min="4110" max="4110" width="14.42578125" style="1" customWidth="1"/>
    <col min="4111" max="4111" width="9.5703125" style="1" customWidth="1"/>
    <col min="4112" max="4347" width="8.5703125" style="1"/>
    <col min="4348" max="4348" width="0" style="1" hidden="1" customWidth="1"/>
    <col min="4349" max="4349" width="52" style="1" customWidth="1"/>
    <col min="4350" max="4350" width="0" style="1" hidden="1" customWidth="1"/>
    <col min="4351" max="4353" width="10.5703125" style="1" customWidth="1"/>
    <col min="4354" max="4354" width="11.5703125" style="1" customWidth="1"/>
    <col min="4355" max="4362" width="10.5703125" style="1" customWidth="1"/>
    <col min="4363" max="4364" width="14.42578125" style="1" customWidth="1"/>
    <col min="4365" max="4365" width="13.42578125" style="1" customWidth="1"/>
    <col min="4366" max="4366" width="14.42578125" style="1" customWidth="1"/>
    <col min="4367" max="4367" width="9.5703125" style="1" customWidth="1"/>
    <col min="4368" max="4603" width="8.5703125" style="1"/>
    <col min="4604" max="4604" width="0" style="1" hidden="1" customWidth="1"/>
    <col min="4605" max="4605" width="52" style="1" customWidth="1"/>
    <col min="4606" max="4606" width="0" style="1" hidden="1" customWidth="1"/>
    <col min="4607" max="4609" width="10.5703125" style="1" customWidth="1"/>
    <col min="4610" max="4610" width="11.5703125" style="1" customWidth="1"/>
    <col min="4611" max="4618" width="10.5703125" style="1" customWidth="1"/>
    <col min="4619" max="4620" width="14.42578125" style="1" customWidth="1"/>
    <col min="4621" max="4621" width="13.42578125" style="1" customWidth="1"/>
    <col min="4622" max="4622" width="14.42578125" style="1" customWidth="1"/>
    <col min="4623" max="4623" width="9.5703125" style="1" customWidth="1"/>
    <col min="4624" max="4859" width="8.5703125" style="1"/>
    <col min="4860" max="4860" width="0" style="1" hidden="1" customWidth="1"/>
    <col min="4861" max="4861" width="52" style="1" customWidth="1"/>
    <col min="4862" max="4862" width="0" style="1" hidden="1" customWidth="1"/>
    <col min="4863" max="4865" width="10.5703125" style="1" customWidth="1"/>
    <col min="4866" max="4866" width="11.5703125" style="1" customWidth="1"/>
    <col min="4867" max="4874" width="10.5703125" style="1" customWidth="1"/>
    <col min="4875" max="4876" width="14.42578125" style="1" customWidth="1"/>
    <col min="4877" max="4877" width="13.42578125" style="1" customWidth="1"/>
    <col min="4878" max="4878" width="14.42578125" style="1" customWidth="1"/>
    <col min="4879" max="4879" width="9.5703125" style="1" customWidth="1"/>
    <col min="4880" max="5115" width="8.5703125" style="1"/>
    <col min="5116" max="5116" width="0" style="1" hidden="1" customWidth="1"/>
    <col min="5117" max="5117" width="52" style="1" customWidth="1"/>
    <col min="5118" max="5118" width="0" style="1" hidden="1" customWidth="1"/>
    <col min="5119" max="5121" width="10.5703125" style="1" customWidth="1"/>
    <col min="5122" max="5122" width="11.5703125" style="1" customWidth="1"/>
    <col min="5123" max="5130" width="10.5703125" style="1" customWidth="1"/>
    <col min="5131" max="5132" width="14.42578125" style="1" customWidth="1"/>
    <col min="5133" max="5133" width="13.42578125" style="1" customWidth="1"/>
    <col min="5134" max="5134" width="14.42578125" style="1" customWidth="1"/>
    <col min="5135" max="5135" width="9.5703125" style="1" customWidth="1"/>
    <col min="5136" max="5371" width="8.5703125" style="1"/>
    <col min="5372" max="5372" width="0" style="1" hidden="1" customWidth="1"/>
    <col min="5373" max="5373" width="52" style="1" customWidth="1"/>
    <col min="5374" max="5374" width="0" style="1" hidden="1" customWidth="1"/>
    <col min="5375" max="5377" width="10.5703125" style="1" customWidth="1"/>
    <col min="5378" max="5378" width="11.5703125" style="1" customWidth="1"/>
    <col min="5379" max="5386" width="10.5703125" style="1" customWidth="1"/>
    <col min="5387" max="5388" width="14.42578125" style="1" customWidth="1"/>
    <col min="5389" max="5389" width="13.42578125" style="1" customWidth="1"/>
    <col min="5390" max="5390" width="14.42578125" style="1" customWidth="1"/>
    <col min="5391" max="5391" width="9.5703125" style="1" customWidth="1"/>
    <col min="5392" max="5627" width="8.5703125" style="1"/>
    <col min="5628" max="5628" width="0" style="1" hidden="1" customWidth="1"/>
    <col min="5629" max="5629" width="52" style="1" customWidth="1"/>
    <col min="5630" max="5630" width="0" style="1" hidden="1" customWidth="1"/>
    <col min="5631" max="5633" width="10.5703125" style="1" customWidth="1"/>
    <col min="5634" max="5634" width="11.5703125" style="1" customWidth="1"/>
    <col min="5635" max="5642" width="10.5703125" style="1" customWidth="1"/>
    <col min="5643" max="5644" width="14.42578125" style="1" customWidth="1"/>
    <col min="5645" max="5645" width="13.42578125" style="1" customWidth="1"/>
    <col min="5646" max="5646" width="14.42578125" style="1" customWidth="1"/>
    <col min="5647" max="5647" width="9.5703125" style="1" customWidth="1"/>
    <col min="5648" max="5883" width="8.5703125" style="1"/>
    <col min="5884" max="5884" width="0" style="1" hidden="1" customWidth="1"/>
    <col min="5885" max="5885" width="52" style="1" customWidth="1"/>
    <col min="5886" max="5886" width="0" style="1" hidden="1" customWidth="1"/>
    <col min="5887" max="5889" width="10.5703125" style="1" customWidth="1"/>
    <col min="5890" max="5890" width="11.5703125" style="1" customWidth="1"/>
    <col min="5891" max="5898" width="10.5703125" style="1" customWidth="1"/>
    <col min="5899" max="5900" width="14.42578125" style="1" customWidth="1"/>
    <col min="5901" max="5901" width="13.42578125" style="1" customWidth="1"/>
    <col min="5902" max="5902" width="14.42578125" style="1" customWidth="1"/>
    <col min="5903" max="5903" width="9.5703125" style="1" customWidth="1"/>
    <col min="5904" max="6139" width="8.5703125" style="1"/>
    <col min="6140" max="6140" width="0" style="1" hidden="1" customWidth="1"/>
    <col min="6141" max="6141" width="52" style="1" customWidth="1"/>
    <col min="6142" max="6142" width="0" style="1" hidden="1" customWidth="1"/>
    <col min="6143" max="6145" width="10.5703125" style="1" customWidth="1"/>
    <col min="6146" max="6146" width="11.5703125" style="1" customWidth="1"/>
    <col min="6147" max="6154" width="10.5703125" style="1" customWidth="1"/>
    <col min="6155" max="6156" width="14.42578125" style="1" customWidth="1"/>
    <col min="6157" max="6157" width="13.42578125" style="1" customWidth="1"/>
    <col min="6158" max="6158" width="14.42578125" style="1" customWidth="1"/>
    <col min="6159" max="6159" width="9.5703125" style="1" customWidth="1"/>
    <col min="6160" max="6395" width="8.5703125" style="1"/>
    <col min="6396" max="6396" width="0" style="1" hidden="1" customWidth="1"/>
    <col min="6397" max="6397" width="52" style="1" customWidth="1"/>
    <col min="6398" max="6398" width="0" style="1" hidden="1" customWidth="1"/>
    <col min="6399" max="6401" width="10.5703125" style="1" customWidth="1"/>
    <col min="6402" max="6402" width="11.5703125" style="1" customWidth="1"/>
    <col min="6403" max="6410" width="10.5703125" style="1" customWidth="1"/>
    <col min="6411" max="6412" width="14.42578125" style="1" customWidth="1"/>
    <col min="6413" max="6413" width="13.42578125" style="1" customWidth="1"/>
    <col min="6414" max="6414" width="14.42578125" style="1" customWidth="1"/>
    <col min="6415" max="6415" width="9.5703125" style="1" customWidth="1"/>
    <col min="6416" max="6651" width="8.5703125" style="1"/>
    <col min="6652" max="6652" width="0" style="1" hidden="1" customWidth="1"/>
    <col min="6653" max="6653" width="52" style="1" customWidth="1"/>
    <col min="6654" max="6654" width="0" style="1" hidden="1" customWidth="1"/>
    <col min="6655" max="6657" width="10.5703125" style="1" customWidth="1"/>
    <col min="6658" max="6658" width="11.5703125" style="1" customWidth="1"/>
    <col min="6659" max="6666" width="10.5703125" style="1" customWidth="1"/>
    <col min="6667" max="6668" width="14.42578125" style="1" customWidth="1"/>
    <col min="6669" max="6669" width="13.42578125" style="1" customWidth="1"/>
    <col min="6670" max="6670" width="14.42578125" style="1" customWidth="1"/>
    <col min="6671" max="6671" width="9.5703125" style="1" customWidth="1"/>
    <col min="6672" max="6907" width="8.5703125" style="1"/>
    <col min="6908" max="6908" width="0" style="1" hidden="1" customWidth="1"/>
    <col min="6909" max="6909" width="52" style="1" customWidth="1"/>
    <col min="6910" max="6910" width="0" style="1" hidden="1" customWidth="1"/>
    <col min="6911" max="6913" width="10.5703125" style="1" customWidth="1"/>
    <col min="6914" max="6914" width="11.5703125" style="1" customWidth="1"/>
    <col min="6915" max="6922" width="10.5703125" style="1" customWidth="1"/>
    <col min="6923" max="6924" width="14.42578125" style="1" customWidth="1"/>
    <col min="6925" max="6925" width="13.42578125" style="1" customWidth="1"/>
    <col min="6926" max="6926" width="14.42578125" style="1" customWidth="1"/>
    <col min="6927" max="6927" width="9.5703125" style="1" customWidth="1"/>
    <col min="6928" max="7163" width="8.5703125" style="1"/>
    <col min="7164" max="7164" width="0" style="1" hidden="1" customWidth="1"/>
    <col min="7165" max="7165" width="52" style="1" customWidth="1"/>
    <col min="7166" max="7166" width="0" style="1" hidden="1" customWidth="1"/>
    <col min="7167" max="7169" width="10.5703125" style="1" customWidth="1"/>
    <col min="7170" max="7170" width="11.5703125" style="1" customWidth="1"/>
    <col min="7171" max="7178" width="10.5703125" style="1" customWidth="1"/>
    <col min="7179" max="7180" width="14.42578125" style="1" customWidth="1"/>
    <col min="7181" max="7181" width="13.42578125" style="1" customWidth="1"/>
    <col min="7182" max="7182" width="14.42578125" style="1" customWidth="1"/>
    <col min="7183" max="7183" width="9.5703125" style="1" customWidth="1"/>
    <col min="7184" max="7419" width="8.5703125" style="1"/>
    <col min="7420" max="7420" width="0" style="1" hidden="1" customWidth="1"/>
    <col min="7421" max="7421" width="52" style="1" customWidth="1"/>
    <col min="7422" max="7422" width="0" style="1" hidden="1" customWidth="1"/>
    <col min="7423" max="7425" width="10.5703125" style="1" customWidth="1"/>
    <col min="7426" max="7426" width="11.5703125" style="1" customWidth="1"/>
    <col min="7427" max="7434" width="10.5703125" style="1" customWidth="1"/>
    <col min="7435" max="7436" width="14.42578125" style="1" customWidth="1"/>
    <col min="7437" max="7437" width="13.42578125" style="1" customWidth="1"/>
    <col min="7438" max="7438" width="14.42578125" style="1" customWidth="1"/>
    <col min="7439" max="7439" width="9.5703125" style="1" customWidth="1"/>
    <col min="7440" max="7675" width="8.5703125" style="1"/>
    <col min="7676" max="7676" width="0" style="1" hidden="1" customWidth="1"/>
    <col min="7677" max="7677" width="52" style="1" customWidth="1"/>
    <col min="7678" max="7678" width="0" style="1" hidden="1" customWidth="1"/>
    <col min="7679" max="7681" width="10.5703125" style="1" customWidth="1"/>
    <col min="7682" max="7682" width="11.5703125" style="1" customWidth="1"/>
    <col min="7683" max="7690" width="10.5703125" style="1" customWidth="1"/>
    <col min="7691" max="7692" width="14.42578125" style="1" customWidth="1"/>
    <col min="7693" max="7693" width="13.42578125" style="1" customWidth="1"/>
    <col min="7694" max="7694" width="14.42578125" style="1" customWidth="1"/>
    <col min="7695" max="7695" width="9.5703125" style="1" customWidth="1"/>
    <col min="7696" max="7931" width="8.5703125" style="1"/>
    <col min="7932" max="7932" width="0" style="1" hidden="1" customWidth="1"/>
    <col min="7933" max="7933" width="52" style="1" customWidth="1"/>
    <col min="7934" max="7934" width="0" style="1" hidden="1" customWidth="1"/>
    <col min="7935" max="7937" width="10.5703125" style="1" customWidth="1"/>
    <col min="7938" max="7938" width="11.5703125" style="1" customWidth="1"/>
    <col min="7939" max="7946" width="10.5703125" style="1" customWidth="1"/>
    <col min="7947" max="7948" width="14.42578125" style="1" customWidth="1"/>
    <col min="7949" max="7949" width="13.42578125" style="1" customWidth="1"/>
    <col min="7950" max="7950" width="14.42578125" style="1" customWidth="1"/>
    <col min="7951" max="7951" width="9.5703125" style="1" customWidth="1"/>
    <col min="7952" max="8187" width="8.5703125" style="1"/>
    <col min="8188" max="8188" width="0" style="1" hidden="1" customWidth="1"/>
    <col min="8189" max="8189" width="52" style="1" customWidth="1"/>
    <col min="8190" max="8190" width="0" style="1" hidden="1" customWidth="1"/>
    <col min="8191" max="8193" width="10.5703125" style="1" customWidth="1"/>
    <col min="8194" max="8194" width="11.5703125" style="1" customWidth="1"/>
    <col min="8195" max="8202" width="10.5703125" style="1" customWidth="1"/>
    <col min="8203" max="8204" width="14.42578125" style="1" customWidth="1"/>
    <col min="8205" max="8205" width="13.42578125" style="1" customWidth="1"/>
    <col min="8206" max="8206" width="14.42578125" style="1" customWidth="1"/>
    <col min="8207" max="8207" width="9.5703125" style="1" customWidth="1"/>
    <col min="8208" max="8443" width="8.5703125" style="1"/>
    <col min="8444" max="8444" width="0" style="1" hidden="1" customWidth="1"/>
    <col min="8445" max="8445" width="52" style="1" customWidth="1"/>
    <col min="8446" max="8446" width="0" style="1" hidden="1" customWidth="1"/>
    <col min="8447" max="8449" width="10.5703125" style="1" customWidth="1"/>
    <col min="8450" max="8450" width="11.5703125" style="1" customWidth="1"/>
    <col min="8451" max="8458" width="10.5703125" style="1" customWidth="1"/>
    <col min="8459" max="8460" width="14.42578125" style="1" customWidth="1"/>
    <col min="8461" max="8461" width="13.42578125" style="1" customWidth="1"/>
    <col min="8462" max="8462" width="14.42578125" style="1" customWidth="1"/>
    <col min="8463" max="8463" width="9.5703125" style="1" customWidth="1"/>
    <col min="8464" max="8699" width="8.5703125" style="1"/>
    <col min="8700" max="8700" width="0" style="1" hidden="1" customWidth="1"/>
    <col min="8701" max="8701" width="52" style="1" customWidth="1"/>
    <col min="8702" max="8702" width="0" style="1" hidden="1" customWidth="1"/>
    <col min="8703" max="8705" width="10.5703125" style="1" customWidth="1"/>
    <col min="8706" max="8706" width="11.5703125" style="1" customWidth="1"/>
    <col min="8707" max="8714" width="10.5703125" style="1" customWidth="1"/>
    <col min="8715" max="8716" width="14.42578125" style="1" customWidth="1"/>
    <col min="8717" max="8717" width="13.42578125" style="1" customWidth="1"/>
    <col min="8718" max="8718" width="14.42578125" style="1" customWidth="1"/>
    <col min="8719" max="8719" width="9.5703125" style="1" customWidth="1"/>
    <col min="8720" max="8955" width="8.5703125" style="1"/>
    <col min="8956" max="8956" width="0" style="1" hidden="1" customWidth="1"/>
    <col min="8957" max="8957" width="52" style="1" customWidth="1"/>
    <col min="8958" max="8958" width="0" style="1" hidden="1" customWidth="1"/>
    <col min="8959" max="8961" width="10.5703125" style="1" customWidth="1"/>
    <col min="8962" max="8962" width="11.5703125" style="1" customWidth="1"/>
    <col min="8963" max="8970" width="10.5703125" style="1" customWidth="1"/>
    <col min="8971" max="8972" width="14.42578125" style="1" customWidth="1"/>
    <col min="8973" max="8973" width="13.42578125" style="1" customWidth="1"/>
    <col min="8974" max="8974" width="14.42578125" style="1" customWidth="1"/>
    <col min="8975" max="8975" width="9.5703125" style="1" customWidth="1"/>
    <col min="8976" max="9211" width="8.5703125" style="1"/>
    <col min="9212" max="9212" width="0" style="1" hidden="1" customWidth="1"/>
    <col min="9213" max="9213" width="52" style="1" customWidth="1"/>
    <col min="9214" max="9214" width="0" style="1" hidden="1" customWidth="1"/>
    <col min="9215" max="9217" width="10.5703125" style="1" customWidth="1"/>
    <col min="9218" max="9218" width="11.5703125" style="1" customWidth="1"/>
    <col min="9219" max="9226" width="10.5703125" style="1" customWidth="1"/>
    <col min="9227" max="9228" width="14.42578125" style="1" customWidth="1"/>
    <col min="9229" max="9229" width="13.42578125" style="1" customWidth="1"/>
    <col min="9230" max="9230" width="14.42578125" style="1" customWidth="1"/>
    <col min="9231" max="9231" width="9.5703125" style="1" customWidth="1"/>
    <col min="9232" max="9467" width="8.5703125" style="1"/>
    <col min="9468" max="9468" width="0" style="1" hidden="1" customWidth="1"/>
    <col min="9469" max="9469" width="52" style="1" customWidth="1"/>
    <col min="9470" max="9470" width="0" style="1" hidden="1" customWidth="1"/>
    <col min="9471" max="9473" width="10.5703125" style="1" customWidth="1"/>
    <col min="9474" max="9474" width="11.5703125" style="1" customWidth="1"/>
    <col min="9475" max="9482" width="10.5703125" style="1" customWidth="1"/>
    <col min="9483" max="9484" width="14.42578125" style="1" customWidth="1"/>
    <col min="9485" max="9485" width="13.42578125" style="1" customWidth="1"/>
    <col min="9486" max="9486" width="14.42578125" style="1" customWidth="1"/>
    <col min="9487" max="9487" width="9.5703125" style="1" customWidth="1"/>
    <col min="9488" max="9723" width="8.5703125" style="1"/>
    <col min="9724" max="9724" width="0" style="1" hidden="1" customWidth="1"/>
    <col min="9725" max="9725" width="52" style="1" customWidth="1"/>
    <col min="9726" max="9726" width="0" style="1" hidden="1" customWidth="1"/>
    <col min="9727" max="9729" width="10.5703125" style="1" customWidth="1"/>
    <col min="9730" max="9730" width="11.5703125" style="1" customWidth="1"/>
    <col min="9731" max="9738" width="10.5703125" style="1" customWidth="1"/>
    <col min="9739" max="9740" width="14.42578125" style="1" customWidth="1"/>
    <col min="9741" max="9741" width="13.42578125" style="1" customWidth="1"/>
    <col min="9742" max="9742" width="14.42578125" style="1" customWidth="1"/>
    <col min="9743" max="9743" width="9.5703125" style="1" customWidth="1"/>
    <col min="9744" max="9979" width="8.5703125" style="1"/>
    <col min="9980" max="9980" width="0" style="1" hidden="1" customWidth="1"/>
    <col min="9981" max="9981" width="52" style="1" customWidth="1"/>
    <col min="9982" max="9982" width="0" style="1" hidden="1" customWidth="1"/>
    <col min="9983" max="9985" width="10.5703125" style="1" customWidth="1"/>
    <col min="9986" max="9986" width="11.5703125" style="1" customWidth="1"/>
    <col min="9987" max="9994" width="10.5703125" style="1" customWidth="1"/>
    <col min="9995" max="9996" width="14.42578125" style="1" customWidth="1"/>
    <col min="9997" max="9997" width="13.42578125" style="1" customWidth="1"/>
    <col min="9998" max="9998" width="14.42578125" style="1" customWidth="1"/>
    <col min="9999" max="9999" width="9.5703125" style="1" customWidth="1"/>
    <col min="10000" max="10235" width="8.5703125" style="1"/>
    <col min="10236" max="10236" width="0" style="1" hidden="1" customWidth="1"/>
    <col min="10237" max="10237" width="52" style="1" customWidth="1"/>
    <col min="10238" max="10238" width="0" style="1" hidden="1" customWidth="1"/>
    <col min="10239" max="10241" width="10.5703125" style="1" customWidth="1"/>
    <col min="10242" max="10242" width="11.5703125" style="1" customWidth="1"/>
    <col min="10243" max="10250" width="10.5703125" style="1" customWidth="1"/>
    <col min="10251" max="10252" width="14.42578125" style="1" customWidth="1"/>
    <col min="10253" max="10253" width="13.42578125" style="1" customWidth="1"/>
    <col min="10254" max="10254" width="14.42578125" style="1" customWidth="1"/>
    <col min="10255" max="10255" width="9.5703125" style="1" customWidth="1"/>
    <col min="10256" max="10491" width="8.5703125" style="1"/>
    <col min="10492" max="10492" width="0" style="1" hidden="1" customWidth="1"/>
    <col min="10493" max="10493" width="52" style="1" customWidth="1"/>
    <col min="10494" max="10494" width="0" style="1" hidden="1" customWidth="1"/>
    <col min="10495" max="10497" width="10.5703125" style="1" customWidth="1"/>
    <col min="10498" max="10498" width="11.5703125" style="1" customWidth="1"/>
    <col min="10499" max="10506" width="10.5703125" style="1" customWidth="1"/>
    <col min="10507" max="10508" width="14.42578125" style="1" customWidth="1"/>
    <col min="10509" max="10509" width="13.42578125" style="1" customWidth="1"/>
    <col min="10510" max="10510" width="14.42578125" style="1" customWidth="1"/>
    <col min="10511" max="10511" width="9.5703125" style="1" customWidth="1"/>
    <col min="10512" max="10747" width="8.5703125" style="1"/>
    <col min="10748" max="10748" width="0" style="1" hidden="1" customWidth="1"/>
    <col min="10749" max="10749" width="52" style="1" customWidth="1"/>
    <col min="10750" max="10750" width="0" style="1" hidden="1" customWidth="1"/>
    <col min="10751" max="10753" width="10.5703125" style="1" customWidth="1"/>
    <col min="10754" max="10754" width="11.5703125" style="1" customWidth="1"/>
    <col min="10755" max="10762" width="10.5703125" style="1" customWidth="1"/>
    <col min="10763" max="10764" width="14.42578125" style="1" customWidth="1"/>
    <col min="10765" max="10765" width="13.42578125" style="1" customWidth="1"/>
    <col min="10766" max="10766" width="14.42578125" style="1" customWidth="1"/>
    <col min="10767" max="10767" width="9.5703125" style="1" customWidth="1"/>
    <col min="10768" max="11003" width="8.5703125" style="1"/>
    <col min="11004" max="11004" width="0" style="1" hidden="1" customWidth="1"/>
    <col min="11005" max="11005" width="52" style="1" customWidth="1"/>
    <col min="11006" max="11006" width="0" style="1" hidden="1" customWidth="1"/>
    <col min="11007" max="11009" width="10.5703125" style="1" customWidth="1"/>
    <col min="11010" max="11010" width="11.5703125" style="1" customWidth="1"/>
    <col min="11011" max="11018" width="10.5703125" style="1" customWidth="1"/>
    <col min="11019" max="11020" width="14.42578125" style="1" customWidth="1"/>
    <col min="11021" max="11021" width="13.42578125" style="1" customWidth="1"/>
    <col min="11022" max="11022" width="14.42578125" style="1" customWidth="1"/>
    <col min="11023" max="11023" width="9.5703125" style="1" customWidth="1"/>
    <col min="11024" max="11259" width="8.5703125" style="1"/>
    <col min="11260" max="11260" width="0" style="1" hidden="1" customWidth="1"/>
    <col min="11261" max="11261" width="52" style="1" customWidth="1"/>
    <col min="11262" max="11262" width="0" style="1" hidden="1" customWidth="1"/>
    <col min="11263" max="11265" width="10.5703125" style="1" customWidth="1"/>
    <col min="11266" max="11266" width="11.5703125" style="1" customWidth="1"/>
    <col min="11267" max="11274" width="10.5703125" style="1" customWidth="1"/>
    <col min="11275" max="11276" width="14.42578125" style="1" customWidth="1"/>
    <col min="11277" max="11277" width="13.42578125" style="1" customWidth="1"/>
    <col min="11278" max="11278" width="14.42578125" style="1" customWidth="1"/>
    <col min="11279" max="11279" width="9.5703125" style="1" customWidth="1"/>
    <col min="11280" max="11515" width="8.5703125" style="1"/>
    <col min="11516" max="11516" width="0" style="1" hidden="1" customWidth="1"/>
    <col min="11517" max="11517" width="52" style="1" customWidth="1"/>
    <col min="11518" max="11518" width="0" style="1" hidden="1" customWidth="1"/>
    <col min="11519" max="11521" width="10.5703125" style="1" customWidth="1"/>
    <col min="11522" max="11522" width="11.5703125" style="1" customWidth="1"/>
    <col min="11523" max="11530" width="10.5703125" style="1" customWidth="1"/>
    <col min="11531" max="11532" width="14.42578125" style="1" customWidth="1"/>
    <col min="11533" max="11533" width="13.42578125" style="1" customWidth="1"/>
    <col min="11534" max="11534" width="14.42578125" style="1" customWidth="1"/>
    <col min="11535" max="11535" width="9.5703125" style="1" customWidth="1"/>
    <col min="11536" max="11771" width="8.5703125" style="1"/>
    <col min="11772" max="11772" width="0" style="1" hidden="1" customWidth="1"/>
    <col min="11773" max="11773" width="52" style="1" customWidth="1"/>
    <col min="11774" max="11774" width="0" style="1" hidden="1" customWidth="1"/>
    <col min="11775" max="11777" width="10.5703125" style="1" customWidth="1"/>
    <col min="11778" max="11778" width="11.5703125" style="1" customWidth="1"/>
    <col min="11779" max="11786" width="10.5703125" style="1" customWidth="1"/>
    <col min="11787" max="11788" width="14.42578125" style="1" customWidth="1"/>
    <col min="11789" max="11789" width="13.42578125" style="1" customWidth="1"/>
    <col min="11790" max="11790" width="14.42578125" style="1" customWidth="1"/>
    <col min="11791" max="11791" width="9.5703125" style="1" customWidth="1"/>
    <col min="11792" max="12027" width="8.5703125" style="1"/>
    <col min="12028" max="12028" width="0" style="1" hidden="1" customWidth="1"/>
    <col min="12029" max="12029" width="52" style="1" customWidth="1"/>
    <col min="12030" max="12030" width="0" style="1" hidden="1" customWidth="1"/>
    <col min="12031" max="12033" width="10.5703125" style="1" customWidth="1"/>
    <col min="12034" max="12034" width="11.5703125" style="1" customWidth="1"/>
    <col min="12035" max="12042" width="10.5703125" style="1" customWidth="1"/>
    <col min="12043" max="12044" width="14.42578125" style="1" customWidth="1"/>
    <col min="12045" max="12045" width="13.42578125" style="1" customWidth="1"/>
    <col min="12046" max="12046" width="14.42578125" style="1" customWidth="1"/>
    <col min="12047" max="12047" width="9.5703125" style="1" customWidth="1"/>
    <col min="12048" max="12283" width="8.5703125" style="1"/>
    <col min="12284" max="12284" width="0" style="1" hidden="1" customWidth="1"/>
    <col min="12285" max="12285" width="52" style="1" customWidth="1"/>
    <col min="12286" max="12286" width="0" style="1" hidden="1" customWidth="1"/>
    <col min="12287" max="12289" width="10.5703125" style="1" customWidth="1"/>
    <col min="12290" max="12290" width="11.5703125" style="1" customWidth="1"/>
    <col min="12291" max="12298" width="10.5703125" style="1" customWidth="1"/>
    <col min="12299" max="12300" width="14.42578125" style="1" customWidth="1"/>
    <col min="12301" max="12301" width="13.42578125" style="1" customWidth="1"/>
    <col min="12302" max="12302" width="14.42578125" style="1" customWidth="1"/>
    <col min="12303" max="12303" width="9.5703125" style="1" customWidth="1"/>
    <col min="12304" max="12539" width="8.5703125" style="1"/>
    <col min="12540" max="12540" width="0" style="1" hidden="1" customWidth="1"/>
    <col min="12541" max="12541" width="52" style="1" customWidth="1"/>
    <col min="12542" max="12542" width="0" style="1" hidden="1" customWidth="1"/>
    <col min="12543" max="12545" width="10.5703125" style="1" customWidth="1"/>
    <col min="12546" max="12546" width="11.5703125" style="1" customWidth="1"/>
    <col min="12547" max="12554" width="10.5703125" style="1" customWidth="1"/>
    <col min="12555" max="12556" width="14.42578125" style="1" customWidth="1"/>
    <col min="12557" max="12557" width="13.42578125" style="1" customWidth="1"/>
    <col min="12558" max="12558" width="14.42578125" style="1" customWidth="1"/>
    <col min="12559" max="12559" width="9.5703125" style="1" customWidth="1"/>
    <col min="12560" max="12795" width="8.5703125" style="1"/>
    <col min="12796" max="12796" width="0" style="1" hidden="1" customWidth="1"/>
    <col min="12797" max="12797" width="52" style="1" customWidth="1"/>
    <col min="12798" max="12798" width="0" style="1" hidden="1" customWidth="1"/>
    <col min="12799" max="12801" width="10.5703125" style="1" customWidth="1"/>
    <col min="12802" max="12802" width="11.5703125" style="1" customWidth="1"/>
    <col min="12803" max="12810" width="10.5703125" style="1" customWidth="1"/>
    <col min="12811" max="12812" width="14.42578125" style="1" customWidth="1"/>
    <col min="12813" max="12813" width="13.42578125" style="1" customWidth="1"/>
    <col min="12814" max="12814" width="14.42578125" style="1" customWidth="1"/>
    <col min="12815" max="12815" width="9.5703125" style="1" customWidth="1"/>
    <col min="12816" max="13051" width="8.5703125" style="1"/>
    <col min="13052" max="13052" width="0" style="1" hidden="1" customWidth="1"/>
    <col min="13053" max="13053" width="52" style="1" customWidth="1"/>
    <col min="13054" max="13054" width="0" style="1" hidden="1" customWidth="1"/>
    <col min="13055" max="13057" width="10.5703125" style="1" customWidth="1"/>
    <col min="13058" max="13058" width="11.5703125" style="1" customWidth="1"/>
    <col min="13059" max="13066" width="10.5703125" style="1" customWidth="1"/>
    <col min="13067" max="13068" width="14.42578125" style="1" customWidth="1"/>
    <col min="13069" max="13069" width="13.42578125" style="1" customWidth="1"/>
    <col min="13070" max="13070" width="14.42578125" style="1" customWidth="1"/>
    <col min="13071" max="13071" width="9.5703125" style="1" customWidth="1"/>
    <col min="13072" max="13307" width="8.5703125" style="1"/>
    <col min="13308" max="13308" width="0" style="1" hidden="1" customWidth="1"/>
    <col min="13309" max="13309" width="52" style="1" customWidth="1"/>
    <col min="13310" max="13310" width="0" style="1" hidden="1" customWidth="1"/>
    <col min="13311" max="13313" width="10.5703125" style="1" customWidth="1"/>
    <col min="13314" max="13314" width="11.5703125" style="1" customWidth="1"/>
    <col min="13315" max="13322" width="10.5703125" style="1" customWidth="1"/>
    <col min="13323" max="13324" width="14.42578125" style="1" customWidth="1"/>
    <col min="13325" max="13325" width="13.42578125" style="1" customWidth="1"/>
    <col min="13326" max="13326" width="14.42578125" style="1" customWidth="1"/>
    <col min="13327" max="13327" width="9.5703125" style="1" customWidth="1"/>
    <col min="13328" max="13563" width="8.5703125" style="1"/>
    <col min="13564" max="13564" width="0" style="1" hidden="1" customWidth="1"/>
    <col min="13565" max="13565" width="52" style="1" customWidth="1"/>
    <col min="13566" max="13566" width="0" style="1" hidden="1" customWidth="1"/>
    <col min="13567" max="13569" width="10.5703125" style="1" customWidth="1"/>
    <col min="13570" max="13570" width="11.5703125" style="1" customWidth="1"/>
    <col min="13571" max="13578" width="10.5703125" style="1" customWidth="1"/>
    <col min="13579" max="13580" width="14.42578125" style="1" customWidth="1"/>
    <col min="13581" max="13581" width="13.42578125" style="1" customWidth="1"/>
    <col min="13582" max="13582" width="14.42578125" style="1" customWidth="1"/>
    <col min="13583" max="13583" width="9.5703125" style="1" customWidth="1"/>
    <col min="13584" max="13819" width="8.5703125" style="1"/>
    <col min="13820" max="13820" width="0" style="1" hidden="1" customWidth="1"/>
    <col min="13821" max="13821" width="52" style="1" customWidth="1"/>
    <col min="13822" max="13822" width="0" style="1" hidden="1" customWidth="1"/>
    <col min="13823" max="13825" width="10.5703125" style="1" customWidth="1"/>
    <col min="13826" max="13826" width="11.5703125" style="1" customWidth="1"/>
    <col min="13827" max="13834" width="10.5703125" style="1" customWidth="1"/>
    <col min="13835" max="13836" width="14.42578125" style="1" customWidth="1"/>
    <col min="13837" max="13837" width="13.42578125" style="1" customWidth="1"/>
    <col min="13838" max="13838" width="14.42578125" style="1" customWidth="1"/>
    <col min="13839" max="13839" width="9.5703125" style="1" customWidth="1"/>
    <col min="13840" max="14075" width="8.5703125" style="1"/>
    <col min="14076" max="14076" width="0" style="1" hidden="1" customWidth="1"/>
    <col min="14077" max="14077" width="52" style="1" customWidth="1"/>
    <col min="14078" max="14078" width="0" style="1" hidden="1" customWidth="1"/>
    <col min="14079" max="14081" width="10.5703125" style="1" customWidth="1"/>
    <col min="14082" max="14082" width="11.5703125" style="1" customWidth="1"/>
    <col min="14083" max="14090" width="10.5703125" style="1" customWidth="1"/>
    <col min="14091" max="14092" width="14.42578125" style="1" customWidth="1"/>
    <col min="14093" max="14093" width="13.42578125" style="1" customWidth="1"/>
    <col min="14094" max="14094" width="14.42578125" style="1" customWidth="1"/>
    <col min="14095" max="14095" width="9.5703125" style="1" customWidth="1"/>
    <col min="14096" max="14331" width="8.5703125" style="1"/>
    <col min="14332" max="14332" width="0" style="1" hidden="1" customWidth="1"/>
    <col min="14333" max="14333" width="52" style="1" customWidth="1"/>
    <col min="14334" max="14334" width="0" style="1" hidden="1" customWidth="1"/>
    <col min="14335" max="14337" width="10.5703125" style="1" customWidth="1"/>
    <col min="14338" max="14338" width="11.5703125" style="1" customWidth="1"/>
    <col min="14339" max="14346" width="10.5703125" style="1" customWidth="1"/>
    <col min="14347" max="14348" width="14.42578125" style="1" customWidth="1"/>
    <col min="14349" max="14349" width="13.42578125" style="1" customWidth="1"/>
    <col min="14350" max="14350" width="14.42578125" style="1" customWidth="1"/>
    <col min="14351" max="14351" width="9.5703125" style="1" customWidth="1"/>
    <col min="14352" max="14587" width="8.5703125" style="1"/>
    <col min="14588" max="14588" width="0" style="1" hidden="1" customWidth="1"/>
    <col min="14589" max="14589" width="52" style="1" customWidth="1"/>
    <col min="14590" max="14590" width="0" style="1" hidden="1" customWidth="1"/>
    <col min="14591" max="14593" width="10.5703125" style="1" customWidth="1"/>
    <col min="14594" max="14594" width="11.5703125" style="1" customWidth="1"/>
    <col min="14595" max="14602" width="10.5703125" style="1" customWidth="1"/>
    <col min="14603" max="14604" width="14.42578125" style="1" customWidth="1"/>
    <col min="14605" max="14605" width="13.42578125" style="1" customWidth="1"/>
    <col min="14606" max="14606" width="14.42578125" style="1" customWidth="1"/>
    <col min="14607" max="14607" width="9.5703125" style="1" customWidth="1"/>
    <col min="14608" max="14843" width="8.5703125" style="1"/>
    <col min="14844" max="14844" width="0" style="1" hidden="1" customWidth="1"/>
    <col min="14845" max="14845" width="52" style="1" customWidth="1"/>
    <col min="14846" max="14846" width="0" style="1" hidden="1" customWidth="1"/>
    <col min="14847" max="14849" width="10.5703125" style="1" customWidth="1"/>
    <col min="14850" max="14850" width="11.5703125" style="1" customWidth="1"/>
    <col min="14851" max="14858" width="10.5703125" style="1" customWidth="1"/>
    <col min="14859" max="14860" width="14.42578125" style="1" customWidth="1"/>
    <col min="14861" max="14861" width="13.42578125" style="1" customWidth="1"/>
    <col min="14862" max="14862" width="14.42578125" style="1" customWidth="1"/>
    <col min="14863" max="14863" width="9.5703125" style="1" customWidth="1"/>
    <col min="14864" max="15099" width="8.5703125" style="1"/>
    <col min="15100" max="15100" width="0" style="1" hidden="1" customWidth="1"/>
    <col min="15101" max="15101" width="52" style="1" customWidth="1"/>
    <col min="15102" max="15102" width="0" style="1" hidden="1" customWidth="1"/>
    <col min="15103" max="15105" width="10.5703125" style="1" customWidth="1"/>
    <col min="15106" max="15106" width="11.5703125" style="1" customWidth="1"/>
    <col min="15107" max="15114" width="10.5703125" style="1" customWidth="1"/>
    <col min="15115" max="15116" width="14.42578125" style="1" customWidth="1"/>
    <col min="15117" max="15117" width="13.42578125" style="1" customWidth="1"/>
    <col min="15118" max="15118" width="14.42578125" style="1" customWidth="1"/>
    <col min="15119" max="15119" width="9.5703125" style="1" customWidth="1"/>
    <col min="15120" max="15355" width="8.5703125" style="1"/>
    <col min="15356" max="15356" width="0" style="1" hidden="1" customWidth="1"/>
    <col min="15357" max="15357" width="52" style="1" customWidth="1"/>
    <col min="15358" max="15358" width="0" style="1" hidden="1" customWidth="1"/>
    <col min="15359" max="15361" width="10.5703125" style="1" customWidth="1"/>
    <col min="15362" max="15362" width="11.5703125" style="1" customWidth="1"/>
    <col min="15363" max="15370" width="10.5703125" style="1" customWidth="1"/>
    <col min="15371" max="15372" width="14.42578125" style="1" customWidth="1"/>
    <col min="15373" max="15373" width="13.42578125" style="1" customWidth="1"/>
    <col min="15374" max="15374" width="14.42578125" style="1" customWidth="1"/>
    <col min="15375" max="15375" width="9.5703125" style="1" customWidth="1"/>
    <col min="15376" max="15611" width="8.5703125" style="1"/>
    <col min="15612" max="15612" width="0" style="1" hidden="1" customWidth="1"/>
    <col min="15613" max="15613" width="52" style="1" customWidth="1"/>
    <col min="15614" max="15614" width="0" style="1" hidden="1" customWidth="1"/>
    <col min="15615" max="15617" width="10.5703125" style="1" customWidth="1"/>
    <col min="15618" max="15618" width="11.5703125" style="1" customWidth="1"/>
    <col min="15619" max="15626" width="10.5703125" style="1" customWidth="1"/>
    <col min="15627" max="15628" width="14.42578125" style="1" customWidth="1"/>
    <col min="15629" max="15629" width="13.42578125" style="1" customWidth="1"/>
    <col min="15630" max="15630" width="14.42578125" style="1" customWidth="1"/>
    <col min="15631" max="15631" width="9.5703125" style="1" customWidth="1"/>
    <col min="15632" max="15867" width="8.5703125" style="1"/>
    <col min="15868" max="15868" width="0" style="1" hidden="1" customWidth="1"/>
    <col min="15869" max="15869" width="52" style="1" customWidth="1"/>
    <col min="15870" max="15870" width="0" style="1" hidden="1" customWidth="1"/>
    <col min="15871" max="15873" width="10.5703125" style="1" customWidth="1"/>
    <col min="15874" max="15874" width="11.5703125" style="1" customWidth="1"/>
    <col min="15875" max="15882" width="10.5703125" style="1" customWidth="1"/>
    <col min="15883" max="15884" width="14.42578125" style="1" customWidth="1"/>
    <col min="15885" max="15885" width="13.42578125" style="1" customWidth="1"/>
    <col min="15886" max="15886" width="14.42578125" style="1" customWidth="1"/>
    <col min="15887" max="15887" width="9.5703125" style="1" customWidth="1"/>
    <col min="15888" max="16123" width="8.5703125" style="1"/>
    <col min="16124" max="16124" width="0" style="1" hidden="1" customWidth="1"/>
    <col min="16125" max="16125" width="52" style="1" customWidth="1"/>
    <col min="16126" max="16126" width="0" style="1" hidden="1" customWidth="1"/>
    <col min="16127" max="16129" width="10.5703125" style="1" customWidth="1"/>
    <col min="16130" max="16130" width="11.5703125" style="1" customWidth="1"/>
    <col min="16131" max="16138" width="10.5703125" style="1" customWidth="1"/>
    <col min="16139" max="16140" width="14.42578125" style="1" customWidth="1"/>
    <col min="16141" max="16141" width="13.42578125" style="1" customWidth="1"/>
    <col min="16142" max="16142" width="14.42578125" style="1" customWidth="1"/>
    <col min="16143" max="16143" width="9.5703125" style="1" customWidth="1"/>
    <col min="16144" max="16378" width="8.5703125" style="1"/>
    <col min="16379" max="16384" width="9.42578125" style="1" customWidth="1"/>
  </cols>
  <sheetData>
    <row r="1" spans="1:20" s="142" customFormat="1" ht="18">
      <c r="B1" s="143"/>
      <c r="C1" s="144"/>
      <c r="D1" s="144"/>
      <c r="E1" s="144"/>
      <c r="F1" s="144"/>
      <c r="G1" s="144"/>
      <c r="H1" s="144"/>
      <c r="I1" s="145"/>
      <c r="J1" s="144"/>
      <c r="K1" s="144"/>
      <c r="L1" s="144"/>
      <c r="M1" s="144"/>
      <c r="N1" s="144"/>
      <c r="O1" s="144"/>
    </row>
    <row r="2" spans="1:20" s="3" customFormat="1" ht="5.25" customHeight="1">
      <c r="C2" s="202"/>
      <c r="D2" s="202"/>
      <c r="E2" s="202"/>
      <c r="F2" s="202"/>
      <c r="G2" s="202"/>
      <c r="H2" s="202"/>
      <c r="I2" s="202"/>
      <c r="J2" s="202"/>
      <c r="K2" s="202"/>
      <c r="L2" s="202"/>
      <c r="M2" s="202"/>
      <c r="N2" s="202"/>
      <c r="O2" s="202"/>
    </row>
    <row r="3" spans="1:20" ht="5.0999999999999996" hidden="1" customHeight="1">
      <c r="B3" s="4"/>
      <c r="C3" s="120"/>
      <c r="D3" s="120"/>
      <c r="E3" s="120"/>
      <c r="F3" s="120"/>
      <c r="G3" s="120"/>
      <c r="H3" s="120"/>
      <c r="I3" s="120"/>
      <c r="J3" s="120"/>
      <c r="K3" s="120"/>
      <c r="L3" s="120"/>
      <c r="M3" s="120"/>
      <c r="N3" s="202"/>
      <c r="O3" s="202"/>
    </row>
    <row r="4" spans="1:20" s="5" customFormat="1" ht="5.0999999999999996" hidden="1" customHeight="1">
      <c r="A4" s="3"/>
      <c r="B4" s="8"/>
      <c r="C4" s="211"/>
      <c r="D4" s="211"/>
      <c r="E4" s="202"/>
      <c r="F4" s="202"/>
      <c r="G4" s="202"/>
      <c r="H4" s="202"/>
      <c r="I4" s="202"/>
      <c r="J4" s="202"/>
      <c r="K4" s="202"/>
      <c r="L4" s="202"/>
      <c r="M4" s="202"/>
      <c r="N4" s="211"/>
      <c r="O4" s="211"/>
    </row>
    <row r="5" spans="1:20" ht="50.25" customHeight="1">
      <c r="B5" s="793" t="s">
        <v>189</v>
      </c>
      <c r="C5" s="794" t="s">
        <v>5</v>
      </c>
      <c r="D5" s="794" t="s">
        <v>6</v>
      </c>
      <c r="E5" s="794" t="s">
        <v>7</v>
      </c>
      <c r="F5" s="794" t="s">
        <v>8</v>
      </c>
      <c r="G5" s="794" t="s">
        <v>9</v>
      </c>
      <c r="H5" s="795" t="s">
        <v>10</v>
      </c>
      <c r="I5" s="794" t="s">
        <v>26</v>
      </c>
      <c r="J5" s="794" t="s">
        <v>27</v>
      </c>
      <c r="K5" s="794" t="s">
        <v>28</v>
      </c>
      <c r="L5" s="794" t="s">
        <v>29</v>
      </c>
      <c r="M5" s="794" t="s">
        <v>30</v>
      </c>
      <c r="N5" s="796" t="s">
        <v>31</v>
      </c>
      <c r="O5" s="797" t="s">
        <v>354</v>
      </c>
    </row>
    <row r="6" spans="1:20">
      <c r="B6" s="735" t="s">
        <v>53</v>
      </c>
      <c r="C6" s="744"/>
      <c r="D6" s="744"/>
      <c r="E6" s="744"/>
      <c r="F6" s="744"/>
      <c r="G6" s="744"/>
      <c r="H6" s="744"/>
      <c r="I6" s="744"/>
      <c r="J6" s="744"/>
      <c r="K6" s="744"/>
      <c r="L6" s="744"/>
      <c r="M6" s="744"/>
      <c r="N6" s="212"/>
      <c r="O6" s="213"/>
    </row>
    <row r="7" spans="1:20" ht="12.75">
      <c r="A7" s="86" t="s">
        <v>54</v>
      </c>
      <c r="B7" s="736" t="s">
        <v>55</v>
      </c>
      <c r="C7" s="744">
        <v>0</v>
      </c>
      <c r="D7" s="744">
        <v>0</v>
      </c>
      <c r="E7" s="744">
        <v>0</v>
      </c>
      <c r="F7" s="744">
        <v>0</v>
      </c>
      <c r="G7" s="744"/>
      <c r="H7" s="744"/>
      <c r="I7" s="744"/>
      <c r="J7" s="744"/>
      <c r="K7" s="744"/>
      <c r="L7" s="744"/>
      <c r="M7" s="744"/>
      <c r="N7" s="121"/>
      <c r="O7" s="214">
        <f>SUM(C7:N7)</f>
        <v>0</v>
      </c>
      <c r="T7" s="86"/>
    </row>
    <row r="8" spans="1:20" ht="24">
      <c r="A8" s="86" t="s">
        <v>56</v>
      </c>
      <c r="B8" s="737" t="s">
        <v>57</v>
      </c>
      <c r="C8" s="744">
        <v>0</v>
      </c>
      <c r="D8" s="744">
        <v>0</v>
      </c>
      <c r="E8" s="744">
        <v>0</v>
      </c>
      <c r="F8" s="744">
        <v>0</v>
      </c>
      <c r="G8" s="744"/>
      <c r="H8" s="744"/>
      <c r="I8" s="744"/>
      <c r="J8" s="744"/>
      <c r="K8" s="744"/>
      <c r="L8" s="744"/>
      <c r="M8" s="744"/>
      <c r="N8" s="121"/>
      <c r="O8" s="215">
        <f>SUM(C8:N8)</f>
        <v>0</v>
      </c>
      <c r="T8" s="86"/>
    </row>
    <row r="9" spans="1:20" s="18" customFormat="1" ht="12.75">
      <c r="A9" s="122"/>
      <c r="B9" s="738" t="s">
        <v>58</v>
      </c>
      <c r="C9" s="745">
        <f>SUM(C7:C8)</f>
        <v>0</v>
      </c>
      <c r="D9" s="745">
        <f>SUM(D7:D8)</f>
        <v>0</v>
      </c>
      <c r="E9" s="745">
        <f>SUM(E7:E8)</f>
        <v>0</v>
      </c>
      <c r="F9" s="745">
        <f>SUM(F7:F8)</f>
        <v>0</v>
      </c>
      <c r="G9" s="745"/>
      <c r="H9" s="745"/>
      <c r="I9" s="745"/>
      <c r="J9" s="745"/>
      <c r="K9" s="745"/>
      <c r="L9" s="745"/>
      <c r="M9" s="745"/>
      <c r="N9" s="217"/>
      <c r="O9" s="218">
        <f t="shared" ref="O9" si="0">SUM(O7:O8)</f>
        <v>0</v>
      </c>
      <c r="T9" s="122"/>
    </row>
    <row r="10" spans="1:20" s="3" customFormat="1" ht="3.75" customHeight="1">
      <c r="A10" s="86"/>
      <c r="B10" s="255"/>
      <c r="C10" s="744"/>
      <c r="D10" s="744"/>
      <c r="E10" s="744"/>
      <c r="F10" s="744"/>
      <c r="G10" s="744"/>
      <c r="H10" s="744"/>
      <c r="I10" s="744"/>
      <c r="J10" s="744"/>
      <c r="K10" s="744"/>
      <c r="L10" s="744"/>
      <c r="M10" s="744"/>
      <c r="N10" s="212"/>
      <c r="O10" s="219"/>
      <c r="T10" s="86"/>
    </row>
    <row r="11" spans="1:20" s="3" customFormat="1" ht="12.75">
      <c r="A11" s="86"/>
      <c r="B11" s="735" t="s">
        <v>59</v>
      </c>
      <c r="C11" s="744"/>
      <c r="D11" s="744"/>
      <c r="E11" s="744"/>
      <c r="F11" s="744"/>
      <c r="G11" s="744"/>
      <c r="H11" s="744"/>
      <c r="I11" s="744"/>
      <c r="J11" s="744"/>
      <c r="K11" s="744"/>
      <c r="L11" s="744"/>
      <c r="M11" s="744"/>
      <c r="N11" s="121"/>
      <c r="O11" s="214"/>
      <c r="T11" s="86"/>
    </row>
    <row r="12" spans="1:20" ht="12.75">
      <c r="A12" s="86" t="s">
        <v>60</v>
      </c>
      <c r="B12" s="736" t="s">
        <v>61</v>
      </c>
      <c r="C12" s="744">
        <v>0</v>
      </c>
      <c r="D12" s="744">
        <v>0</v>
      </c>
      <c r="E12" s="744">
        <v>0</v>
      </c>
      <c r="F12" s="744">
        <v>0</v>
      </c>
      <c r="G12" s="744"/>
      <c r="H12" s="744"/>
      <c r="I12" s="744"/>
      <c r="J12" s="744"/>
      <c r="K12" s="744"/>
      <c r="L12" s="744"/>
      <c r="M12" s="744"/>
      <c r="N12" s="121"/>
      <c r="O12" s="214">
        <f>SUM(C12:N12)</f>
        <v>0</v>
      </c>
      <c r="T12" s="86"/>
    </row>
    <row r="13" spans="1:20" ht="13.5">
      <c r="A13" s="86"/>
      <c r="B13" s="736" t="s">
        <v>168</v>
      </c>
      <c r="C13" s="744">
        <v>0</v>
      </c>
      <c r="D13" s="744">
        <v>0</v>
      </c>
      <c r="E13" s="744">
        <v>0</v>
      </c>
      <c r="F13" s="744">
        <v>0</v>
      </c>
      <c r="G13" s="744"/>
      <c r="H13" s="744"/>
      <c r="I13" s="744"/>
      <c r="J13" s="744"/>
      <c r="K13" s="744"/>
      <c r="L13" s="744"/>
      <c r="M13" s="744"/>
      <c r="N13" s="121"/>
      <c r="O13" s="214">
        <f>SUM(C13:N13)</f>
        <v>0</v>
      </c>
      <c r="T13" s="86"/>
    </row>
    <row r="14" spans="1:20" s="18" customFormat="1" ht="12.75">
      <c r="A14" s="122"/>
      <c r="B14" s="738" t="s">
        <v>62</v>
      </c>
      <c r="C14" s="745">
        <f>SUM(C12:C13)</f>
        <v>0</v>
      </c>
      <c r="D14" s="745">
        <f>SUM(D12:D13)</f>
        <v>0</v>
      </c>
      <c r="E14" s="745">
        <f>SUM(E12:E13)</f>
        <v>0</v>
      </c>
      <c r="F14" s="745">
        <f>SUM(F12:F13)</f>
        <v>0</v>
      </c>
      <c r="G14" s="745"/>
      <c r="H14" s="745"/>
      <c r="I14" s="745"/>
      <c r="J14" s="745"/>
      <c r="K14" s="745"/>
      <c r="L14" s="745"/>
      <c r="M14" s="745"/>
      <c r="N14" s="217"/>
      <c r="O14" s="218">
        <f t="shared" ref="O14" si="1">SUM(O12:O13)</f>
        <v>0</v>
      </c>
      <c r="T14" s="122"/>
    </row>
    <row r="15" spans="1:20" ht="5.0999999999999996" customHeight="1">
      <c r="A15" s="86"/>
      <c r="B15" s="363"/>
      <c r="C15" s="744"/>
      <c r="D15" s="744"/>
      <c r="E15" s="744"/>
      <c r="F15" s="744"/>
      <c r="G15" s="744"/>
      <c r="H15" s="744"/>
      <c r="I15" s="744"/>
      <c r="J15" s="744"/>
      <c r="K15" s="744"/>
      <c r="L15" s="744"/>
      <c r="M15" s="744"/>
      <c r="N15" s="212"/>
      <c r="O15" s="214"/>
      <c r="T15" s="86"/>
    </row>
    <row r="16" spans="1:20" ht="12.75">
      <c r="A16" s="86"/>
      <c r="B16" s="739" t="s">
        <v>63</v>
      </c>
      <c r="C16" s="744"/>
      <c r="D16" s="744"/>
      <c r="E16" s="744"/>
      <c r="F16" s="744"/>
      <c r="G16" s="744"/>
      <c r="H16" s="744"/>
      <c r="I16" s="744"/>
      <c r="J16" s="744"/>
      <c r="K16" s="744"/>
      <c r="L16" s="744"/>
      <c r="M16" s="744"/>
      <c r="N16" s="121"/>
      <c r="O16" s="214"/>
      <c r="T16" s="86"/>
    </row>
    <row r="17" spans="1:20" ht="12.75">
      <c r="A17" s="86" t="s">
        <v>64</v>
      </c>
      <c r="B17" s="736" t="s">
        <v>65</v>
      </c>
      <c r="C17" s="744">
        <v>0</v>
      </c>
      <c r="D17" s="744">
        <v>0</v>
      </c>
      <c r="E17" s="744">
        <v>0</v>
      </c>
      <c r="F17" s="744">
        <v>0</v>
      </c>
      <c r="G17" s="744"/>
      <c r="H17" s="744"/>
      <c r="I17" s="744"/>
      <c r="J17" s="744"/>
      <c r="K17" s="744"/>
      <c r="L17" s="744"/>
      <c r="M17" s="744"/>
      <c r="N17" s="121"/>
      <c r="O17" s="214">
        <f>SUM(C17:N17)</f>
        <v>0</v>
      </c>
      <c r="T17" s="86"/>
    </row>
    <row r="18" spans="1:20" s="18" customFormat="1" ht="12.75">
      <c r="A18" s="122"/>
      <c r="B18" s="738" t="s">
        <v>66</v>
      </c>
      <c r="C18" s="745">
        <v>0</v>
      </c>
      <c r="D18" s="745">
        <v>0</v>
      </c>
      <c r="E18" s="745">
        <v>0</v>
      </c>
      <c r="F18" s="745">
        <v>0</v>
      </c>
      <c r="G18" s="745"/>
      <c r="H18" s="745"/>
      <c r="I18" s="745"/>
      <c r="J18" s="745"/>
      <c r="K18" s="745"/>
      <c r="L18" s="745"/>
      <c r="M18" s="745"/>
      <c r="N18" s="217"/>
      <c r="O18" s="218">
        <f t="shared" ref="O18" si="2">O17</f>
        <v>0</v>
      </c>
      <c r="T18" s="122"/>
    </row>
    <row r="19" spans="1:20" ht="3" customHeight="1">
      <c r="A19" s="86"/>
      <c r="B19" s="736"/>
      <c r="C19" s="744"/>
      <c r="D19" s="744"/>
      <c r="E19" s="744"/>
      <c r="F19" s="744"/>
      <c r="G19" s="744"/>
      <c r="H19" s="744"/>
      <c r="I19" s="744"/>
      <c r="J19" s="750"/>
      <c r="K19" s="751"/>
      <c r="L19" s="744"/>
      <c r="M19" s="744"/>
      <c r="N19" s="212"/>
      <c r="O19" s="214"/>
      <c r="T19" s="86"/>
    </row>
    <row r="20" spans="1:20" ht="12.75">
      <c r="A20" s="86"/>
      <c r="B20" s="735" t="s">
        <v>67</v>
      </c>
      <c r="C20" s="744"/>
      <c r="D20" s="744"/>
      <c r="E20" s="744"/>
      <c r="F20" s="744"/>
      <c r="G20" s="744"/>
      <c r="H20" s="744"/>
      <c r="I20" s="744"/>
      <c r="J20" s="744"/>
      <c r="K20" s="744"/>
      <c r="L20" s="744"/>
      <c r="M20" s="744"/>
      <c r="N20" s="121"/>
      <c r="O20" s="214"/>
      <c r="T20" s="86"/>
    </row>
    <row r="21" spans="1:20" s="124" customFormat="1" ht="12.75">
      <c r="A21" s="123" t="s">
        <v>68</v>
      </c>
      <c r="B21" s="736" t="s">
        <v>169</v>
      </c>
      <c r="C21" s="744">
        <v>0</v>
      </c>
      <c r="D21" s="744">
        <v>0</v>
      </c>
      <c r="E21" s="744">
        <v>0</v>
      </c>
      <c r="F21" s="744">
        <v>0</v>
      </c>
      <c r="G21" s="744"/>
      <c r="H21" s="744"/>
      <c r="I21" s="744"/>
      <c r="J21" s="744"/>
      <c r="K21" s="744"/>
      <c r="L21" s="744"/>
      <c r="M21" s="744"/>
      <c r="N21" s="121"/>
      <c r="O21" s="214">
        <f>SUM(C21:N21)</f>
        <v>0</v>
      </c>
      <c r="T21" s="123"/>
    </row>
    <row r="22" spans="1:20" ht="12.75">
      <c r="A22" s="86" t="s">
        <v>69</v>
      </c>
      <c r="B22" s="736" t="s">
        <v>70</v>
      </c>
      <c r="C22" s="744">
        <v>0</v>
      </c>
      <c r="D22" s="744">
        <v>0</v>
      </c>
      <c r="E22" s="744">
        <v>0</v>
      </c>
      <c r="F22" s="744">
        <v>0</v>
      </c>
      <c r="G22" s="214"/>
      <c r="H22" s="744"/>
      <c r="I22" s="744"/>
      <c r="J22" s="744"/>
      <c r="K22" s="744"/>
      <c r="L22" s="744"/>
      <c r="M22" s="744"/>
      <c r="N22" s="121"/>
      <c r="O22" s="214">
        <f>SUM(C22:N22)</f>
        <v>0</v>
      </c>
      <c r="T22" s="86"/>
    </row>
    <row r="23" spans="1:20" s="18" customFormat="1" ht="12.75">
      <c r="A23" s="122"/>
      <c r="B23" s="738" t="s">
        <v>71</v>
      </c>
      <c r="C23" s="745">
        <f>SUM(C21:C22)</f>
        <v>0</v>
      </c>
      <c r="D23" s="745">
        <f>SUM(D21:D22)</f>
        <v>0</v>
      </c>
      <c r="E23" s="745">
        <f>SUM(E21:E22)</f>
        <v>0</v>
      </c>
      <c r="F23" s="745">
        <f>SUM(F21:F22)</f>
        <v>0</v>
      </c>
      <c r="G23" s="745"/>
      <c r="H23" s="745"/>
      <c r="I23" s="745"/>
      <c r="J23" s="745"/>
      <c r="K23" s="745"/>
      <c r="L23" s="745"/>
      <c r="M23" s="745"/>
      <c r="N23" s="217"/>
      <c r="O23" s="218">
        <f t="shared" ref="O23" si="3">SUM(O21:O22)</f>
        <v>0</v>
      </c>
      <c r="T23" s="122"/>
    </row>
    <row r="24" spans="1:20" ht="3" customHeight="1">
      <c r="A24" s="86"/>
      <c r="B24" s="736"/>
      <c r="C24" s="744"/>
      <c r="D24" s="744"/>
      <c r="E24" s="744"/>
      <c r="F24" s="744"/>
      <c r="G24" s="744"/>
      <c r="H24" s="744"/>
      <c r="I24" s="744"/>
      <c r="J24" s="744"/>
      <c r="K24" s="744"/>
      <c r="L24" s="744"/>
      <c r="M24" s="744"/>
      <c r="N24" s="212"/>
      <c r="O24" s="214"/>
      <c r="T24" s="86"/>
    </row>
    <row r="25" spans="1:20" ht="12.75">
      <c r="A25" s="86"/>
      <c r="B25" s="740" t="s">
        <v>72</v>
      </c>
      <c r="C25" s="744"/>
      <c r="D25" s="744"/>
      <c r="E25" s="744"/>
      <c r="F25" s="744"/>
      <c r="G25" s="744"/>
      <c r="H25" s="744"/>
      <c r="I25" s="744"/>
      <c r="J25" s="744"/>
      <c r="K25" s="744"/>
      <c r="L25" s="744"/>
      <c r="M25" s="744"/>
      <c r="N25" s="121"/>
      <c r="O25" s="214"/>
      <c r="T25" s="86"/>
    </row>
    <row r="26" spans="1:20" ht="12.75">
      <c r="A26" s="137"/>
      <c r="B26" s="736" t="s">
        <v>74</v>
      </c>
      <c r="C26" s="744">
        <v>0</v>
      </c>
      <c r="D26" s="744">
        <v>0</v>
      </c>
      <c r="E26" s="744">
        <v>0</v>
      </c>
      <c r="F26" s="744">
        <v>0</v>
      </c>
      <c r="G26" s="744"/>
      <c r="H26" s="744"/>
      <c r="I26" s="744"/>
      <c r="J26" s="744"/>
      <c r="K26" s="744"/>
      <c r="L26" s="744"/>
      <c r="M26" s="744"/>
      <c r="N26" s="121"/>
      <c r="O26" s="214">
        <f t="shared" ref="O26:O27" si="4">SUM(C26:N26)</f>
        <v>0</v>
      </c>
      <c r="T26" s="86"/>
    </row>
    <row r="27" spans="1:20" ht="12.75">
      <c r="A27" s="137"/>
      <c r="B27" s="736" t="s">
        <v>76</v>
      </c>
      <c r="C27" s="744">
        <v>0</v>
      </c>
      <c r="D27" s="744">
        <v>0</v>
      </c>
      <c r="E27" s="744">
        <v>0</v>
      </c>
      <c r="F27" s="744">
        <v>0</v>
      </c>
      <c r="G27" s="744"/>
      <c r="H27" s="744"/>
      <c r="I27" s="744"/>
      <c r="J27" s="744"/>
      <c r="K27" s="744"/>
      <c r="L27" s="744"/>
      <c r="M27" s="744"/>
      <c r="N27" s="121"/>
      <c r="O27" s="214">
        <f t="shared" si="4"/>
        <v>0</v>
      </c>
      <c r="T27" s="86"/>
    </row>
    <row r="28" spans="1:20" s="18" customFormat="1" ht="12.75">
      <c r="A28" s="122"/>
      <c r="B28" s="738" t="s">
        <v>77</v>
      </c>
      <c r="C28" s="745">
        <f>SUM(C26:C27)</f>
        <v>0</v>
      </c>
      <c r="D28" s="745">
        <f>SUM(D26:D27)</f>
        <v>0</v>
      </c>
      <c r="E28" s="745">
        <f>SUM(E26:E27)</f>
        <v>0</v>
      </c>
      <c r="F28" s="745">
        <f>SUM(F26:F27)</f>
        <v>0</v>
      </c>
      <c r="G28" s="745"/>
      <c r="H28" s="745"/>
      <c r="I28" s="745"/>
      <c r="J28" s="745"/>
      <c r="K28" s="745"/>
      <c r="L28" s="745"/>
      <c r="M28" s="745"/>
      <c r="N28" s="216"/>
      <c r="O28" s="218">
        <f t="shared" ref="O28" si="5">SUM(O26:O27)</f>
        <v>0</v>
      </c>
      <c r="T28" s="122"/>
    </row>
    <row r="29" spans="1:20" ht="3" customHeight="1">
      <c r="A29" s="86"/>
      <c r="B29" s="736"/>
      <c r="C29" s="744"/>
      <c r="D29" s="744"/>
      <c r="E29" s="744"/>
      <c r="F29" s="744"/>
      <c r="G29" s="744"/>
      <c r="H29" s="744"/>
      <c r="I29" s="744"/>
      <c r="J29" s="744"/>
      <c r="K29" s="744"/>
      <c r="L29" s="744"/>
      <c r="M29" s="744"/>
      <c r="N29" s="212"/>
      <c r="O29" s="214"/>
      <c r="T29" s="86"/>
    </row>
    <row r="30" spans="1:20" ht="12.75" customHeight="1">
      <c r="A30" s="86"/>
      <c r="B30" s="739" t="s">
        <v>78</v>
      </c>
      <c r="C30" s="744"/>
      <c r="D30" s="744"/>
      <c r="E30" s="744"/>
      <c r="F30" s="744"/>
      <c r="G30" s="744"/>
      <c r="H30" s="744"/>
      <c r="I30" s="744"/>
      <c r="J30" s="744"/>
      <c r="K30" s="744"/>
      <c r="L30" s="744"/>
      <c r="M30" s="744"/>
      <c r="N30" s="121"/>
      <c r="O30" s="214"/>
      <c r="T30" s="86"/>
    </row>
    <row r="31" spans="1:20" ht="12.75">
      <c r="A31" s="137" t="s">
        <v>79</v>
      </c>
      <c r="B31" s="736" t="s">
        <v>80</v>
      </c>
      <c r="C31" s="744">
        <v>8000</v>
      </c>
      <c r="D31" s="214">
        <v>8000</v>
      </c>
      <c r="E31" s="202">
        <v>85040.780000000013</v>
      </c>
      <c r="F31" s="744">
        <v>75607.270000000019</v>
      </c>
      <c r="G31" s="744"/>
      <c r="H31" s="744"/>
      <c r="I31" s="744"/>
      <c r="J31" s="744"/>
      <c r="K31" s="744"/>
      <c r="L31" s="744"/>
      <c r="M31" s="744"/>
      <c r="N31" s="121"/>
      <c r="O31" s="214">
        <f>SUM(C31:N31)</f>
        <v>176648.05000000005</v>
      </c>
      <c r="T31" s="86"/>
    </row>
    <row r="32" spans="1:20" ht="12.75">
      <c r="A32" s="137"/>
      <c r="B32" s="736" t="s">
        <v>170</v>
      </c>
      <c r="C32" s="744">
        <v>0</v>
      </c>
      <c r="D32" s="744">
        <v>0</v>
      </c>
      <c r="E32" s="744">
        <v>0</v>
      </c>
      <c r="F32" s="744">
        <v>0</v>
      </c>
      <c r="G32" s="744"/>
      <c r="H32" s="744"/>
      <c r="I32" s="744"/>
      <c r="J32" s="744"/>
      <c r="K32" s="744"/>
      <c r="L32" s="744"/>
      <c r="M32" s="744"/>
      <c r="N32" s="121"/>
      <c r="O32" s="146">
        <f>SUM(C32:N32)</f>
        <v>0</v>
      </c>
      <c r="T32" s="86"/>
    </row>
    <row r="33" spans="1:20" s="18" customFormat="1" ht="12.75">
      <c r="A33" s="122"/>
      <c r="B33" s="738" t="s">
        <v>81</v>
      </c>
      <c r="C33" s="745">
        <f>SUM(C31:C32)</f>
        <v>8000</v>
      </c>
      <c r="D33" s="745">
        <f>SUM(D31:D32)</f>
        <v>8000</v>
      </c>
      <c r="E33" s="745">
        <f>SUM(E31:E32)</f>
        <v>85040.780000000013</v>
      </c>
      <c r="F33" s="745">
        <f>SUM(F31:F32)</f>
        <v>75607.270000000019</v>
      </c>
      <c r="G33" s="745"/>
      <c r="H33" s="745"/>
      <c r="I33" s="745"/>
      <c r="J33" s="745"/>
      <c r="K33" s="745"/>
      <c r="L33" s="745"/>
      <c r="M33" s="745"/>
      <c r="N33" s="217"/>
      <c r="O33" s="218">
        <f t="shared" ref="O33" si="6">SUM(O31:O32)</f>
        <v>176648.05000000005</v>
      </c>
      <c r="T33" s="122"/>
    </row>
    <row r="34" spans="1:20" ht="3" customHeight="1">
      <c r="A34" s="86"/>
      <c r="B34" s="736"/>
      <c r="C34" s="744"/>
      <c r="D34" s="744"/>
      <c r="E34" s="744"/>
      <c r="F34" s="744"/>
      <c r="G34" s="744"/>
      <c r="H34" s="744"/>
      <c r="I34" s="744"/>
      <c r="J34" s="744"/>
      <c r="K34" s="744"/>
      <c r="L34" s="744"/>
      <c r="M34" s="744"/>
      <c r="N34" s="212"/>
      <c r="O34" s="214"/>
      <c r="T34" s="86"/>
    </row>
    <row r="35" spans="1:20" ht="12.75" customHeight="1">
      <c r="A35" s="86"/>
      <c r="B35" s="735" t="s">
        <v>82</v>
      </c>
      <c r="C35" s="744"/>
      <c r="D35" s="744"/>
      <c r="E35" s="749"/>
      <c r="F35" s="749"/>
      <c r="G35" s="744"/>
      <c r="H35" s="744"/>
      <c r="I35" s="744"/>
      <c r="J35" s="744"/>
      <c r="K35" s="752"/>
      <c r="L35" s="744"/>
      <c r="M35" s="744"/>
      <c r="N35" s="121"/>
      <c r="O35" s="214"/>
      <c r="T35" s="86"/>
    </row>
    <row r="36" spans="1:20" s="124" customFormat="1" ht="12.75">
      <c r="A36" s="123" t="s">
        <v>83</v>
      </c>
      <c r="B36" s="736" t="s">
        <v>171</v>
      </c>
      <c r="C36" s="744">
        <v>0</v>
      </c>
      <c r="D36" s="744">
        <v>0</v>
      </c>
      <c r="E36" s="744">
        <v>0</v>
      </c>
      <c r="F36" s="744">
        <v>0</v>
      </c>
      <c r="G36" s="744"/>
      <c r="H36" s="744"/>
      <c r="I36" s="744"/>
      <c r="J36" s="744"/>
      <c r="K36" s="744"/>
      <c r="L36" s="744"/>
      <c r="M36" s="744"/>
      <c r="N36" s="121"/>
      <c r="O36" s="214">
        <f>SUM(C36:N36)</f>
        <v>0</v>
      </c>
      <c r="T36" s="123"/>
    </row>
    <row r="37" spans="1:20" ht="13.5">
      <c r="A37" s="86"/>
      <c r="B37" s="736" t="s">
        <v>172</v>
      </c>
      <c r="C37" s="744">
        <v>0</v>
      </c>
      <c r="D37" s="744">
        <v>0</v>
      </c>
      <c r="E37" s="744">
        <v>0</v>
      </c>
      <c r="F37" s="744">
        <v>0</v>
      </c>
      <c r="G37" s="744"/>
      <c r="H37" s="744"/>
      <c r="I37" s="744"/>
      <c r="J37" s="744"/>
      <c r="K37" s="744"/>
      <c r="L37" s="744"/>
      <c r="M37" s="744"/>
      <c r="N37" s="121"/>
      <c r="O37" s="214">
        <f>SUM(C37:N37)</f>
        <v>0</v>
      </c>
      <c r="T37" s="86"/>
    </row>
    <row r="38" spans="1:20" ht="12.75">
      <c r="A38" s="86" t="s">
        <v>84</v>
      </c>
      <c r="B38" s="736" t="s">
        <v>85</v>
      </c>
      <c r="C38" s="744">
        <v>0</v>
      </c>
      <c r="D38" s="744">
        <v>0</v>
      </c>
      <c r="E38" s="744">
        <v>0</v>
      </c>
      <c r="F38" s="744">
        <v>0</v>
      </c>
      <c r="G38" s="744"/>
      <c r="H38" s="744"/>
      <c r="I38" s="744"/>
      <c r="J38" s="744"/>
      <c r="K38" s="744"/>
      <c r="L38" s="744"/>
      <c r="M38" s="744"/>
      <c r="N38" s="121"/>
      <c r="O38" s="214">
        <f>SUM(C38:N38)</f>
        <v>0</v>
      </c>
      <c r="T38" s="86"/>
    </row>
    <row r="39" spans="1:20" s="18" customFormat="1" ht="12.75">
      <c r="A39" s="122"/>
      <c r="B39" s="738" t="s">
        <v>86</v>
      </c>
      <c r="C39" s="745">
        <f>SUM(C36:C38)</f>
        <v>0</v>
      </c>
      <c r="D39" s="745">
        <f>SUM(D36:D38)</f>
        <v>0</v>
      </c>
      <c r="E39" s="745">
        <f>SUM(E36:E38)</f>
        <v>0</v>
      </c>
      <c r="F39" s="745">
        <f>SUM(F36:F38)</f>
        <v>0</v>
      </c>
      <c r="G39" s="745"/>
      <c r="H39" s="745"/>
      <c r="I39" s="745"/>
      <c r="J39" s="745"/>
      <c r="K39" s="745"/>
      <c r="L39" s="745"/>
      <c r="M39" s="745"/>
      <c r="N39" s="217"/>
      <c r="O39" s="218">
        <f t="shared" ref="O39" si="7">SUM(O36:O38)</f>
        <v>0</v>
      </c>
      <c r="T39" s="122"/>
    </row>
    <row r="40" spans="1:20" ht="5.25" customHeight="1">
      <c r="A40" s="86"/>
      <c r="B40" s="736"/>
      <c r="C40" s="746"/>
      <c r="D40" s="746"/>
      <c r="E40" s="746"/>
      <c r="F40" s="746"/>
      <c r="G40" s="746"/>
      <c r="H40" s="746"/>
      <c r="I40" s="746"/>
      <c r="J40" s="746"/>
      <c r="K40" s="746"/>
      <c r="L40" s="746"/>
      <c r="M40" s="746"/>
      <c r="N40" s="212"/>
      <c r="O40" s="214"/>
      <c r="T40" s="86"/>
    </row>
    <row r="41" spans="1:20" ht="12.75">
      <c r="A41" s="86"/>
      <c r="B41" s="735" t="s">
        <v>87</v>
      </c>
      <c r="C41" s="744"/>
      <c r="D41" s="744"/>
      <c r="E41" s="744"/>
      <c r="F41" s="744"/>
      <c r="G41" s="744"/>
      <c r="H41" s="744"/>
      <c r="I41" s="744"/>
      <c r="J41" s="744"/>
      <c r="K41" s="744"/>
      <c r="L41" s="744"/>
      <c r="M41" s="744"/>
      <c r="N41" s="121"/>
      <c r="O41" s="214"/>
      <c r="T41" s="86"/>
    </row>
    <row r="42" spans="1:20" ht="12.75">
      <c r="A42" s="86" t="s">
        <v>88</v>
      </c>
      <c r="B42" s="736" t="s">
        <v>89</v>
      </c>
      <c r="C42" s="744">
        <v>0</v>
      </c>
      <c r="D42" s="744">
        <v>0</v>
      </c>
      <c r="E42" s="744">
        <v>0</v>
      </c>
      <c r="F42" s="744">
        <v>0</v>
      </c>
      <c r="G42" s="744"/>
      <c r="H42" s="744"/>
      <c r="I42" s="744"/>
      <c r="J42" s="744"/>
      <c r="K42" s="744"/>
      <c r="L42" s="744"/>
      <c r="M42" s="744"/>
      <c r="N42" s="121"/>
      <c r="O42" s="214">
        <f>SUM(C42:N42)</f>
        <v>0</v>
      </c>
      <c r="T42" s="86"/>
    </row>
    <row r="43" spans="1:20" s="124" customFormat="1" ht="13.5">
      <c r="A43" s="123" t="s">
        <v>90</v>
      </c>
      <c r="B43" s="736" t="s">
        <v>236</v>
      </c>
      <c r="C43" s="744">
        <v>0</v>
      </c>
      <c r="D43" s="744">
        <v>0</v>
      </c>
      <c r="E43" s="744">
        <v>0</v>
      </c>
      <c r="F43" s="744">
        <v>0</v>
      </c>
      <c r="G43" s="744"/>
      <c r="H43" s="744"/>
      <c r="I43" s="744"/>
      <c r="J43" s="744"/>
      <c r="K43" s="744"/>
      <c r="L43" s="744"/>
      <c r="M43" s="744"/>
      <c r="N43" s="121"/>
      <c r="O43" s="214">
        <f>SUM(C43:N43)</f>
        <v>0</v>
      </c>
      <c r="T43" s="123"/>
    </row>
    <row r="44" spans="1:20" ht="12.75">
      <c r="A44" s="86"/>
      <c r="B44" s="736" t="s">
        <v>91</v>
      </c>
      <c r="C44" s="744">
        <v>0</v>
      </c>
      <c r="D44" s="744">
        <v>0</v>
      </c>
      <c r="E44" s="744">
        <v>0</v>
      </c>
      <c r="F44" s="744">
        <v>0</v>
      </c>
      <c r="G44" s="744"/>
      <c r="H44" s="744"/>
      <c r="I44" s="744"/>
      <c r="J44" s="744"/>
      <c r="K44" s="744"/>
      <c r="L44" s="744"/>
      <c r="M44" s="744"/>
      <c r="N44" s="121"/>
      <c r="O44" s="214">
        <f>SUM(C44:N44)</f>
        <v>0</v>
      </c>
      <c r="T44" s="86"/>
    </row>
    <row r="45" spans="1:20" ht="12.75">
      <c r="A45" s="86"/>
      <c r="B45" s="736" t="s">
        <v>92</v>
      </c>
      <c r="C45" s="744">
        <v>0</v>
      </c>
      <c r="D45" s="744">
        <v>0</v>
      </c>
      <c r="E45" s="744">
        <v>0</v>
      </c>
      <c r="F45" s="744">
        <v>0</v>
      </c>
      <c r="G45" s="744"/>
      <c r="H45" s="744"/>
      <c r="I45" s="744"/>
      <c r="J45" s="744"/>
      <c r="K45" s="744"/>
      <c r="L45" s="744"/>
      <c r="M45" s="744"/>
      <c r="N45" s="121"/>
      <c r="O45" s="214">
        <f>SUM(C45:N45)</f>
        <v>0</v>
      </c>
      <c r="T45" s="86"/>
    </row>
    <row r="46" spans="1:20" s="18" customFormat="1" ht="12.75">
      <c r="A46" s="122"/>
      <c r="B46" s="738" t="s">
        <v>93</v>
      </c>
      <c r="C46" s="745">
        <f>SUM(C42:C45)</f>
        <v>0</v>
      </c>
      <c r="D46" s="745">
        <f>SUM(D42:D45)</f>
        <v>0</v>
      </c>
      <c r="E46" s="745">
        <f>SUM(E42:E45)</f>
        <v>0</v>
      </c>
      <c r="F46" s="745">
        <f>SUM(F42:F45)</f>
        <v>0</v>
      </c>
      <c r="G46" s="745"/>
      <c r="H46" s="745"/>
      <c r="I46" s="745"/>
      <c r="J46" s="745"/>
      <c r="K46" s="745"/>
      <c r="L46" s="745"/>
      <c r="M46" s="745"/>
      <c r="N46" s="217"/>
      <c r="O46" s="218">
        <f t="shared" ref="O46" si="8">SUM(O42:O45)</f>
        <v>0</v>
      </c>
      <c r="T46" s="122"/>
    </row>
    <row r="47" spans="1:20" ht="5.0999999999999996" customHeight="1">
      <c r="A47" s="86"/>
      <c r="B47" s="741"/>
      <c r="C47" s="744"/>
      <c r="D47" s="744"/>
      <c r="E47" s="744"/>
      <c r="F47" s="744"/>
      <c r="G47" s="744"/>
      <c r="H47" s="744"/>
      <c r="I47" s="744"/>
      <c r="J47" s="744"/>
      <c r="K47" s="744"/>
      <c r="L47" s="744"/>
      <c r="M47" s="744"/>
      <c r="N47" s="212"/>
      <c r="O47" s="214"/>
      <c r="T47" s="86"/>
    </row>
    <row r="48" spans="1:20" ht="26.25" customHeight="1">
      <c r="A48" s="86"/>
      <c r="B48" s="735" t="s">
        <v>94</v>
      </c>
      <c r="C48" s="744"/>
      <c r="D48" s="744"/>
      <c r="E48" s="744"/>
      <c r="F48" s="744"/>
      <c r="G48" s="744"/>
      <c r="H48" s="744"/>
      <c r="I48" s="744"/>
      <c r="J48" s="744"/>
      <c r="K48" s="744"/>
      <c r="L48" s="744"/>
      <c r="M48" s="744"/>
      <c r="N48" s="121"/>
      <c r="O48" s="214"/>
      <c r="T48" s="86"/>
    </row>
    <row r="49" spans="1:20" ht="12.75">
      <c r="A49" s="86" t="s">
        <v>95</v>
      </c>
      <c r="B49" s="736" t="s">
        <v>173</v>
      </c>
      <c r="C49" s="744">
        <v>0</v>
      </c>
      <c r="D49" s="744">
        <v>0</v>
      </c>
      <c r="E49" s="744">
        <v>0</v>
      </c>
      <c r="F49" s="744">
        <v>0</v>
      </c>
      <c r="G49" s="744"/>
      <c r="H49" s="744"/>
      <c r="I49" s="744"/>
      <c r="J49" s="744"/>
      <c r="K49" s="744"/>
      <c r="L49" s="744"/>
      <c r="M49" s="744"/>
      <c r="N49" s="121"/>
      <c r="O49" s="214">
        <f t="shared" ref="O49:O50" si="9">SUM(C49:N49)</f>
        <v>0</v>
      </c>
      <c r="T49" s="86"/>
    </row>
    <row r="50" spans="1:20" ht="12.75">
      <c r="A50" s="86" t="s">
        <v>96</v>
      </c>
      <c r="B50" s="736" t="s">
        <v>174</v>
      </c>
      <c r="C50" s="744">
        <v>0</v>
      </c>
      <c r="D50" s="744">
        <v>0</v>
      </c>
      <c r="E50" s="744">
        <v>0</v>
      </c>
      <c r="F50" s="744">
        <v>0</v>
      </c>
      <c r="G50" s="744"/>
      <c r="H50" s="744"/>
      <c r="I50" s="744"/>
      <c r="J50" s="744"/>
      <c r="K50" s="744"/>
      <c r="L50" s="744"/>
      <c r="M50" s="744"/>
      <c r="N50" s="121"/>
      <c r="O50" s="214">
        <f t="shared" si="9"/>
        <v>0</v>
      </c>
      <c r="T50" s="86"/>
    </row>
    <row r="51" spans="1:20" s="19" customFormat="1" ht="13.35" customHeight="1">
      <c r="B51" s="738" t="s">
        <v>97</v>
      </c>
      <c r="C51" s="745">
        <f>SUM(C49:C50)</f>
        <v>0</v>
      </c>
      <c r="D51" s="745">
        <f>SUM(D49:D50)</f>
        <v>0</v>
      </c>
      <c r="E51" s="745">
        <f>SUM(E49:E50)</f>
        <v>0</v>
      </c>
      <c r="F51" s="745">
        <f>SUM(F49:F50)</f>
        <v>0</v>
      </c>
      <c r="G51" s="745"/>
      <c r="H51" s="745"/>
      <c r="I51" s="745"/>
      <c r="J51" s="745"/>
      <c r="K51" s="745"/>
      <c r="L51" s="745"/>
      <c r="M51" s="745"/>
      <c r="N51" s="217"/>
      <c r="O51" s="218">
        <f t="shared" ref="O51" si="10">SUM(O49:O50)</f>
        <v>0</v>
      </c>
    </row>
    <row r="52" spans="1:20" ht="3" customHeight="1">
      <c r="A52" s="86"/>
      <c r="B52" s="736"/>
      <c r="C52" s="744"/>
      <c r="D52" s="744"/>
      <c r="E52" s="744"/>
      <c r="F52" s="744"/>
      <c r="G52" s="744"/>
      <c r="H52" s="744"/>
      <c r="I52" s="744"/>
      <c r="J52" s="744"/>
      <c r="K52" s="744"/>
      <c r="L52" s="744"/>
      <c r="M52" s="744"/>
      <c r="N52" s="212"/>
      <c r="O52" s="214"/>
      <c r="T52" s="86"/>
    </row>
    <row r="53" spans="1:20" ht="11.25" customHeight="1">
      <c r="A53" s="86"/>
      <c r="B53" s="735" t="s">
        <v>98</v>
      </c>
      <c r="C53" s="744"/>
      <c r="D53" s="744"/>
      <c r="E53" s="744"/>
      <c r="F53" s="744"/>
      <c r="G53" s="744"/>
      <c r="H53" s="744"/>
      <c r="I53" s="744"/>
      <c r="J53" s="744"/>
      <c r="K53" s="744"/>
      <c r="L53" s="744"/>
      <c r="M53" s="744"/>
      <c r="N53" s="121"/>
      <c r="O53" s="214"/>
      <c r="T53" s="86"/>
    </row>
    <row r="54" spans="1:20" ht="11.25" customHeight="1">
      <c r="A54" s="86"/>
      <c r="B54" s="736" t="s">
        <v>183</v>
      </c>
      <c r="C54" s="744">
        <v>0</v>
      </c>
      <c r="D54" s="744">
        <v>0</v>
      </c>
      <c r="E54" s="744">
        <v>0</v>
      </c>
      <c r="F54" s="744">
        <v>0</v>
      </c>
      <c r="G54" s="744"/>
      <c r="H54" s="744"/>
      <c r="I54" s="744"/>
      <c r="J54" s="744"/>
      <c r="K54" s="744"/>
      <c r="L54" s="744"/>
      <c r="M54" s="744"/>
      <c r="N54" s="121"/>
      <c r="O54" s="214">
        <f t="shared" ref="O54:O57" si="11">SUM(C54:N54)</f>
        <v>0</v>
      </c>
      <c r="T54" s="86"/>
    </row>
    <row r="55" spans="1:20" ht="11.25" customHeight="1">
      <c r="A55" s="86"/>
      <c r="B55" s="736" t="s">
        <v>184</v>
      </c>
      <c r="C55" s="744">
        <v>-720.9</v>
      </c>
      <c r="D55" s="744">
        <v>5.54</v>
      </c>
      <c r="E55" s="744">
        <v>-1308.52</v>
      </c>
      <c r="F55" s="744">
        <v>5.8</v>
      </c>
      <c r="G55" s="744"/>
      <c r="H55" s="744"/>
      <c r="I55" s="744"/>
      <c r="J55" s="744"/>
      <c r="K55" s="744"/>
      <c r="L55" s="744"/>
      <c r="M55" s="744"/>
      <c r="N55" s="121"/>
      <c r="O55" s="214">
        <f t="shared" si="11"/>
        <v>-2018.0800000000002</v>
      </c>
      <c r="T55" s="86"/>
    </row>
    <row r="56" spans="1:20" ht="11.25" customHeight="1">
      <c r="A56" s="86"/>
      <c r="B56" s="736" t="s">
        <v>223</v>
      </c>
      <c r="C56" s="744">
        <v>10579.419999999996</v>
      </c>
      <c r="D56" s="744">
        <v>6375.1100000000015</v>
      </c>
      <c r="E56" s="744">
        <v>11592.979999999996</v>
      </c>
      <c r="F56" s="744">
        <v>1711.0299999999997</v>
      </c>
      <c r="G56" s="744"/>
      <c r="H56" s="744"/>
      <c r="I56" s="744"/>
      <c r="J56" s="744"/>
      <c r="K56" s="744"/>
      <c r="L56" s="744"/>
      <c r="M56" s="744"/>
      <c r="N56" s="121"/>
      <c r="O56" s="214">
        <f t="shared" si="11"/>
        <v>30258.539999999994</v>
      </c>
      <c r="T56" s="86"/>
    </row>
    <row r="57" spans="1:20" ht="12.75">
      <c r="A57" s="137"/>
      <c r="B57" s="742" t="s">
        <v>182</v>
      </c>
      <c r="C57" s="744">
        <v>-360.45</v>
      </c>
      <c r="D57" s="744">
        <v>2.77</v>
      </c>
      <c r="E57" s="744">
        <v>-654.26</v>
      </c>
      <c r="F57" s="744">
        <v>2.9</v>
      </c>
      <c r="G57" s="744"/>
      <c r="H57" s="744"/>
      <c r="I57" s="744"/>
      <c r="J57" s="744"/>
      <c r="K57" s="744"/>
      <c r="L57" s="744"/>
      <c r="M57" s="744"/>
      <c r="N57" s="121"/>
      <c r="O57" s="214">
        <f t="shared" si="11"/>
        <v>-1009.0400000000001</v>
      </c>
      <c r="T57" s="86"/>
    </row>
    <row r="58" spans="1:20" ht="12.75">
      <c r="A58" s="86" t="s">
        <v>99</v>
      </c>
      <c r="B58" s="736" t="s">
        <v>100</v>
      </c>
      <c r="C58" s="744">
        <v>3413.8500000000004</v>
      </c>
      <c r="D58" s="744">
        <v>3504.2400000000002</v>
      </c>
      <c r="E58" s="744">
        <v>3755.5199999999986</v>
      </c>
      <c r="F58" s="744">
        <v>6737.2699999999995</v>
      </c>
      <c r="G58" s="744"/>
      <c r="H58" s="744"/>
      <c r="I58" s="744"/>
      <c r="J58" s="744"/>
      <c r="K58" s="744"/>
      <c r="L58" s="744"/>
      <c r="M58" s="744"/>
      <c r="N58" s="121"/>
      <c r="O58" s="214">
        <f>SUM(C58:N58)</f>
        <v>17410.879999999997</v>
      </c>
      <c r="T58" s="86"/>
    </row>
    <row r="59" spans="1:20" s="18" customFormat="1" ht="12.75">
      <c r="A59" s="122"/>
      <c r="B59" s="738" t="s">
        <v>101</v>
      </c>
      <c r="C59" s="745">
        <f>SUM(C54:C58)</f>
        <v>12911.919999999996</v>
      </c>
      <c r="D59" s="745">
        <f>SUM(D54:D58)</f>
        <v>9887.6600000000017</v>
      </c>
      <c r="E59" s="745">
        <f>SUM(E54:E58)</f>
        <v>13385.719999999994</v>
      </c>
      <c r="F59" s="745">
        <f>SUM(F54:F58)</f>
        <v>8457</v>
      </c>
      <c r="G59" s="745"/>
      <c r="H59" s="745"/>
      <c r="I59" s="745"/>
      <c r="J59" s="745"/>
      <c r="K59" s="745"/>
      <c r="L59" s="745"/>
      <c r="M59" s="745"/>
      <c r="N59" s="216"/>
      <c r="O59" s="218">
        <f>SUM(O54:O58)</f>
        <v>44642.299999999988</v>
      </c>
      <c r="T59" s="122"/>
    </row>
    <row r="60" spans="1:20" s="3" customFormat="1" ht="7.5" customHeight="1" thickBot="1">
      <c r="B60" s="363"/>
      <c r="C60" s="747"/>
      <c r="D60" s="747"/>
      <c r="E60" s="747"/>
      <c r="F60" s="747"/>
      <c r="G60" s="744"/>
      <c r="H60" s="744"/>
      <c r="I60" s="744"/>
      <c r="J60" s="744"/>
      <c r="K60" s="744"/>
      <c r="L60" s="744"/>
      <c r="M60" s="744"/>
      <c r="N60" s="121"/>
      <c r="O60" s="284"/>
    </row>
    <row r="61" spans="1:20" s="19" customFormat="1" ht="15" customHeight="1">
      <c r="B61" s="743" t="s">
        <v>175</v>
      </c>
      <c r="C61" s="748">
        <f>SUM(C9+C14+C18+C23+C28+C33+C39+C46+C51+C59)</f>
        <v>20911.919999999998</v>
      </c>
      <c r="D61" s="748">
        <f>SUM(D9+D14+D18+D23+D28+D33+D39+D46+D51+D59)</f>
        <v>17887.660000000003</v>
      </c>
      <c r="E61" s="748">
        <f>SUM(E9+E14+E18+E23+E28+E33+E39+E46+E51+E59)</f>
        <v>98426.5</v>
      </c>
      <c r="F61" s="748">
        <f>SUM(F9+F14+F18+F23+F28+F33+F39+F46+F51+F59)</f>
        <v>84064.270000000019</v>
      </c>
      <c r="G61" s="748"/>
      <c r="H61" s="748"/>
      <c r="I61" s="748"/>
      <c r="J61" s="748"/>
      <c r="K61" s="748"/>
      <c r="L61" s="748"/>
      <c r="M61" s="748"/>
      <c r="N61" s="285"/>
      <c r="O61" s="748">
        <f>O9+O14+O18+O23+O28+O33+O39+O46+O51+O59</f>
        <v>221290.35000000003</v>
      </c>
    </row>
    <row r="62" spans="1:20" ht="8.25" hidden="1" customHeight="1" thickBot="1">
      <c r="B62" s="13"/>
      <c r="C62" s="202"/>
      <c r="D62" s="202"/>
      <c r="E62" s="202"/>
      <c r="F62" s="202"/>
      <c r="G62" s="202"/>
      <c r="H62" s="202"/>
      <c r="I62" s="202"/>
      <c r="J62" s="202"/>
      <c r="K62" s="202"/>
      <c r="L62" s="202"/>
      <c r="M62" s="202"/>
      <c r="N62" s="202"/>
      <c r="O62" s="202"/>
    </row>
    <row r="63" spans="1:20" ht="24.75" hidden="1" thickBot="1">
      <c r="B63" s="68" t="s">
        <v>176</v>
      </c>
      <c r="C63" s="125">
        <v>0</v>
      </c>
      <c r="D63" s="202"/>
      <c r="E63" s="202"/>
      <c r="F63" s="202"/>
      <c r="G63" s="202"/>
      <c r="H63" s="202"/>
      <c r="I63" s="202"/>
      <c r="N63" s="202"/>
      <c r="O63" s="202"/>
    </row>
    <row r="64" spans="1:20" s="3" customFormat="1" ht="6.6" customHeight="1">
      <c r="B64" s="60"/>
      <c r="C64" s="202"/>
      <c r="D64" s="202"/>
      <c r="E64" s="202"/>
      <c r="F64" s="202"/>
      <c r="G64" s="202"/>
      <c r="H64" s="202"/>
      <c r="I64" s="202"/>
      <c r="J64" s="202"/>
      <c r="K64" s="202"/>
      <c r="L64" s="202"/>
      <c r="M64" s="202"/>
      <c r="N64" s="202"/>
      <c r="O64" s="202"/>
    </row>
    <row r="65" spans="1:15" s="69" customFormat="1" ht="18" customHeight="1">
      <c r="B65" s="985" t="s">
        <v>329</v>
      </c>
      <c r="C65" s="986"/>
      <c r="D65" s="986"/>
      <c r="E65" s="986"/>
      <c r="F65" s="986"/>
      <c r="G65" s="986"/>
      <c r="H65" s="986"/>
      <c r="I65" s="986"/>
      <c r="J65" s="986"/>
      <c r="K65" s="986"/>
      <c r="L65" s="986"/>
      <c r="M65" s="986"/>
      <c r="N65" s="986"/>
      <c r="O65" s="986"/>
    </row>
    <row r="66" spans="1:15" ht="12.75">
      <c r="B66" s="975" t="s">
        <v>237</v>
      </c>
      <c r="C66" s="975"/>
      <c r="D66" s="975"/>
      <c r="E66" s="975"/>
      <c r="F66" s="975"/>
      <c r="G66" s="975"/>
      <c r="H66" s="975"/>
      <c r="I66" s="975"/>
      <c r="J66" s="975"/>
      <c r="K66" s="975"/>
      <c r="L66" s="975"/>
      <c r="M66" s="975"/>
      <c r="N66" s="975"/>
      <c r="O66" s="975"/>
    </row>
    <row r="68" spans="1:15">
      <c r="B68" s="987"/>
      <c r="C68" s="981"/>
      <c r="D68" s="981"/>
      <c r="E68" s="981"/>
      <c r="F68" s="981"/>
      <c r="G68" s="981"/>
      <c r="H68" s="981"/>
      <c r="I68" s="981"/>
      <c r="J68" s="981"/>
      <c r="K68" s="981"/>
      <c r="L68" s="981"/>
      <c r="M68" s="981"/>
      <c r="N68" s="981"/>
      <c r="O68" s="981"/>
    </row>
    <row r="69" spans="1:15">
      <c r="B69" s="981"/>
      <c r="C69" s="981"/>
      <c r="D69" s="981"/>
      <c r="E69" s="981"/>
      <c r="F69" s="981"/>
      <c r="G69" s="981"/>
      <c r="H69" s="981"/>
      <c r="I69" s="981"/>
      <c r="J69" s="981"/>
      <c r="K69" s="981"/>
      <c r="L69" s="981"/>
      <c r="M69" s="981"/>
      <c r="N69" s="981"/>
      <c r="O69" s="981"/>
    </row>
    <row r="70" spans="1:15">
      <c r="B70" s="981"/>
      <c r="C70" s="981"/>
      <c r="D70" s="981"/>
      <c r="E70" s="981"/>
      <c r="F70" s="981"/>
      <c r="G70" s="981"/>
      <c r="H70" s="981"/>
      <c r="I70" s="981"/>
      <c r="J70" s="981"/>
      <c r="K70" s="981"/>
      <c r="L70" s="981"/>
      <c r="M70" s="981"/>
      <c r="N70" s="981"/>
      <c r="O70" s="981"/>
    </row>
    <row r="71" spans="1:15">
      <c r="B71" s="981"/>
      <c r="C71" s="981"/>
      <c r="D71" s="981"/>
      <c r="E71" s="981"/>
      <c r="F71" s="981"/>
      <c r="G71" s="981"/>
      <c r="H71" s="981"/>
      <c r="I71" s="981"/>
      <c r="J71" s="981"/>
      <c r="K71" s="981"/>
      <c r="L71" s="981"/>
      <c r="M71" s="981"/>
      <c r="N71" s="981"/>
      <c r="O71" s="981"/>
    </row>
    <row r="72" spans="1:15">
      <c r="A72" s="981"/>
      <c r="B72" s="981"/>
      <c r="C72" s="981"/>
      <c r="D72" s="981"/>
      <c r="E72" s="981"/>
      <c r="F72" s="981"/>
      <c r="G72" s="981"/>
      <c r="H72" s="981"/>
      <c r="I72" s="981"/>
      <c r="J72" s="981"/>
      <c r="K72" s="981"/>
      <c r="L72" s="981"/>
      <c r="M72" s="981"/>
      <c r="N72" s="981"/>
    </row>
  </sheetData>
  <mergeCells count="7">
    <mergeCell ref="B69:O69"/>
    <mergeCell ref="B70:O70"/>
    <mergeCell ref="B71:O71"/>
    <mergeCell ref="A72:N72"/>
    <mergeCell ref="B65:O65"/>
    <mergeCell ref="B66:O66"/>
    <mergeCell ref="B68:O68"/>
  </mergeCells>
  <pageMargins left="0.7" right="0.7" top="0.93645833333333328" bottom="0.75" header="0.3" footer="0.3"/>
  <pageSetup scale="61" orientation="landscape" r:id="rId1"/>
  <headerFooter>
    <oddHeader>&amp;C&amp;"Arial,Bold"&amp;K000000Table I-3b
Pacific Gas and Electric Company
Demand Response Programs and Activities
Carry-Over Expenditures and Funding
April 2020</oddHeader>
    <oddFooter>&amp;L&amp;F&amp;C7b of 11&amp;R&amp;A</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4"/>
  <sheetViews>
    <sheetView view="pageLayout" zoomScale="80" zoomScaleNormal="100" zoomScalePageLayoutView="80" workbookViewId="0">
      <selection activeCell="L3" sqref="L3"/>
    </sheetView>
  </sheetViews>
  <sheetFormatPr defaultColWidth="0.42578125" defaultRowHeight="13.5"/>
  <cols>
    <col min="1" max="1" width="31.42578125" style="206" customWidth="1"/>
    <col min="2" max="2" width="9" style="620" bestFit="1" customWidth="1"/>
    <col min="3" max="3" width="38.5703125" style="619" customWidth="1"/>
    <col min="4" max="4" width="8.28515625" style="203" customWidth="1"/>
    <col min="5" max="5" width="9.42578125" style="205" bestFit="1" customWidth="1"/>
    <col min="6" max="6" width="10.42578125" style="203" customWidth="1"/>
    <col min="7" max="7" width="16.7109375" style="203" bestFit="1" customWidth="1"/>
    <col min="8" max="8" width="11.5703125" style="204" customWidth="1"/>
    <col min="9" max="10" width="11" style="203" customWidth="1"/>
    <col min="11" max="11" width="11" style="618" customWidth="1"/>
    <col min="12" max="12" width="13.85546875" style="203" customWidth="1"/>
    <col min="13" max="20" width="3" style="67" customWidth="1"/>
    <col min="21" max="16384" width="0.42578125" style="67"/>
  </cols>
  <sheetData>
    <row r="1" spans="1:12" s="75" customFormat="1" ht="55.5" customHeight="1">
      <c r="A1" s="667" t="s">
        <v>305</v>
      </c>
      <c r="B1" s="665" t="s">
        <v>104</v>
      </c>
      <c r="C1" s="660" t="s">
        <v>349</v>
      </c>
      <c r="D1" s="666" t="s">
        <v>321</v>
      </c>
      <c r="E1" s="665" t="s">
        <v>105</v>
      </c>
      <c r="F1" s="660" t="s">
        <v>106</v>
      </c>
      <c r="G1" s="664" t="s">
        <v>107</v>
      </c>
      <c r="H1" s="663" t="s">
        <v>108</v>
      </c>
      <c r="I1" s="662" t="s">
        <v>109</v>
      </c>
      <c r="J1" s="662" t="s">
        <v>110</v>
      </c>
      <c r="K1" s="661" t="s">
        <v>111</v>
      </c>
      <c r="L1" s="660" t="s">
        <v>348</v>
      </c>
    </row>
    <row r="2" spans="1:12" s="495" customFormat="1" ht="27" customHeight="1">
      <c r="A2" s="659" t="s">
        <v>320</v>
      </c>
      <c r="B2" s="654"/>
      <c r="C2" s="654"/>
      <c r="D2" s="654"/>
      <c r="E2" s="654"/>
      <c r="F2" s="654"/>
      <c r="G2" s="654"/>
      <c r="H2" s="654"/>
      <c r="I2" s="654"/>
      <c r="J2" s="654"/>
      <c r="K2" s="654"/>
      <c r="L2" s="653"/>
    </row>
    <row r="3" spans="1:12" ht="33" customHeight="1">
      <c r="A3" s="656" t="s">
        <v>319</v>
      </c>
      <c r="B3" s="725"/>
      <c r="C3" s="725"/>
      <c r="D3" s="726"/>
      <c r="E3" s="727"/>
      <c r="F3" s="728"/>
      <c r="G3" s="725"/>
      <c r="H3" s="729"/>
      <c r="I3" s="730"/>
      <c r="J3" s="730"/>
      <c r="K3" s="726"/>
      <c r="L3" s="884"/>
    </row>
    <row r="4" spans="1:12" s="495" customFormat="1" ht="53.25" customHeight="1">
      <c r="A4" s="658" t="s">
        <v>318</v>
      </c>
      <c r="B4" s="657" t="s">
        <v>2</v>
      </c>
      <c r="C4" s="656"/>
      <c r="D4" s="656"/>
      <c r="E4" s="656"/>
      <c r="F4" s="656"/>
      <c r="G4" s="656"/>
      <c r="H4" s="656"/>
      <c r="I4" s="656"/>
      <c r="J4" s="656"/>
      <c r="K4" s="656"/>
      <c r="L4" s="656"/>
    </row>
    <row r="5" spans="1:12" s="495" customFormat="1" ht="25.9" customHeight="1">
      <c r="A5" s="655" t="s">
        <v>59</v>
      </c>
      <c r="B5" s="654"/>
      <c r="C5" s="654"/>
      <c r="D5" s="654"/>
      <c r="E5" s="654"/>
      <c r="F5" s="654"/>
      <c r="G5" s="654"/>
      <c r="H5" s="654"/>
      <c r="I5" s="654"/>
      <c r="J5" s="654"/>
      <c r="K5" s="654"/>
      <c r="L5" s="653"/>
    </row>
    <row r="6" spans="1:12" s="496" customFormat="1" ht="25.9" customHeight="1">
      <c r="A6" s="642" t="s">
        <v>165</v>
      </c>
      <c r="B6" s="641"/>
      <c r="C6" s="640"/>
      <c r="D6" s="652"/>
      <c r="E6" s="593"/>
      <c r="F6" s="593"/>
      <c r="G6" s="634"/>
      <c r="H6" s="639"/>
      <c r="I6" s="632"/>
      <c r="J6" s="632"/>
      <c r="K6" s="631"/>
      <c r="L6" s="630"/>
    </row>
    <row r="7" spans="1:12" ht="25.9" customHeight="1">
      <c r="A7" s="647" t="s">
        <v>317</v>
      </c>
      <c r="B7" s="651"/>
      <c r="C7" s="648"/>
      <c r="D7" s="650"/>
      <c r="E7" s="649"/>
      <c r="F7" s="648"/>
      <c r="G7" s="647"/>
      <c r="H7" s="646"/>
      <c r="I7" s="645"/>
      <c r="J7" s="645"/>
      <c r="K7" s="644"/>
      <c r="L7" s="643"/>
    </row>
    <row r="8" spans="1:12" s="496" customFormat="1" ht="25.9" customHeight="1">
      <c r="A8" s="642" t="s">
        <v>112</v>
      </c>
      <c r="B8" s="641"/>
      <c r="C8" s="640"/>
      <c r="D8" s="636"/>
      <c r="E8" s="593"/>
      <c r="F8" s="593"/>
      <c r="G8" s="634"/>
      <c r="H8" s="639"/>
      <c r="I8" s="632"/>
      <c r="J8" s="632"/>
      <c r="K8" s="631"/>
      <c r="L8" s="638"/>
    </row>
    <row r="9" spans="1:12" s="495" customFormat="1" ht="25.9" customHeight="1">
      <c r="A9" s="634" t="s">
        <v>316</v>
      </c>
      <c r="B9" s="637"/>
      <c r="C9" s="635"/>
      <c r="D9" s="636"/>
      <c r="E9" s="593"/>
      <c r="F9" s="635"/>
      <c r="G9" s="634"/>
      <c r="H9" s="633"/>
      <c r="I9" s="632"/>
      <c r="J9" s="632"/>
      <c r="K9" s="631"/>
      <c r="L9" s="630"/>
    </row>
    <row r="10" spans="1:12" ht="12" customHeight="1">
      <c r="A10" s="629"/>
      <c r="B10" s="628"/>
      <c r="C10" s="627"/>
      <c r="D10" s="627"/>
      <c r="E10" s="626"/>
      <c r="F10" s="624"/>
      <c r="G10" s="625"/>
      <c r="H10" s="624"/>
      <c r="I10" s="623"/>
      <c r="J10" s="623"/>
      <c r="K10" s="622"/>
      <c r="L10" s="621"/>
    </row>
    <row r="11" spans="1:12" s="286" customFormat="1" ht="79.5" customHeight="1">
      <c r="A11" s="988" t="s">
        <v>315</v>
      </c>
      <c r="B11" s="989"/>
      <c r="C11" s="989"/>
      <c r="D11" s="989"/>
      <c r="E11" s="989"/>
      <c r="F11" s="989"/>
      <c r="G11" s="989"/>
      <c r="H11" s="989"/>
      <c r="I11" s="989"/>
      <c r="J11" s="989"/>
      <c r="K11" s="989"/>
      <c r="L11" s="989"/>
    </row>
    <row r="12" spans="1:12" s="59" customFormat="1" ht="18.75" customHeight="1">
      <c r="A12" s="990"/>
      <c r="B12" s="990"/>
      <c r="C12" s="990"/>
      <c r="D12" s="990"/>
      <c r="E12" s="990"/>
      <c r="F12" s="990"/>
      <c r="G12" s="990"/>
      <c r="H12" s="990"/>
      <c r="I12" s="990"/>
      <c r="J12" s="990"/>
      <c r="K12" s="990"/>
      <c r="L12" s="990"/>
    </row>
    <row r="13" spans="1:12" s="59" customFormat="1" ht="17.25" customHeight="1">
      <c r="A13" s="990"/>
      <c r="B13" s="990"/>
      <c r="C13" s="990"/>
      <c r="D13" s="990"/>
      <c r="E13" s="990"/>
      <c r="F13" s="990"/>
      <c r="G13" s="990"/>
      <c r="H13" s="990"/>
      <c r="I13" s="990"/>
      <c r="J13" s="990"/>
      <c r="K13" s="990"/>
      <c r="L13" s="990"/>
    </row>
    <row r="14" spans="1:12" s="286" customFormat="1" ht="17.25" customHeight="1">
      <c r="A14" s="991"/>
      <c r="B14" s="992"/>
      <c r="C14" s="992"/>
      <c r="D14" s="992"/>
      <c r="E14" s="992"/>
      <c r="F14" s="992"/>
      <c r="G14" s="992"/>
      <c r="H14" s="992"/>
      <c r="I14" s="992"/>
      <c r="J14" s="992"/>
      <c r="K14" s="992"/>
      <c r="L14" s="992"/>
    </row>
  </sheetData>
  <protectedRanges>
    <protectedRange password="D9D5" sqref="C5" name="Add Rows_8_1_1"/>
    <protectedRange sqref="C5" name="Enter Event Data_14_1_1"/>
    <protectedRange password="D9D5" sqref="F5" name="Add Rows_10_1_1"/>
    <protectedRange sqref="F5" name="Enter Event Data_16_1_1"/>
    <protectedRange password="D9D5" sqref="G5" name="Add Rows_11_1_1"/>
    <protectedRange sqref="G5" name="Enter Event Data_17_1_1"/>
    <protectedRange password="D9D5" sqref="J5" name="Add Rows_12_1_1"/>
    <protectedRange sqref="J5" name="Enter Event Data_18_1_1"/>
  </protectedRanges>
  <mergeCells count="4">
    <mergeCell ref="A11:L11"/>
    <mergeCell ref="A12:L12"/>
    <mergeCell ref="A13:L13"/>
    <mergeCell ref="A14:L14"/>
  </mergeCells>
  <pageMargins left="0.7" right="0.7" top="1.1296875" bottom="0.75" header="0.3" footer="0.3"/>
  <pageSetup scale="68" orientation="landscape" r:id="rId1"/>
  <headerFooter>
    <oddHeader>&amp;C&amp;"Arial,Bold"Table I-4
Pacific Gas and Electric Company
Interruptible and Price Responsive Programs
Year-to-Date Event Summary
April 2020</oddHeader>
    <oddFooter>&amp;L&amp;F&amp;C8 of 11&amp;R&amp;A</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2" ma:contentTypeDescription="Create a new document." ma:contentTypeScope="" ma:versionID="7e9dbfd8e30f997a48b00a01d13b88b6">
  <xsd:schema xmlns:xsd="http://www.w3.org/2001/XMLSchema" xmlns:xs="http://www.w3.org/2001/XMLSchema" xmlns:p="http://schemas.microsoft.com/office/2006/metadata/properties" xmlns:ns2="ac14f4ca-13eb-4eab-b5c1-26a3760f851a" targetNamespace="http://schemas.microsoft.com/office/2006/metadata/properties" ma:root="true" ma:fieldsID="821999be89f94b4831ddbc675ecd92b0"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Props1.xml><?xml version="1.0" encoding="utf-8"?>
<ds:datastoreItem xmlns:ds="http://schemas.openxmlformats.org/officeDocument/2006/customXml" ds:itemID="{8753F33C-41B2-49AB-A1D0-A9CF6C77B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3.xml><?xml version="1.0" encoding="utf-8"?>
<ds:datastoreItem xmlns:ds="http://schemas.openxmlformats.org/officeDocument/2006/customXml" ds:itemID="{C04FFFEA-D033-4BC2-B681-FFA43C216FC9}">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ac14f4ca-13eb-4eab-b5c1-26a3760f851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Report Cover - Public</vt:lpstr>
      <vt:lpstr>Cover Page</vt:lpstr>
      <vt:lpstr>Program MW</vt:lpstr>
      <vt:lpstr>Ex Ante LI &amp; Eligibility Stats</vt:lpstr>
      <vt:lpstr>Ex Post LI &amp; Eligibility Stats</vt:lpstr>
      <vt:lpstr>TA-TI Distribution</vt:lpstr>
      <vt:lpstr>DREBA 2018-22</vt:lpstr>
      <vt:lpstr>2020 ILP Exp Carryover</vt:lpstr>
      <vt:lpstr>Event Summary</vt:lpstr>
      <vt:lpstr>Incentives 2018-22</vt:lpstr>
      <vt:lpstr>2020 ILP Incent Carryover</vt:lpstr>
      <vt:lpstr>ME&amp;O Actual Expenditures</vt:lpstr>
      <vt:lpstr>Fund Shift Log 2019</vt:lpstr>
      <vt:lpstr>DATAValid</vt:lpstr>
      <vt:lpstr>'2020 ILP Exp Carryover'!Print_Area</vt:lpstr>
      <vt:lpstr>'2020 ILP Incent Carryover'!Print_Area</vt:lpstr>
      <vt:lpstr>'Cover Page'!Print_Area</vt:lpstr>
      <vt:lpstr>'DREBA 2018-22'!Print_Area</vt:lpstr>
      <vt:lpstr>'Event Summary'!Print_Area</vt:lpstr>
      <vt:lpstr>'Ex Ante LI &amp; Eligibility Stats'!Print_Area</vt:lpstr>
      <vt:lpstr>'Ex Post LI &amp; Eligibility Stats'!Print_Area</vt:lpstr>
      <vt:lpstr>'Fund Shift Log 2019'!Print_Area</vt:lpstr>
      <vt:lpstr>'Incentives 2018-22'!Print_Area</vt:lpstr>
      <vt:lpstr>'ME&amp;O Actual Expenditures'!Print_Area</vt:lpstr>
      <vt:lpstr>'Program MW'!Print_Area</vt:lpstr>
      <vt:lpstr>'Report Cover - Public'!Print_Area</vt:lpstr>
      <vt:lpstr>'TA-TI Distribution'!Print_Area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Lerma, Yolanda</dc:creator>
  <cp:lastModifiedBy>Muzammal, Muhammad</cp:lastModifiedBy>
  <cp:lastPrinted>2020-05-13T17:48:51Z</cp:lastPrinted>
  <dcterms:created xsi:type="dcterms:W3CDTF">2012-02-10T21:21:31Z</dcterms:created>
  <dcterms:modified xsi:type="dcterms:W3CDTF">2020-05-13T20:49:07Z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