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updateLinks="never" defaultThemeVersion="124226"/>
  <mc:AlternateContent xmlns:mc="http://schemas.openxmlformats.org/markup-compatibility/2006">
    <mc:Choice Requires="x15">
      <x15ac:absPath xmlns:x15ac="http://schemas.microsoft.com/office/spreadsheetml/2010/11/ac" url="S:\PD\DR PD\DR Monthly Interruptible Load Report\2022\February\"/>
    </mc:Choice>
  </mc:AlternateContent>
  <xr:revisionPtr revIDLastSave="0" documentId="8_{FC9EA57E-C35F-43F2-A912-7FA31F89ED36}" xr6:coauthVersionLast="46" xr6:coauthVersionMax="46" xr10:uidLastSave="{00000000-0000-0000-0000-000000000000}"/>
  <bookViews>
    <workbookView xWindow="16080" yWindow="-120" windowWidth="29040" windowHeight="15840"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2 ILP Exp Carryover" sheetId="65" r:id="rId8"/>
    <sheet name="Event Summary" sheetId="89" r:id="rId9"/>
    <sheet name="Incentives 2018-22" sheetId="49" r:id="rId10"/>
    <sheet name="2022 ILP Incent Carryover" sheetId="59" r:id="rId11"/>
    <sheet name="ME&amp;O Actual Expenditures" sheetId="67" r:id="rId12"/>
    <sheet name="Fund Shift Log 2022"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Summary'!$A$1:$L$23</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vent" hidden="1">{#N/A,#N/A,FALSE,"CTC Summary - EOY";#N/A,#N/A,FALSE,"CTC Summary - Wtavg"}</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'2022 ILP Exp Carryover'!$B$1:$O$66</definedName>
    <definedName name="_xlnm.Print_Area" localSheetId="10">'2022 ILP Incent Carryover'!$A$1:$N$25</definedName>
    <definedName name="_xlnm.Print_Area" localSheetId="1">'Cover Page'!$A$1:$K$33</definedName>
    <definedName name="_xlnm.Print_Area" localSheetId="6">'DREBA 2018-22'!$B$1:$W$68</definedName>
    <definedName name="_xlnm.Print_Area" localSheetId="8">'Event Summary'!$A$1:$P$23</definedName>
    <definedName name="_xlnm.Print_Area" localSheetId="3">'Ex Ante LI &amp; Eligibility Stats'!$A$1:$O$19</definedName>
    <definedName name="_xlnm.Print_Area" localSheetId="4">'Ex Post LI &amp; Eligibility Stats'!$A$1:$O$22</definedName>
    <definedName name="_xlnm.Print_Area" localSheetId="12">'Fund Shift Log 2022'!$A$1:$E$21</definedName>
    <definedName name="_xlnm.Print_Area" localSheetId="9">'Incentives 2018-22'!$A$1:$S$20</definedName>
    <definedName name="_xlnm.Print_Area" localSheetId="11">'ME&amp;O Actual Expenditures'!$A$1:$S$60</definedName>
    <definedName name="_xlnm.Print_Area" localSheetId="2">'Program MW'!$A$1:$T$67</definedName>
    <definedName name="_xlnm.Print_Area" localSheetId="0">'Report Cover - Public'!$A$1:$K$40</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72" l="1"/>
  <c r="G19" i="72"/>
  <c r="C19" i="72"/>
  <c r="G27" i="68"/>
  <c r="C17" i="59" l="1"/>
  <c r="D39" i="65"/>
  <c r="H37" i="73"/>
  <c r="H45" i="73"/>
  <c r="H52" i="73"/>
  <c r="H32" i="73"/>
  <c r="H26" i="73"/>
  <c r="H21" i="73"/>
  <c r="H11" i="73"/>
  <c r="H16" i="73"/>
  <c r="G28" i="68"/>
  <c r="G26" i="68"/>
  <c r="G25" i="68"/>
  <c r="G24" i="68"/>
  <c r="G23" i="68"/>
  <c r="F28" i="68"/>
  <c r="F27" i="68"/>
  <c r="F26" i="68"/>
  <c r="F25" i="68"/>
  <c r="F24" i="68"/>
  <c r="F23" i="68"/>
  <c r="E29" i="68"/>
  <c r="G20" i="68"/>
  <c r="G19" i="68"/>
  <c r="G18" i="68"/>
  <c r="G17" i="68"/>
  <c r="G16" i="68"/>
  <c r="E21" i="68"/>
  <c r="F20" i="68"/>
  <c r="F19" i="68"/>
  <c r="F18" i="68"/>
  <c r="F17" i="68"/>
  <c r="F16" i="68"/>
  <c r="E14" i="49"/>
  <c r="D14" i="49"/>
  <c r="G21" i="68" l="1"/>
  <c r="F21" i="68"/>
  <c r="F29" i="68"/>
  <c r="F30" i="68" s="1"/>
  <c r="G29" i="68"/>
  <c r="G30" i="68" s="1"/>
  <c r="E30" i="68"/>
  <c r="V56" i="73"/>
  <c r="S55" i="73"/>
  <c r="T55" i="73" s="1"/>
  <c r="W55" i="73" s="1"/>
  <c r="Q60" i="73" l="1"/>
  <c r="Q56" i="73"/>
  <c r="P56" i="73"/>
  <c r="P60" i="73" s="1"/>
  <c r="O56" i="73"/>
  <c r="O60" i="73" s="1"/>
  <c r="N56" i="73"/>
  <c r="N60" i="73" s="1"/>
  <c r="M56" i="73"/>
  <c r="M60" i="73" s="1"/>
  <c r="L56" i="73"/>
  <c r="L60" i="73" s="1"/>
  <c r="K56" i="73"/>
  <c r="K60" i="73" s="1"/>
  <c r="J56" i="73"/>
  <c r="J60" i="73" s="1"/>
  <c r="I56" i="73"/>
  <c r="I60" i="73" s="1"/>
  <c r="H56" i="73"/>
  <c r="H60" i="73" s="1"/>
  <c r="G56" i="73"/>
  <c r="F56" i="73"/>
  <c r="F60" i="73" s="1"/>
  <c r="E56" i="73"/>
  <c r="D56" i="73"/>
  <c r="C56" i="73"/>
  <c r="U56" i="73"/>
  <c r="T56" i="73"/>
  <c r="R56" i="73"/>
  <c r="R60" i="73" s="1"/>
  <c r="W56" i="73" l="1"/>
  <c r="C20" i="68"/>
  <c r="D28" i="68"/>
  <c r="D27" i="68"/>
  <c r="D26" i="68"/>
  <c r="D25" i="68"/>
  <c r="D24" i="68"/>
  <c r="C28" i="68"/>
  <c r="C27" i="68"/>
  <c r="C26" i="68"/>
  <c r="C25" i="68"/>
  <c r="C24" i="68"/>
  <c r="D20" i="68"/>
  <c r="D19" i="68"/>
  <c r="D18" i="68"/>
  <c r="D17" i="68"/>
  <c r="C19" i="68"/>
  <c r="C18" i="68"/>
  <c r="C17" i="68"/>
  <c r="D23" i="68"/>
  <c r="C23" i="68"/>
  <c r="D16" i="68"/>
  <c r="C16" i="68"/>
  <c r="C25" i="67" l="1"/>
  <c r="D25" i="67" l="1"/>
  <c r="G52" i="73" l="1"/>
  <c r="G45" i="73"/>
  <c r="G37" i="73"/>
  <c r="G32" i="73"/>
  <c r="G26" i="73"/>
  <c r="G21" i="73" l="1"/>
  <c r="G16" i="73"/>
  <c r="G11" i="73"/>
  <c r="R7" i="49"/>
  <c r="S7" i="49" s="1"/>
  <c r="R8" i="49"/>
  <c r="S8" i="49" s="1"/>
  <c r="R9" i="49"/>
  <c r="S9" i="49" s="1"/>
  <c r="R10" i="49"/>
  <c r="S10" i="49" s="1"/>
  <c r="R11" i="49"/>
  <c r="S11" i="49" s="1"/>
  <c r="R12" i="49"/>
  <c r="S12" i="49" s="1"/>
  <c r="R13" i="49"/>
  <c r="S13" i="49" s="1"/>
  <c r="R18" i="49"/>
  <c r="S18" i="49" s="1"/>
  <c r="G60" i="73" l="1"/>
  <c r="M17" i="59"/>
  <c r="Q14" i="49"/>
  <c r="N59" i="65"/>
  <c r="N46" i="65"/>
  <c r="N61" i="65" s="1"/>
  <c r="N39" i="65"/>
  <c r="S24" i="73"/>
  <c r="T24" i="73" s="1"/>
  <c r="L17" i="59" l="1"/>
  <c r="P14" i="49"/>
  <c r="M59" i="65"/>
  <c r="M61" i="65" s="1"/>
  <c r="M46" i="65"/>
  <c r="M39" i="65"/>
  <c r="O25" i="67"/>
  <c r="N25" i="67"/>
  <c r="M25" i="67"/>
  <c r="K17" i="59" l="1"/>
  <c r="O14" i="49"/>
  <c r="L59" i="65"/>
  <c r="L46" i="65"/>
  <c r="L39" i="65"/>
  <c r="L25" i="67"/>
  <c r="L61" i="65" l="1"/>
  <c r="J17" i="59"/>
  <c r="N14" i="49"/>
  <c r="K46" i="65"/>
  <c r="K39" i="65"/>
  <c r="K59" i="65"/>
  <c r="K25" i="67"/>
  <c r="K61" i="65" l="1"/>
  <c r="I17" i="59"/>
  <c r="M14" i="49"/>
  <c r="J46" i="65"/>
  <c r="J39" i="65"/>
  <c r="J59" i="65"/>
  <c r="J61" i="65" l="1"/>
  <c r="J25" i="67"/>
  <c r="H17" i="59" l="1"/>
  <c r="L14" i="49"/>
  <c r="I59" i="65"/>
  <c r="I46" i="65"/>
  <c r="I39" i="65"/>
  <c r="I61" i="65" l="1"/>
  <c r="I25" i="67" l="1"/>
  <c r="G17" i="59" l="1"/>
  <c r="K14" i="49"/>
  <c r="H59" i="65"/>
  <c r="H46" i="65"/>
  <c r="H39" i="65"/>
  <c r="H61" i="65" l="1"/>
  <c r="H25" i="67" l="1"/>
  <c r="F17" i="59" l="1"/>
  <c r="J14" i="49"/>
  <c r="G39" i="65"/>
  <c r="G46" i="65"/>
  <c r="G59" i="65"/>
  <c r="G61" i="65" l="1"/>
  <c r="G25" i="67" l="1"/>
  <c r="E17" i="59"/>
  <c r="I14" i="49"/>
  <c r="F59" i="65"/>
  <c r="F46" i="65"/>
  <c r="F39" i="65"/>
  <c r="F61" i="65" s="1"/>
  <c r="F25" i="67" l="1"/>
  <c r="D17" i="59" l="1"/>
  <c r="H14" i="49"/>
  <c r="E59" i="65"/>
  <c r="E46" i="65"/>
  <c r="E39" i="65"/>
  <c r="E61" i="65" l="1"/>
  <c r="E25" i="67" l="1"/>
  <c r="G14" i="49" l="1"/>
  <c r="D59" i="65"/>
  <c r="D46" i="65"/>
  <c r="D61" i="65" l="1"/>
  <c r="B17" i="59"/>
  <c r="F14" i="49"/>
  <c r="C59" i="65"/>
  <c r="C46" i="65"/>
  <c r="C39" i="65"/>
  <c r="C61" i="65" l="1"/>
  <c r="C27" i="72"/>
  <c r="D45" i="73" l="1"/>
  <c r="D60" i="73"/>
  <c r="O51" i="67" l="1"/>
  <c r="S8" i="73" l="1"/>
  <c r="T8" i="73" s="1"/>
  <c r="B58" i="67" l="1"/>
  <c r="B51" i="67"/>
  <c r="B43" i="67"/>
  <c r="S15" i="49" l="1"/>
  <c r="N29" i="68" l="1"/>
  <c r="N21" i="68"/>
  <c r="K29" i="68"/>
  <c r="K21" i="68"/>
  <c r="H29" i="68"/>
  <c r="H21" i="68"/>
  <c r="B29" i="68"/>
  <c r="B21" i="68"/>
  <c r="N30" i="68" l="1"/>
  <c r="K30" i="68"/>
  <c r="H30" i="68"/>
  <c r="B30" i="68"/>
  <c r="N8" i="59" l="1"/>
  <c r="N9" i="59"/>
  <c r="N10" i="59"/>
  <c r="N11" i="59"/>
  <c r="N12" i="59"/>
  <c r="N13" i="59"/>
  <c r="N14" i="59"/>
  <c r="N15" i="59"/>
  <c r="N16" i="59"/>
  <c r="N7" i="59"/>
  <c r="E43" i="67" l="1"/>
  <c r="Q29" i="68" l="1"/>
  <c r="Q21" i="68"/>
  <c r="Q56" i="68"/>
  <c r="N56" i="68"/>
  <c r="K56" i="68"/>
  <c r="H56" i="68"/>
  <c r="E56" i="68"/>
  <c r="Q48" i="68"/>
  <c r="N48" i="68"/>
  <c r="K48" i="68"/>
  <c r="H48" i="68"/>
  <c r="E48" i="68"/>
  <c r="B56" i="68"/>
  <c r="B48" i="68"/>
  <c r="I48" i="68" l="1"/>
  <c r="P48" i="68"/>
  <c r="Q30" i="68"/>
  <c r="R56" i="68"/>
  <c r="S56" i="68"/>
  <c r="R48" i="68"/>
  <c r="S48" i="68"/>
  <c r="O56" i="68"/>
  <c r="P56" i="68"/>
  <c r="O48" i="68"/>
  <c r="L56" i="68"/>
  <c r="M56" i="68"/>
  <c r="L48" i="68"/>
  <c r="M48" i="68"/>
  <c r="J56" i="68"/>
  <c r="I56" i="68"/>
  <c r="I57" i="68" s="1"/>
  <c r="J48" i="68"/>
  <c r="Q57" i="68"/>
  <c r="E57" i="68"/>
  <c r="K57" i="68"/>
  <c r="B57" i="68"/>
  <c r="N57" i="68"/>
  <c r="H57" i="68"/>
  <c r="D51" i="67"/>
  <c r="P57" i="68" l="1"/>
  <c r="J57" i="68"/>
  <c r="R57" i="68"/>
  <c r="M57" i="68"/>
  <c r="L57" i="68"/>
  <c r="S57" i="68"/>
  <c r="O57" i="68"/>
  <c r="C58" i="67"/>
  <c r="C51" i="67"/>
  <c r="C43" i="67"/>
  <c r="C52" i="73" l="1"/>
  <c r="C45" i="73"/>
  <c r="C37" i="73"/>
  <c r="C32" i="73"/>
  <c r="C26" i="73"/>
  <c r="C21" i="73"/>
  <c r="C16" i="73"/>
  <c r="C11" i="73"/>
  <c r="B14" i="49"/>
  <c r="C60" i="73" l="1"/>
  <c r="R14" i="49"/>
  <c r="S14" i="49" s="1"/>
  <c r="P20" i="67"/>
  <c r="Q20" i="67" s="1"/>
  <c r="P22" i="67"/>
  <c r="Q22" i="67" s="1"/>
  <c r="M51" i="67" l="1"/>
  <c r="S50" i="73" l="1"/>
  <c r="T50" i="73" s="1"/>
  <c r="S51" i="73"/>
  <c r="T51" i="73" s="1"/>
  <c r="W50" i="73" l="1"/>
  <c r="F51" i="67" l="1"/>
  <c r="V59" i="73" l="1"/>
  <c r="S59" i="73"/>
  <c r="T59" i="73" s="1"/>
  <c r="V52" i="73"/>
  <c r="V55" i="73" s="1"/>
  <c r="S49" i="73"/>
  <c r="T49" i="73" s="1"/>
  <c r="S48" i="73"/>
  <c r="T48" i="73" s="1"/>
  <c r="V45" i="73"/>
  <c r="S44" i="73"/>
  <c r="T44" i="73" s="1"/>
  <c r="S43" i="73"/>
  <c r="T43" i="73" s="1"/>
  <c r="S42" i="73"/>
  <c r="T42" i="73" s="1"/>
  <c r="S41" i="73"/>
  <c r="T41" i="73" s="1"/>
  <c r="S40" i="73"/>
  <c r="T40" i="73" s="1"/>
  <c r="V37" i="73"/>
  <c r="S36" i="73"/>
  <c r="T36" i="73" s="1"/>
  <c r="S35" i="73"/>
  <c r="T35" i="73" s="1"/>
  <c r="T37" i="73" s="1"/>
  <c r="V32" i="73"/>
  <c r="S31" i="73"/>
  <c r="T31" i="73" s="1"/>
  <c r="S30" i="73"/>
  <c r="T30" i="73" s="1"/>
  <c r="S29" i="73"/>
  <c r="T29" i="73" s="1"/>
  <c r="V26" i="73"/>
  <c r="S25" i="73"/>
  <c r="T25" i="73" s="1"/>
  <c r="T26" i="73" s="1"/>
  <c r="V21" i="73"/>
  <c r="S20" i="73"/>
  <c r="T20" i="73" s="1"/>
  <c r="S19" i="73"/>
  <c r="T19" i="73" s="1"/>
  <c r="V16" i="73"/>
  <c r="S15" i="73"/>
  <c r="T15" i="73" s="1"/>
  <c r="S14" i="73"/>
  <c r="T14" i="73" s="1"/>
  <c r="T16" i="73" s="1"/>
  <c r="V11" i="73"/>
  <c r="S10" i="73"/>
  <c r="T10" i="73" s="1"/>
  <c r="S9" i="73"/>
  <c r="T9" i="73" s="1"/>
  <c r="T45" i="73" l="1"/>
  <c r="T32" i="73"/>
  <c r="T21" i="73"/>
  <c r="T11" i="73"/>
  <c r="T52" i="73"/>
  <c r="W36" i="73"/>
  <c r="W41" i="73"/>
  <c r="W20" i="73"/>
  <c r="W42" i="73"/>
  <c r="W43" i="73"/>
  <c r="W35" i="73"/>
  <c r="W44" i="73"/>
  <c r="W51" i="73"/>
  <c r="S52" i="73"/>
  <c r="S56" i="73" s="1"/>
  <c r="V60" i="73"/>
  <c r="S37" i="73"/>
  <c r="S32" i="73"/>
  <c r="S26" i="73"/>
  <c r="S16" i="73"/>
  <c r="S11" i="73"/>
  <c r="S45" i="73"/>
  <c r="S21" i="73"/>
  <c r="T60" i="73" l="1"/>
  <c r="W11" i="73"/>
  <c r="S60" i="73"/>
  <c r="W26" i="73"/>
  <c r="W49" i="73"/>
  <c r="W32" i="73"/>
  <c r="W16" i="73"/>
  <c r="W45" i="73"/>
  <c r="W19" i="73"/>
  <c r="W40" i="73"/>
  <c r="W25" i="73"/>
  <c r="W21" i="73"/>
  <c r="W14" i="73"/>
  <c r="W37" i="73" l="1"/>
  <c r="W52" i="73"/>
  <c r="O56" i="65"/>
  <c r="O57" i="65"/>
  <c r="W60" i="73" l="1"/>
  <c r="O58" i="67" l="1"/>
  <c r="N58" i="67"/>
  <c r="M58" i="67"/>
  <c r="L58" i="67"/>
  <c r="K58" i="67"/>
  <c r="J58" i="67"/>
  <c r="I58" i="67"/>
  <c r="H58" i="67"/>
  <c r="G58" i="67"/>
  <c r="F58" i="67"/>
  <c r="E58" i="67"/>
  <c r="D58" i="67"/>
  <c r="P57" i="67"/>
  <c r="Q57" i="67" s="1"/>
  <c r="P56" i="67"/>
  <c r="Q56" i="67" s="1"/>
  <c r="P55" i="67"/>
  <c r="Q55" i="67" s="1"/>
  <c r="P54" i="67"/>
  <c r="Q54" i="67" s="1"/>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43" i="67"/>
  <c r="P17" i="67"/>
  <c r="Q17" i="67" s="1"/>
  <c r="P15" i="67"/>
  <c r="Q15" i="67" s="1"/>
  <c r="P13" i="67"/>
  <c r="Q13" i="67" s="1"/>
  <c r="W29" i="73"/>
  <c r="W8" i="73"/>
  <c r="W30" i="73"/>
  <c r="W10" i="73"/>
  <c r="W9" i="73"/>
  <c r="W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2" i="68" l="1"/>
  <c r="F4" i="68"/>
  <c r="D4" i="68"/>
  <c r="G4" i="68" l="1"/>
  <c r="D32" i="68"/>
  <c r="I4" i="68"/>
  <c r="F32" i="68"/>
  <c r="B21" i="50"/>
  <c r="C56" i="68" l="1"/>
  <c r="C48" i="68"/>
  <c r="C29" i="68"/>
  <c r="C21" i="68"/>
  <c r="G32" i="68"/>
  <c r="J4" i="68"/>
  <c r="I32" i="68"/>
  <c r="L4" i="68"/>
  <c r="F48" i="68" l="1"/>
  <c r="F56" i="68"/>
  <c r="C57" i="68"/>
  <c r="D56" i="68"/>
  <c r="D48" i="68"/>
  <c r="I29" i="68"/>
  <c r="I21" i="68"/>
  <c r="C30" i="68"/>
  <c r="D21" i="68"/>
  <c r="D29" i="68"/>
  <c r="J32" i="68"/>
  <c r="L32" i="68"/>
  <c r="O4" i="68"/>
  <c r="M4" i="68"/>
  <c r="G48" i="68" l="1"/>
  <c r="F57" i="68"/>
  <c r="G56" i="68"/>
  <c r="I30" i="68"/>
  <c r="D57" i="68"/>
  <c r="L29" i="68"/>
  <c r="J21" i="68"/>
  <c r="J29" i="68"/>
  <c r="L21" i="68"/>
  <c r="D30" i="68"/>
  <c r="P4" i="68"/>
  <c r="R4" i="68"/>
  <c r="O32" i="68"/>
  <c r="M32" i="68"/>
  <c r="G57" i="68" l="1"/>
  <c r="J30" i="68"/>
  <c r="L30" i="68"/>
  <c r="O29" i="68"/>
  <c r="O21" i="68"/>
  <c r="M21" i="68"/>
  <c r="M29" i="68"/>
  <c r="P32" i="68"/>
  <c r="R32" i="68"/>
  <c r="S4" i="68"/>
  <c r="O30" i="68" l="1"/>
  <c r="M30" i="68"/>
  <c r="P29" i="68"/>
  <c r="R21" i="68"/>
  <c r="P21" i="68"/>
  <c r="R29" i="68"/>
  <c r="S32" i="68"/>
  <c r="P30" i="68" l="1"/>
  <c r="S21" i="68"/>
  <c r="S29" i="68"/>
  <c r="R30" i="68"/>
  <c r="S30" i="68" l="1"/>
</calcChain>
</file>

<file path=xl/sharedStrings.xml><?xml version="1.0" encoding="utf-8"?>
<sst xmlns="http://schemas.openxmlformats.org/spreadsheetml/2006/main" count="938" uniqueCount="389">
  <si>
    <t>Pacific Gas and Electric Company Monthly Report On Interruptible Load and Demand Response</t>
  </si>
  <si>
    <t xml:space="preserve"> </t>
  </si>
  <si>
    <t xml:space="preserve">http://www.pge.com/mybusiness/energysavingsrebates/demandresponse/cs/ </t>
  </si>
  <si>
    <t>UTILITY NAME: Pacific Gas and Electric Company</t>
  </si>
  <si>
    <t>Monthly Program Enrollment and Estimated Load Impacts</t>
  </si>
  <si>
    <t>January</t>
  </si>
  <si>
    <t>February</t>
  </si>
  <si>
    <t>March</t>
  </si>
  <si>
    <t>April</t>
  </si>
  <si>
    <t>May</t>
  </si>
  <si>
    <t>June</t>
  </si>
  <si>
    <t>PROGRAMS</t>
  </si>
  <si>
    <t xml:space="preserve">Service Accounts </t>
  </si>
  <si>
    <t>Ex Ante Estimated MW</t>
  </si>
  <si>
    <t>Ex Post Estimated MW</t>
  </si>
  <si>
    <t>Service Accounts</t>
  </si>
  <si>
    <r>
      <t xml:space="preserve">Ex Ante Estimated MW </t>
    </r>
    <r>
      <rPr>
        <b/>
        <vertAlign val="superscript"/>
        <sz val="9"/>
        <rFont val="Arial"/>
        <family val="2"/>
      </rPr>
      <t>6</t>
    </r>
  </si>
  <si>
    <r>
      <t xml:space="preserve">PILOT PROGRAMS </t>
    </r>
    <r>
      <rPr>
        <b/>
        <vertAlign val="superscript"/>
        <sz val="10"/>
        <rFont val="Arial"/>
        <family val="2"/>
      </rPr>
      <t>1</t>
    </r>
  </si>
  <si>
    <t>SSP II (Load Decrease)</t>
  </si>
  <si>
    <t xml:space="preserve">Non-Residential </t>
  </si>
  <si>
    <t>N/A</t>
  </si>
  <si>
    <t>Residential</t>
  </si>
  <si>
    <t>XSP (Load Increase)</t>
  </si>
  <si>
    <t>Non-Residential</t>
  </si>
  <si>
    <r>
      <t xml:space="preserve">INTERUPTIBLE RELIABILITY PROGRAMS </t>
    </r>
    <r>
      <rPr>
        <b/>
        <vertAlign val="superscript"/>
        <sz val="10"/>
        <rFont val="Arial"/>
        <family val="2"/>
      </rPr>
      <t>3</t>
    </r>
  </si>
  <si>
    <t>BIP - Day Of</t>
  </si>
  <si>
    <t>OBMC</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</si>
  <si>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</si>
  <si>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</si>
  <si>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</si>
  <si>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</si>
  <si>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r>
      <t xml:space="preserve">PRICE-RESPONSIVE PROGRAMS </t>
    </r>
    <r>
      <rPr>
        <b/>
        <vertAlign val="superscript"/>
        <sz val="10"/>
        <rFont val="Arial"/>
        <family val="2"/>
      </rPr>
      <t>2</t>
    </r>
  </si>
  <si>
    <t>CBP - Day Ahead - Residential</t>
  </si>
  <si>
    <t>CBP - Day Ahead Non-Residential</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</si>
  <si>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</si>
  <si>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</si>
  <si>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</si>
  <si>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</si>
  <si>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 xml:space="preserve">  Sub-Total Price Response</t>
  </si>
  <si>
    <t>Total All Programs</t>
  </si>
  <si>
    <t>July</t>
  </si>
  <si>
    <t>August</t>
  </si>
  <si>
    <t>September</t>
  </si>
  <si>
    <t>October</t>
  </si>
  <si>
    <t>November</t>
  </si>
  <si>
    <t>December</t>
  </si>
  <si>
    <r>
      <t>Programs</t>
    </r>
    <r>
      <rPr>
        <b/>
        <vertAlign val="superscript"/>
        <sz val="10"/>
        <rFont val="Arial"/>
        <family val="2"/>
      </rPr>
      <t/>
    </r>
  </si>
  <si>
    <t>BIP - Day of</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</si>
  <si>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</si>
  <si>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</si>
  <si>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Ex Ante Estimated MW = In compliance with Decision 08-04-050, the values presented herein are based on the April 1, 2021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</si>
  <si>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1, 2021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</si>
  <si>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rPr>
      <t>1</t>
    </r>
    <r>
      <rPr>
        <sz val="10"/>
        <rFont val="Cambria"/>
        <family val="1"/>
      </rPr>
      <t xml:space="preserve"> D.17-12-003 approved a three-year budget (2018-2020 - OP 37 and OP 38) for Supply Side Pilot and Excess Supply Pilot.  As of January 1, 2021, both pilots are no longer active.</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</si>
  <si>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</si>
  <si>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</si>
  <si>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rPr>
        <vertAlign val="superscript"/>
        <sz val="10"/>
        <rFont val="Cambria"/>
        <family val="1"/>
      </rPr>
      <t>4</t>
    </r>
    <r>
      <rPr>
        <sz val="10"/>
        <rFont val="Cambria"/>
        <family val="1"/>
      </rPr>
      <t xml:space="preserve"> The current number of eligible accounts for January 2021 are from the load impact filing from April 2020. Eligible account numbers will be updated following the 2021 load impact filing. </t>
    </r>
  </si>
  <si>
    <r>
      <rPr>
        <vertAlign val="superscript"/>
        <sz val="10"/>
        <rFont val="Cambria"/>
        <family val="1"/>
      </rPr>
      <t xml:space="preserve">5 </t>
    </r>
    <r>
      <rPr>
        <sz val="10"/>
        <rFont val="Cambria"/>
        <family val="1"/>
      </rPr>
      <t xml:space="preserve">CBP Residential Ex Post information is confidential under market sensitive/proprietary information. </t>
    </r>
  </si>
  <si>
    <r>
      <t>Program Eligibility and Ex Ante Average Load Impacts</t>
    </r>
    <r>
      <rPr>
        <b/>
        <vertAlign val="superscript"/>
        <sz val="10"/>
        <rFont val="Arial"/>
        <family val="2"/>
      </rPr>
      <t xml:space="preserve"> 1</t>
    </r>
  </si>
  <si>
    <t>Program</t>
  </si>
  <si>
    <t>Average Ex Ante Load Impact kW / Customer</t>
  </si>
  <si>
    <t>Eligible Accounts as of
May 2021</t>
  </si>
  <si>
    <t>Eligibility Criteria (Refer to tariff for specifics)</t>
  </si>
  <si>
    <t xml:space="preserve">August </t>
  </si>
  <si>
    <t xml:space="preserve">September </t>
  </si>
  <si>
    <t xml:space="preserve">November </t>
  </si>
  <si>
    <t xml:space="preserve">Bundled, DA and CCA non-residential customer service accounts that have at least an average monthly demand of 100 kW, and being billed on a PG&amp;E commercial, industrial, or agricultural electric time-of-use (TOU) rate schedule.  </t>
  </si>
  <si>
    <t>Not Available</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</si>
  <si>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</si>
  <si>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 xml:space="preserve">Bundled-service customers taking service under Schedules A-10, E-19 or E-20 &amp; minimum average monthly demand of 100 kilowatts (kW).
Customers must commit to minimum 15% of baseline usage, with a minimum load reduction of 100 kW. </t>
  </si>
  <si>
    <r>
      <t>SmartAC</t>
    </r>
    <r>
      <rPr>
        <vertAlign val="superscript"/>
        <sz val="11"/>
        <rFont val="Arial"/>
        <family val="2"/>
      </rPr>
      <t>TM</t>
    </r>
    <r>
      <rPr>
        <sz val="11"/>
        <rFont val="Arial"/>
        <family val="2"/>
      </rPr>
      <t xml:space="preserve"> - Commercial</t>
    </r>
  </si>
  <si>
    <t>Small and medium business customers taking service under applicable rate schedules equipped with central or packaged DX air conditioning equipment. Closed to new enrollment.</t>
  </si>
  <si>
    <r>
      <t>SmartAC</t>
    </r>
    <r>
      <rPr>
        <vertAlign val="superscript"/>
        <sz val="11"/>
        <rFont val="Arial"/>
        <family val="2"/>
      </rPr>
      <t>TM</t>
    </r>
    <r>
      <rPr>
        <sz val="11"/>
        <rFont val="Arial"/>
        <family val="2"/>
      </rPr>
      <t xml:space="preserve"> - Residential</t>
    </r>
  </si>
  <si>
    <t>Residential customers taking service under applicable rate schedules equipped with central or packaged DX air conditioning equipment.</t>
  </si>
  <si>
    <t>4.8 Million</t>
  </si>
  <si>
    <t>PG&amp;E customers receiving bundled service, Community Choice Aggregation (CCA) service, or Direct Access (DA) service and being billed on a PG&amp;E residential, commercial, industrial, or agricultural electric rate schedule.</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</si>
  <si>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</si>
  <si>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r>
      <t>SmartRate</t>
    </r>
    <r>
      <rPr>
        <vertAlign val="superscript"/>
        <sz val="11"/>
        <rFont val="Arial"/>
        <family val="2"/>
      </rPr>
      <t>TM</t>
    </r>
    <r>
      <rPr>
        <sz val="11"/>
        <rFont val="Arial"/>
        <family val="2"/>
      </rPr>
      <t xml:space="preserve"> - Residential</t>
    </r>
  </si>
  <si>
    <t>1.9 Million</t>
  </si>
  <si>
    <t xml:space="preserve">A voluntary rate supplement to residential customers' otherwise applicable schedule. Available to Bundled-Service customers served on a single family residential electric rate schedule. </t>
  </si>
  <si>
    <t xml:space="preserve">The average ex ante load impacts per customer are based on the load impacts filing on April 1, 2021 (R.13-09-011). Estimated Average Ex Ante Load Impact kW/Customer = Average kW / Customer, under 1-in-2 weather conditions, of an event that would occur at 4 - 9 pm on the PG&amp;E system peak day of the month. </t>
  </si>
  <si>
    <r>
      <t xml:space="preserve">Program Eligibility and Ex Post Average Load Impacts </t>
    </r>
    <r>
      <rPr>
        <b/>
        <vertAlign val="superscript"/>
        <sz val="10"/>
        <rFont val="Arial"/>
        <family val="2"/>
      </rPr>
      <t>1</t>
    </r>
  </si>
  <si>
    <t>Average Ex Post Load Impact kW / Customer</t>
  </si>
  <si>
    <t>"Bundled-service customers taking service under Schedules A-10, E-19 or E-20 &amp; minimum average monthly demand of 100 kilowatts (kW).
Customers must commit to minimum 15% of baseline usage, with a minimum load reduction of 100 kW. "</t>
  </si>
  <si>
    <t>Small and medium business customers taking service under applicable rate schedules equipped with central or packaged DX air conditioning equipment. Closed.</t>
  </si>
  <si>
    <t>The average ex post load impacts per customer are based on the load impacts filing on April 1, 2021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</si>
  <si>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r>
      <t>1</t>
    </r>
    <r>
      <rPr>
        <sz val="10"/>
        <rFont val="Cambria"/>
        <family val="1"/>
      </rPr>
      <t xml:space="preserve"> CBP Residential Ex Post information is confidential under market sensitive/proprietary information. </t>
    </r>
  </si>
  <si>
    <t>JANUARY</t>
  </si>
  <si>
    <t>FEBRUARY</t>
  </si>
  <si>
    <t>MARCH</t>
  </si>
  <si>
    <t>APRIL</t>
  </si>
  <si>
    <t>MAY</t>
  </si>
  <si>
    <t>JUNE</t>
  </si>
  <si>
    <t>PROGRAM</t>
  </si>
  <si>
    <t>TA Identified MWs</t>
  </si>
  <si>
    <r>
      <t xml:space="preserve">Auto DR Verified MWs </t>
    </r>
    <r>
      <rPr>
        <vertAlign val="superscript"/>
        <sz val="9"/>
        <rFont val="Arial"/>
        <family val="2"/>
      </rPr>
      <t>1</t>
    </r>
  </si>
  <si>
    <t>TI Verified MWs</t>
  </si>
  <si>
    <t>Total Technology MWs</t>
  </si>
  <si>
    <r>
      <t xml:space="preserve">PILOT PROGRAMS </t>
    </r>
    <r>
      <rPr>
        <b/>
        <vertAlign val="superscript"/>
        <sz val="10"/>
        <rFont val="Arial"/>
        <family val="2"/>
      </rPr>
      <t>3</t>
    </r>
  </si>
  <si>
    <t>PRICE-RESPONSIVE PROGRAMS</t>
  </si>
  <si>
    <t>CBP</t>
  </si>
  <si>
    <t>PDP</t>
  </si>
  <si>
    <t>SmartRate™ - Residential</t>
  </si>
  <si>
    <t>SmartAC™ - Commercial</t>
  </si>
  <si>
    <t>SmartAC™ - Residential</t>
  </si>
  <si>
    <r>
      <t xml:space="preserve">DRAM </t>
    </r>
    <r>
      <rPr>
        <vertAlign val="superscript"/>
        <sz val="9"/>
        <rFont val="Arial"/>
        <family val="2"/>
      </rPr>
      <t>2</t>
    </r>
  </si>
  <si>
    <t>Total</t>
  </si>
  <si>
    <t>INTERUPTIBLE RELIABILITY PROGRAMS</t>
  </si>
  <si>
    <t>TOTAL TECHNOLOGY MWs</t>
  </si>
  <si>
    <t>GENERAL PROGRAM</t>
  </si>
  <si>
    <t>TA (may also be enrolled in TI and AutoDR)</t>
  </si>
  <si>
    <t>TOTAL TA MWs</t>
  </si>
  <si>
    <t>JULY</t>
  </si>
  <si>
    <t>AUGUST</t>
  </si>
  <si>
    <t>SEPTEMBER</t>
  </si>
  <si>
    <t>OCTOBER</t>
  </si>
  <si>
    <t>NOVEMBER</t>
  </si>
  <si>
    <t>DECEMBER</t>
  </si>
  <si>
    <r>
      <t>DRAM</t>
    </r>
    <r>
      <rPr>
        <vertAlign val="superscript"/>
        <sz val="9"/>
        <rFont val="Arial"/>
        <family val="2"/>
      </rPr>
      <t xml:space="preserve"> 2</t>
    </r>
  </si>
  <si>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 Only values for newly paid customers are recorded.</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</si>
  <si>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</si>
  <si>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r>
      <rPr>
        <vertAlign val="superscript"/>
        <sz val="10"/>
        <rFont val="Cambria"/>
        <family val="1"/>
        <scheme val="major"/>
      </rPr>
      <t>3</t>
    </r>
    <r>
      <rPr>
        <sz val="10"/>
        <rFont val="Cambria"/>
        <family val="1"/>
        <scheme val="major"/>
      </rPr>
      <t xml:space="preserve"> D.17-12-003 approved a three-year budget (2018-2020 - OP 37 and OP 38) for Supply Side Pilot and Excess Supply Pilot.  As of January 1, 2021, both pilots are no longer active.</t>
    </r>
  </si>
  <si>
    <t>Cost Item</t>
  </si>
  <si>
    <t>2018 Expenditures</t>
  </si>
  <si>
    <t>2019 Expenditures</t>
  </si>
  <si>
    <t>2020 Expenditures</t>
  </si>
  <si>
    <t xml:space="preserve">January </t>
  </si>
  <si>
    <t xml:space="preserve">February </t>
  </si>
  <si>
    <t>Year-to-Date Expenditures</t>
  </si>
  <si>
    <t>Total Funding Cycle  Expenditures to Date</t>
  </si>
  <si>
    <r>
      <t xml:space="preserve">2018-22  Authorized Funding </t>
    </r>
    <r>
      <rPr>
        <b/>
        <vertAlign val="superscript"/>
        <sz val="9"/>
        <rFont val="Arial"/>
        <family val="2"/>
      </rPr>
      <t>3</t>
    </r>
  </si>
  <si>
    <t>Fund shift Adjustments</t>
  </si>
  <si>
    <r>
      <t>Percent Funding</t>
    </r>
    <r>
      <rPr>
        <b/>
        <vertAlign val="superscript"/>
        <sz val="9"/>
        <rFont val="Arial"/>
        <family val="2"/>
      </rPr>
      <t xml:space="preserve"> 3</t>
    </r>
  </si>
  <si>
    <t>Category 1: Supply‐Side DR Programs</t>
  </si>
  <si>
    <t>BASEINTERRUP</t>
  </si>
  <si>
    <t>AC Cycling: Smart AC</t>
  </si>
  <si>
    <t>Base Interruptible Program (BIP)</t>
  </si>
  <si>
    <t>OBMC/SLRP</t>
  </si>
  <si>
    <t>Capacity Bidding Program (CBP)</t>
  </si>
  <si>
    <t xml:space="preserve"> Budget Category 1 Total</t>
  </si>
  <si>
    <t>Category 2: Load Modifying DR Programs</t>
  </si>
  <si>
    <t>CAPACIT BIDD</t>
  </si>
  <si>
    <t>OMBC/SLRP</t>
  </si>
  <si>
    <t>Permanent Load Shifting (PLS)</t>
  </si>
  <si>
    <t xml:space="preserve"> Budget Category 2 Total</t>
  </si>
  <si>
    <t>Category 3: DRAM and Rule 24/32</t>
  </si>
  <si>
    <t>DRAM Phase 4</t>
  </si>
  <si>
    <t>AGGR MAN PFO</t>
  </si>
  <si>
    <t>Rule 24 O&amp;M</t>
  </si>
  <si>
    <t xml:space="preserve"> Budget Category 3 Total</t>
  </si>
  <si>
    <t>Category 4: Emerging &amp; Enabling Programs</t>
  </si>
  <si>
    <t>AUTO DR</t>
  </si>
  <si>
    <t>Auto DR</t>
  </si>
  <si>
    <t>EMRGTEK</t>
  </si>
  <si>
    <t>DR Emerging Technology</t>
  </si>
  <si>
    <t xml:space="preserve"> Budget Category 4 Total</t>
  </si>
  <si>
    <t>Category 5: Pilots</t>
  </si>
  <si>
    <t>C&amp;I INTM RSC</t>
  </si>
  <si>
    <t>Supply Side Pilot</t>
  </si>
  <si>
    <t>Excess Supply</t>
  </si>
  <si>
    <t>PHEV/EV PILO</t>
  </si>
  <si>
    <t>Local Capacity Planning Areas and
Disadvantaged Communities Pilot</t>
  </si>
  <si>
    <t xml:space="preserve"> Budget Category 5 Total</t>
  </si>
  <si>
    <t>Category 6: Marketing, Education, and Outreach (ME&amp;O)</t>
  </si>
  <si>
    <t>EM&amp;V_01</t>
  </si>
  <si>
    <t>DR Core Marketing &amp; Outreach</t>
  </si>
  <si>
    <t>Education and Training</t>
  </si>
  <si>
    <t xml:space="preserve"> Budget Category 6 Total</t>
  </si>
  <si>
    <t>Category 7: Portfolio Support (includes EM&amp;V, Systems Support, and Notifications)</t>
  </si>
  <si>
    <t>DR CORE MKT</t>
  </si>
  <si>
    <r>
      <t>DR Measurement and Evaluation (DRMEC)</t>
    </r>
    <r>
      <rPr>
        <vertAlign val="superscript"/>
        <sz val="9"/>
        <rFont val="Arial"/>
        <family val="2"/>
      </rPr>
      <t>4</t>
    </r>
  </si>
  <si>
    <t>DR Integration Policy &amp; Planning</t>
  </si>
  <si>
    <t>Support for Market Activities</t>
  </si>
  <si>
    <r>
      <t>Support for Retail &amp; Customer Facing Activities</t>
    </r>
    <r>
      <rPr>
        <vertAlign val="superscript"/>
        <sz val="9"/>
        <rFont val="Arial"/>
        <family val="2"/>
      </rPr>
      <t>4</t>
    </r>
  </si>
  <si>
    <t>DR CORE E&amp;T</t>
  </si>
  <si>
    <t>DR Potential Study</t>
  </si>
  <si>
    <t xml:space="preserve"> Budget Category 7 Total</t>
  </si>
  <si>
    <r>
      <t xml:space="preserve">Category 8:  Integrated Programs and Activities
  (Including Technical Assistance) </t>
    </r>
    <r>
      <rPr>
        <b/>
        <vertAlign val="superscript"/>
        <sz val="9"/>
        <rFont val="Arial"/>
        <family val="2"/>
      </rPr>
      <t>2</t>
    </r>
  </si>
  <si>
    <t>TECHNOL INCV</t>
  </si>
  <si>
    <t xml:space="preserve">Technology Incentives - IDSM </t>
  </si>
  <si>
    <t>Integrated Energy Audits</t>
  </si>
  <si>
    <r>
      <t>Residential IDSM</t>
    </r>
    <r>
      <rPr>
        <vertAlign val="superscript"/>
        <sz val="9"/>
        <rFont val="Arial"/>
        <family val="2"/>
      </rPr>
      <t>5</t>
    </r>
  </si>
  <si>
    <t xml:space="preserve"> Budget Category 8 Total</t>
  </si>
  <si>
    <t>Recovery of DR-related capital costs prior to 2009 (for interval metering as authorized in D.06-03-024/D.06-11-049); and, additionally, for the HAN Integration project (as authorized in D.12-04-045).</t>
  </si>
  <si>
    <r>
      <t xml:space="preserve">Total Incremental Cost </t>
    </r>
    <r>
      <rPr>
        <vertAlign val="superscript"/>
        <sz val="9"/>
        <rFont val="Arial"/>
        <family val="2"/>
      </rPr>
      <t>3</t>
    </r>
  </si>
  <si>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</si>
  <si>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</si>
  <si>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</si>
  <si>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r>
      <rPr>
        <vertAlign val="superscript"/>
        <sz val="10"/>
        <rFont val="Cambria"/>
        <family val="1"/>
      </rPr>
      <t>4</t>
    </r>
    <r>
      <rPr>
        <sz val="10"/>
        <rFont val="Cambria"/>
        <family val="1"/>
      </rPr>
      <t xml:space="preserve"> Adjustment 2019 Actuals for IT Mananged Services from 2019 December ILP. Reduced expenditures $307,432</t>
    </r>
  </si>
  <si>
    <r>
      <rPr>
        <vertAlign val="superscript"/>
        <sz val="10"/>
        <rFont val="Cambria"/>
        <family val="1"/>
      </rPr>
      <t>5</t>
    </r>
    <r>
      <rPr>
        <sz val="10"/>
        <rFont val="Cambria"/>
        <family val="1"/>
      </rPr>
      <t xml:space="preserve"> Adjustment to November IDSM Res to $3,206</t>
    </r>
  </si>
  <si>
    <t>2018-22 Funding and Percent Funding includes incentives (reported on Table I-5) to accurately show budget used.</t>
  </si>
  <si>
    <t xml:space="preserve">5 Program budgets have been updated to include employee benefits costs approved in the GRC (D.17-05-013) - Decision Authorizing Pacific Gas and Electric Company's General Rate Case Revenue Requirement for 2017-2019, issue date of May 11, 2017.  </t>
  </si>
  <si>
    <r>
      <t>Cost Item</t>
    </r>
    <r>
      <rPr>
        <sz val="9"/>
        <rFont val="Arial"/>
        <family val="2"/>
      </rPr>
      <t xml:space="preserve"> </t>
    </r>
    <r>
      <rPr>
        <vertAlign val="superscript"/>
        <sz val="9"/>
        <rFont val="Arial"/>
        <family val="2"/>
      </rPr>
      <t>1</t>
    </r>
  </si>
  <si>
    <t>Category 1:  Reliability Programs</t>
  </si>
  <si>
    <t>Optional Bidding Mandatory Curtailment / 
   Scheduled Load Reduction (OBMC / SLRP)</t>
  </si>
  <si>
    <t>Category 2:  Price-Responsive Programs</t>
  </si>
  <si>
    <r>
      <t>SmartAC</t>
    </r>
    <r>
      <rPr>
        <vertAlign val="superscript"/>
        <sz val="9"/>
        <rFont val="Arial"/>
        <family val="2"/>
      </rPr>
      <t>TM</t>
    </r>
  </si>
  <si>
    <t>Category 3:  DR Provider/Aggregator Managed Programs</t>
  </si>
  <si>
    <t>Aggregator Managed Portfolio (AMP)</t>
  </si>
  <si>
    <t>Category 5:  Pilots</t>
  </si>
  <si>
    <t xml:space="preserve">Category 6:  Evaluation, Measurement and Verification </t>
  </si>
  <si>
    <t>DRMEC</t>
  </si>
  <si>
    <t>DR Research Studies</t>
  </si>
  <si>
    <t>Category 7:  Marketing, Education and Outreach</t>
  </si>
  <si>
    <t>DR Core Marketing and Outreach</t>
  </si>
  <si>
    <r>
      <t>SmartAC</t>
    </r>
    <r>
      <rPr>
        <vertAlign val="superscript"/>
        <sz val="9"/>
        <rFont val="Arial"/>
        <family val="2"/>
      </rPr>
      <t>TM</t>
    </r>
    <r>
      <rPr>
        <sz val="9"/>
        <rFont val="Arial"/>
        <family val="2"/>
      </rPr>
      <t xml:space="preserve"> ME&amp;O</t>
    </r>
  </si>
  <si>
    <t>Category 8:  DR System Support Activities</t>
  </si>
  <si>
    <t>INTERACT</t>
  </si>
  <si>
    <t>DR Forecasting Tool</t>
  </si>
  <si>
    <t>DR ONLN EROL</t>
  </si>
  <si>
    <r>
      <t xml:space="preserve">DR Enrollment &amp; Support </t>
    </r>
    <r>
      <rPr>
        <vertAlign val="superscript"/>
        <sz val="9"/>
        <rFont val="Arial"/>
        <family val="2"/>
      </rPr>
      <t>2</t>
    </r>
  </si>
  <si>
    <t>Notifications</t>
  </si>
  <si>
    <r>
      <t>Category 9:  Integrated Programs and Activities
  (Including Technical Assistance)</t>
    </r>
    <r>
      <rPr>
        <b/>
        <vertAlign val="superscript"/>
        <sz val="9"/>
        <rFont val="Arial"/>
        <family val="2"/>
      </rPr>
      <t xml:space="preserve"> </t>
    </r>
  </si>
  <si>
    <t>Technology Incentives - IDSM</t>
  </si>
  <si>
    <t>INTG ENE AUD</t>
  </si>
  <si>
    <t xml:space="preserve"> Budget Category 9 Total</t>
  </si>
  <si>
    <t>Category 10:  Special Projects</t>
  </si>
  <si>
    <t>Demand Response Auction Mechanism Pilot Phase 1</t>
  </si>
  <si>
    <t>Demand Response Auction Mechanism Pilot Phase 2</t>
  </si>
  <si>
    <t>Demand Response Auction Mechanism Pilot Phase 3</t>
  </si>
  <si>
    <t>PERM LOAD_01</t>
  </si>
  <si>
    <t>Permanent Load Shifting</t>
  </si>
  <si>
    <t xml:space="preserve"> Budget Category 10 Total</t>
  </si>
  <si>
    <t>Total Incremental Cost</t>
  </si>
  <si>
    <t>Technical Assistance &amp; Technology Incentives (TA&amp;TI) Identified as of December 2014.</t>
  </si>
  <si>
    <r>
      <rPr>
        <vertAlign val="superscript"/>
        <sz val="10"/>
        <rFont val="Cambria"/>
        <family val="1"/>
      </rPr>
      <t>1</t>
    </r>
    <r>
      <rPr>
        <sz val="10"/>
        <rFont val="Cambria"/>
        <family val="1"/>
      </rPr>
      <t xml:space="preserve"> Expenditures on this page reflect expenses incurred in 2019 from all prior funding cycles</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</si>
  <si>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</si>
  <si>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Program Name</t>
  </si>
  <si>
    <t>Month</t>
  </si>
  <si>
    <t>Zones</t>
  </si>
  <si>
    <r>
      <t>Event No.</t>
    </r>
    <r>
      <rPr>
        <sz val="10"/>
        <rFont val="Calibri"/>
        <family val="2"/>
        <scheme val="minor"/>
      </rPr>
      <t xml:space="preserve"> </t>
    </r>
    <r>
      <rPr>
        <sz val="8"/>
        <rFont val="Calibri"/>
        <family val="2"/>
        <scheme val="minor"/>
      </rPr>
      <t>(by Program Type)</t>
    </r>
  </si>
  <si>
    <t>Event Date</t>
  </si>
  <si>
    <t>Program Type</t>
  </si>
  <si>
    <t>Trigger</t>
  </si>
  <si>
    <t># of Accounts</t>
  </si>
  <si>
    <t>Event Start Time (PDT)</t>
  </si>
  <si>
    <t>Event End Time (PDT)</t>
  </si>
  <si>
    <t>Program Tolled Hours</t>
  </si>
  <si>
    <t>Load Reduction MW (Max Hourly)</t>
  </si>
  <si>
    <t>Category 1: Reliability Programs</t>
  </si>
  <si>
    <t>Base Interruptible Program</t>
  </si>
  <si>
    <t>Optional Bidding Mandatory Curtailment (OBMC) /
Scheduled Load Reduction (SLRP)</t>
  </si>
  <si>
    <t>Capacity Bidding Program</t>
  </si>
  <si>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</si>
  <si>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SmartAC</t>
  </si>
  <si>
    <t>SmartRate</t>
  </si>
  <si>
    <t>Annual Total Expenditures</t>
  </si>
  <si>
    <t>Program-to-Date Total Expenditures</t>
  </si>
  <si>
    <t>Program Incentives</t>
  </si>
  <si>
    <t>Automatic Demand Response (AutoDR)</t>
  </si>
  <si>
    <t>Excess Supply Pilot</t>
  </si>
  <si>
    <t xml:space="preserve">  Total Cost of Incentives</t>
  </si>
  <si>
    <r>
      <rPr>
        <vertAlign val="superscript"/>
        <sz val="10"/>
        <rFont val="Cambria"/>
        <family val="1"/>
      </rPr>
      <t xml:space="preserve">1 </t>
    </r>
    <r>
      <rPr>
        <sz val="10"/>
        <rFont val="Cambria"/>
        <family val="1"/>
      </rPr>
      <t xml:space="preserve">Incentives reported are net of penalties paid by the aggregators. </t>
    </r>
  </si>
  <si>
    <r>
      <t xml:space="preserve">2 </t>
    </r>
    <r>
      <rPr>
        <sz val="10"/>
        <rFont val="Cambria"/>
        <family val="1"/>
      </rPr>
      <t xml:space="preserve">Revenues from Penalties denote penalty/default payments made by aggregators and charges to direct enrolled customers enrolled in BIP programs. </t>
    </r>
  </si>
  <si>
    <r>
      <t xml:space="preserve">Cost Item </t>
    </r>
    <r>
      <rPr>
        <b/>
        <vertAlign val="superscript"/>
        <sz val="10"/>
        <rFont val="Arial"/>
        <family val="2"/>
      </rPr>
      <t>1</t>
    </r>
  </si>
  <si>
    <t>DRAM Phase 1</t>
  </si>
  <si>
    <t>DRAM Phase 2</t>
  </si>
  <si>
    <t>DRAM Phase 3</t>
  </si>
  <si>
    <t>Permanent Load Shift</t>
  </si>
  <si>
    <r>
      <t>SmartAC</t>
    </r>
    <r>
      <rPr>
        <vertAlign val="superscript"/>
        <sz val="10"/>
        <rFont val="Arial"/>
        <family val="2"/>
      </rPr>
      <t>TM</t>
    </r>
  </si>
  <si>
    <t>Revenues from Penalties</t>
  </si>
  <si>
    <r>
      <t>1</t>
    </r>
    <r>
      <rPr>
        <sz val="10"/>
        <rFont val="Cambria"/>
        <family val="1"/>
      </rPr>
      <t xml:space="preserve"> Incentives on this page reflect incentives paid in 2019 from all prior funding cycles.</t>
    </r>
  </si>
  <si>
    <t xml:space="preserve"> PG&amp;E's ME&amp;O Actual Expenditures</t>
  </si>
  <si>
    <t xml:space="preserve"> 2018 Expenditures</t>
  </si>
  <si>
    <r>
      <t>2018-22</t>
    </r>
    <r>
      <rPr>
        <b/>
        <sz val="12"/>
        <color rgb="FFC00000"/>
        <rFont val="Calibri"/>
        <family val="2"/>
      </rPr>
      <t xml:space="preserve"> </t>
    </r>
    <r>
      <rPr>
        <b/>
        <sz val="12"/>
        <rFont val="Calibri"/>
        <family val="2"/>
      </rPr>
      <t>Funding Cycle Customer Communication, Marketing, and Outreach</t>
    </r>
  </si>
  <si>
    <t>Year-to-Date  Expenditures</t>
  </si>
  <si>
    <t>Total Funding Cycle Expenditures to date</t>
  </si>
  <si>
    <t>2019 Authorized Budget (if Applicable)</t>
  </si>
  <si>
    <t>2018-22 Authorized Budget (if Applicable)</t>
  </si>
  <si>
    <t>Total Funding Cycle expenditures to date</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</si>
  <si>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</si>
  <si>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</si>
  <si>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</si>
  <si>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</si>
  <si>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</si>
  <si>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TOTAL AUTHORIZED UTILITY MARKETING BUDGET</t>
  </si>
  <si>
    <t xml:space="preserve">PROGRAMS, RATES &amp; ACTIVITES WHICH DO NOT REQUIRE ITEMIZED ACCOUNTING </t>
  </si>
  <si>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</si>
  <si>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</si>
  <si>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</si>
  <si>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</si>
  <si>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</si>
  <si>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</si>
  <si>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Small Commercial Technology Deployment</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</si>
  <si>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</si>
  <si>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</si>
  <si>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</si>
  <si>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</si>
  <si>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</si>
  <si>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</si>
  <si>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</si>
  <si>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</si>
  <si>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</si>
  <si>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</si>
  <si>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</si>
  <si>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</si>
  <si>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 xml:space="preserve"> Provided to Commission staff pursuant to General Order 66-D.</t>
  </si>
  <si>
    <t>II. TOTAL UTILITY MARKETING BY ACTIVITY</t>
  </si>
  <si>
    <t xml:space="preserve">III. UTILITY MARKETING BY ITEMIZED COST </t>
  </si>
  <si>
    <t xml:space="preserve">III. TOTAL UTILITY MARKETING BY ITEMIZED COST </t>
  </si>
  <si>
    <t>IV. UTILITY MARKETING BY CUSTOMER SEGMENT</t>
  </si>
  <si>
    <t>Agricultural</t>
  </si>
  <si>
    <t>Large Commercial and Industrial</t>
  </si>
  <si>
    <t>Small and Medium Commercial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</si>
  <si>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</si>
  <si>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</si>
  <si>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</si>
  <si>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</si>
  <si>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</si>
  <si>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</si>
  <si>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</si>
  <si>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</si>
  <si>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</si>
  <si>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</si>
  <si>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</si>
  <si>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</si>
  <si>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Program Category</t>
  </si>
  <si>
    <t>Fund Shift Amount</t>
  </si>
  <si>
    <t>Programs Impacted</t>
  </si>
  <si>
    <t>Date</t>
  </si>
  <si>
    <t>Rationale for Fundshift</t>
  </si>
  <si>
    <t xml:space="preserve">Category 4: Emerging and Enabling Technology </t>
  </si>
  <si>
    <t>Category 8: Integrated Programs and Activities</t>
  </si>
  <si>
    <t>Central Coast</t>
  </si>
  <si>
    <t>PGCC</t>
  </si>
  <si>
    <t>Central Coast PGCC</t>
  </si>
  <si>
    <t>East Bay (Bay Area)</t>
  </si>
  <si>
    <t>PGEB</t>
  </si>
  <si>
    <t xml:space="preserve">East Bay (Bay Area) PGEB </t>
  </si>
  <si>
    <t>Fresno</t>
  </si>
  <si>
    <t>PGF1</t>
  </si>
  <si>
    <t xml:space="preserve">Fresno PGF1 </t>
  </si>
  <si>
    <t>Geysers</t>
  </si>
  <si>
    <t>PGFG</t>
  </si>
  <si>
    <t xml:space="preserve">Geysers PGFG </t>
  </si>
  <si>
    <t>Humboldt</t>
  </si>
  <si>
    <t>PGHB</t>
  </si>
  <si>
    <t xml:space="preserve">Humboldt PGHB </t>
  </si>
  <si>
    <t>Kern</t>
  </si>
  <si>
    <t>PGKN</t>
  </si>
  <si>
    <t xml:space="preserve">Kern PGKN </t>
  </si>
  <si>
    <t>North Bay</t>
  </si>
  <si>
    <t>PGNB</t>
  </si>
  <si>
    <t xml:space="preserve">North Bay PGNB  </t>
  </si>
  <si>
    <t>North Coast</t>
  </si>
  <si>
    <t>PGNC</t>
  </si>
  <si>
    <t xml:space="preserve">North Coast PGNC  </t>
  </si>
  <si>
    <t>North of Path 15</t>
  </si>
  <si>
    <t>PGNP</t>
  </si>
  <si>
    <t xml:space="preserve">North of Path 15 PGNP  </t>
  </si>
  <si>
    <t>Peninsula (Bay Area)</t>
  </si>
  <si>
    <t>PGP2</t>
  </si>
  <si>
    <t xml:space="preserve">Peninsula (Bay Area) PGP2 </t>
  </si>
  <si>
    <t>San Francisco (Bay Area)</t>
  </si>
  <si>
    <t>PGSF</t>
  </si>
  <si>
    <t xml:space="preserve">San Francisco (Bay Area) PGSF </t>
  </si>
  <si>
    <t>Sierra</t>
  </si>
  <si>
    <t>PGSI</t>
  </si>
  <si>
    <t xml:space="preserve">Sierra PGSI  </t>
  </si>
  <si>
    <t>South Bay (Bay Area)</t>
  </si>
  <si>
    <t>PGSB</t>
  </si>
  <si>
    <t xml:space="preserve">South Bay (Bay Area) PGSB  </t>
  </si>
  <si>
    <t>Stockton</t>
  </si>
  <si>
    <t>PGST</t>
  </si>
  <si>
    <t xml:space="preserve">Stockton PGST  </t>
  </si>
  <si>
    <t>ZP26</t>
  </si>
  <si>
    <t>PGZP</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</si>
  <si>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</si>
  <si>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</si>
  <si>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r>
      <t>Non Residential IDSM</t>
    </r>
    <r>
      <rPr>
        <vertAlign val="superscript"/>
        <sz val="9"/>
        <rFont val="Arial"/>
        <family val="2"/>
      </rPr>
      <t>6</t>
    </r>
  </si>
  <si>
    <r>
      <rPr>
        <vertAlign val="superscript"/>
        <sz val="10"/>
        <rFont val="Cambria"/>
        <family val="1"/>
      </rPr>
      <t>6</t>
    </r>
    <r>
      <rPr>
        <sz val="10"/>
        <rFont val="Cambria"/>
        <family val="1"/>
      </rPr>
      <t xml:space="preserve"> Adjustment to May to November Non Res IDSM  to $100,549</t>
    </r>
  </si>
  <si>
    <r>
      <t xml:space="preserve">Eligible Accounts as of Jan 1, 2022 </t>
    </r>
    <r>
      <rPr>
        <b/>
        <vertAlign val="superscript"/>
        <sz val="10"/>
        <rFont val="Arial"/>
        <family val="2"/>
      </rPr>
      <t>4</t>
    </r>
  </si>
  <si>
    <t>2022 Detailed Breakdown of MWs To Date in TA/Auto DR/TI Programs</t>
  </si>
  <si>
    <t xml:space="preserve">Peak Day Pricing </t>
  </si>
  <si>
    <t>2021 Expenditures</t>
  </si>
  <si>
    <t xml:space="preserve"> 2021 Expenditures</t>
  </si>
  <si>
    <t>Category 9:  ELRP (Emergency Load Reduction Pilot)</t>
  </si>
  <si>
    <t>Emergency Load Reduction Pilot</t>
  </si>
  <si>
    <r>
      <t>2022 Program Expenditures</t>
    </r>
    <r>
      <rPr>
        <vertAlign val="superscript"/>
        <sz val="9"/>
        <rFont val="Arial"/>
        <family val="2"/>
      </rPr>
      <t xml:space="preserve"> 1</t>
    </r>
  </si>
  <si>
    <t>Carry-Over Expenditures incurred in 2022</t>
  </si>
  <si>
    <t>Carry-Over Incentives incurred in 2022</t>
  </si>
  <si>
    <t xml:space="preserve">Revenues from Penalties </t>
  </si>
  <si>
    <r>
      <t>SmartAC</t>
    </r>
    <r>
      <rPr>
        <vertAlign val="superscript"/>
        <sz val="10"/>
        <rFont val="Arial"/>
        <family val="2"/>
      </rPr>
      <t xml:space="preserve">TM </t>
    </r>
  </si>
  <si>
    <r>
      <t xml:space="preserve">Capacity Bidding Program (CBP) </t>
    </r>
    <r>
      <rPr>
        <vertAlign val="superscript"/>
        <sz val="10"/>
        <rFont val="Arial"/>
        <family val="2"/>
      </rPr>
      <t>1</t>
    </r>
  </si>
  <si>
    <r>
      <t>Base Interruptible Program (BIP)</t>
    </r>
    <r>
      <rPr>
        <vertAlign val="superscript"/>
        <sz val="10"/>
        <rFont val="Arial"/>
        <family val="2"/>
      </rPr>
      <t xml:space="preserve"> 2</t>
    </r>
  </si>
  <si>
    <t>Programs for February 2022</t>
  </si>
  <si>
    <r>
      <t xml:space="preserve">            Pacific Gas and Electric Company (“PG&amp;E”) hereby submits this report on Interruptible Load and Demand Response Programs for February 2022. This report is being sent to the Energy Division via EnergyDivisionCentralFiles@cpuc.ca.gov and public version will be served on the service list for A.11-03-001 </t>
    </r>
    <r>
      <rPr>
        <strike/>
        <sz val="12"/>
        <rFont val="Arial"/>
        <family val="2"/>
      </rPr>
      <t xml:space="preserve"> </t>
    </r>
  </si>
  <si>
    <t>Technical Assistance &amp; Technology Incentives (TA&amp;TI) Identified as of February  2022</t>
  </si>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</sst>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
      <sz val="11"/>
      <color rgb="FFFF0000"/>
      <name val="Arial"/>
      <family val="2"/>
    </font>
    <font>
      <vertAlign val="superscript"/>
      <sz val="11"/>
      <name val="Arial"/>
      <family val="2"/>
    </font>
    <font>
      <sz val="11"/>
      <name val="Calibri"/>
      <family val="2"/>
      <scheme val="minor"/>
    </font>
    <font>
      <b/>
      <sz val="10"/>
      <color rgb="FFFF0000"/>
      <name val="Cambria"/>
      <family val="1"/>
    </font>
    <font>
      <sz val="10"/>
      <color rgb="FFFF0000"/>
      <name val="Cambria"/>
      <family val="1"/>
      <scheme val="major"/>
    </font>
  </fonts>
  <fills count="134">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249977111117893"/>
        <bgColor indexed="64"/>
      </patternFill>
    </fill>
  </fills>
  <borders count="322">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48"/>
      </left>
      <right style="thin">
        <color indexed="48"/>
      </right>
      <top style="thin">
        <color indexed="48"/>
      </top>
      <bottom style="thin">
        <color indexed="48"/>
      </bottom>
      <diagonal/>
    </border>
    <border>
      <left style="thin">
        <color auto="1"/>
      </left>
      <right style="medium">
        <color indexed="64"/>
      </right>
      <top style="thin">
        <color auto="1"/>
      </top>
      <bottom style="thin">
        <color auto="1"/>
      </bottom>
      <diagonal/>
    </border>
    <border>
      <left style="thin">
        <color indexed="64"/>
      </left>
      <right/>
      <top style="medium">
        <color indexed="64"/>
      </top>
      <bottom/>
      <diagonal/>
    </border>
    <border>
      <left style="thin">
        <color indexed="64"/>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4" fontId="30" fillId="18" borderId="3" applyNumberFormat="0" applyProtection="0">
      <alignment horizontal="right" vertical="center" wrapText="1"/>
    </xf>
    <xf numFmtId="4" fontId="31" fillId="19" borderId="19" applyNumberFormat="0" applyProtection="0">
      <alignment vertical="center"/>
    </xf>
    <xf numFmtId="4" fontId="32" fillId="20" borderId="20">
      <alignment vertical="center"/>
    </xf>
    <xf numFmtId="4" fontId="33" fillId="20" borderId="20">
      <alignment vertical="center"/>
    </xf>
    <xf numFmtId="4" fontId="32" fillId="21" borderId="20">
      <alignment vertical="center"/>
    </xf>
    <xf numFmtId="4" fontId="33" fillId="21" borderId="20">
      <alignment vertical="center"/>
    </xf>
    <xf numFmtId="4" fontId="30" fillId="18" borderId="3" applyNumberFormat="0" applyProtection="0">
      <alignment horizontal="left" vertical="center" indent="1"/>
    </xf>
    <xf numFmtId="0" fontId="17" fillId="19" borderId="19"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19" applyNumberFormat="0" applyProtection="0">
      <alignment horizontal="right" vertical="center"/>
    </xf>
    <xf numFmtId="4" fontId="16" fillId="25" borderId="19" applyNumberFormat="0" applyProtection="0">
      <alignment horizontal="right" vertical="center"/>
    </xf>
    <xf numFmtId="4" fontId="16" fillId="26" borderId="19" applyNumberFormat="0" applyProtection="0">
      <alignment horizontal="right" vertical="center"/>
    </xf>
    <xf numFmtId="4" fontId="16" fillId="27" borderId="19" applyNumberFormat="0" applyProtection="0">
      <alignment horizontal="right" vertical="center"/>
    </xf>
    <xf numFmtId="4" fontId="16" fillId="28" borderId="19" applyNumberFormat="0" applyProtection="0">
      <alignment horizontal="right" vertical="center"/>
    </xf>
    <xf numFmtId="4" fontId="16" fillId="29" borderId="19" applyNumberFormat="0" applyProtection="0">
      <alignment horizontal="right" vertical="center"/>
    </xf>
    <xf numFmtId="4" fontId="16" fillId="30" borderId="19" applyNumberFormat="0" applyProtection="0">
      <alignment horizontal="right" vertical="center"/>
    </xf>
    <xf numFmtId="4" fontId="16" fillId="31" borderId="19" applyNumberFormat="0" applyProtection="0">
      <alignment horizontal="right" vertical="center"/>
    </xf>
    <xf numFmtId="4" fontId="16" fillId="32" borderId="19"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19" applyNumberFormat="0" applyProtection="0">
      <alignment horizontal="right" vertical="center"/>
    </xf>
    <xf numFmtId="4" fontId="35" fillId="37" borderId="21">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19" applyNumberFormat="0" applyProtection="0">
      <alignment horizontal="left" vertical="top" indent="1"/>
    </xf>
    <xf numFmtId="0" fontId="24" fillId="0" borderId="3" applyNumberFormat="0" applyProtection="0">
      <alignment horizontal="left" vertical="center" indent="2"/>
    </xf>
    <xf numFmtId="0" fontId="20" fillId="38" borderId="19" applyNumberFormat="0" applyProtection="0">
      <alignment horizontal="left" vertical="top" indent="1"/>
    </xf>
    <xf numFmtId="0" fontId="24" fillId="0" borderId="3" applyNumberFormat="0" applyProtection="0">
      <alignment horizontal="left" vertical="center" indent="2"/>
    </xf>
    <xf numFmtId="0" fontId="20" fillId="39" borderId="19" applyNumberFormat="0" applyProtection="0">
      <alignment horizontal="left" vertical="top" indent="1"/>
    </xf>
    <xf numFmtId="0" fontId="24" fillId="0" borderId="3" applyNumberFormat="0" applyProtection="0">
      <alignment horizontal="left" vertical="center" indent="2"/>
    </xf>
    <xf numFmtId="0" fontId="20" fillId="3" borderId="19" applyNumberFormat="0" applyProtection="0">
      <alignment horizontal="left" vertical="top" indent="1"/>
    </xf>
    <xf numFmtId="4" fontId="16" fillId="40" borderId="19" applyNumberFormat="0" applyProtection="0">
      <alignment vertical="center"/>
    </xf>
    <xf numFmtId="4" fontId="36" fillId="40" borderId="19" applyNumberFormat="0" applyProtection="0">
      <alignment vertical="center"/>
    </xf>
    <xf numFmtId="4" fontId="37" fillId="20" borderId="21">
      <alignment vertical="center"/>
    </xf>
    <xf numFmtId="4" fontId="38" fillId="20" borderId="21">
      <alignment vertical="center"/>
    </xf>
    <xf numFmtId="4" fontId="37" fillId="21" borderId="21">
      <alignment vertical="center"/>
    </xf>
    <xf numFmtId="4" fontId="38" fillId="21" borderId="21">
      <alignment vertical="center"/>
    </xf>
    <xf numFmtId="4" fontId="39" fillId="0" borderId="0" applyNumberFormat="0" applyProtection="0">
      <alignment horizontal="left" vertical="center" indent="1"/>
    </xf>
    <xf numFmtId="0" fontId="16" fillId="40" borderId="19"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19" applyNumberFormat="0" applyProtection="0">
      <alignment horizontal="right" vertical="center"/>
    </xf>
    <xf numFmtId="4" fontId="40" fillId="20" borderId="21">
      <alignment vertical="center"/>
    </xf>
    <xf numFmtId="4" fontId="41" fillId="20" borderId="21">
      <alignment vertical="center"/>
    </xf>
    <xf numFmtId="4" fontId="40" fillId="21" borderId="21">
      <alignment vertical="center"/>
    </xf>
    <xf numFmtId="4" fontId="41" fillId="42" borderId="21">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32" fillId="21" borderId="21">
      <alignment vertical="center"/>
    </xf>
    <xf numFmtId="4" fontId="33" fillId="21" borderId="21">
      <alignment vertical="center"/>
    </xf>
    <xf numFmtId="4" fontId="44" fillId="40" borderId="22">
      <alignment horizontal="left" vertical="center" indent="1"/>
    </xf>
    <xf numFmtId="4" fontId="18" fillId="0" borderId="0" applyNumberFormat="0" applyProtection="0">
      <alignment vertical="center"/>
    </xf>
    <xf numFmtId="4" fontId="45" fillId="41" borderId="19"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2" applyNumberFormat="0" applyAlignment="0" applyProtection="0"/>
    <xf numFmtId="0" fontId="72" fillId="57" borderId="35"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29"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0" applyNumberFormat="0" applyFill="0" applyBorder="0" applyAlignment="0" applyProtection="0"/>
    <xf numFmtId="0" fontId="79" fillId="55" borderId="32" applyNumberFormat="0" applyAlignment="0" applyProtection="0"/>
    <xf numFmtId="0" fontId="80" fillId="0" borderId="34" applyNumberFormat="0" applyFill="0" applyAlignment="0" applyProtection="0"/>
    <xf numFmtId="0" fontId="81" fillId="54" borderId="0" applyNumberFormat="0" applyBorder="0" applyAlignment="0" applyProtection="0"/>
    <xf numFmtId="0" fontId="82" fillId="56" borderId="33"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36" applyNumberFormat="0" applyFill="0" applyAlignment="0" applyProtection="0"/>
    <xf numFmtId="0" fontId="85" fillId="0" borderId="0" applyNumberFormat="0" applyFill="0" applyBorder="0" applyAlignment="0" applyProtection="0"/>
    <xf numFmtId="4" fontId="23" fillId="0" borderId="40"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0" applyNumberFormat="0" applyProtection="0">
      <alignment horizontal="right" vertical="center" wrapText="1"/>
    </xf>
    <xf numFmtId="4" fontId="31" fillId="19" borderId="41" applyNumberFormat="0" applyProtection="0">
      <alignment vertical="center"/>
    </xf>
    <xf numFmtId="4" fontId="30" fillId="18" borderId="40" applyNumberFormat="0" applyProtection="0">
      <alignment horizontal="left" vertical="center" indent="1"/>
    </xf>
    <xf numFmtId="0" fontId="17" fillId="19" borderId="41" applyNumberFormat="0" applyProtection="0">
      <alignment horizontal="left" vertical="top" indent="1"/>
    </xf>
    <xf numFmtId="4" fontId="25" fillId="22" borderId="40" applyNumberFormat="0" applyProtection="0">
      <alignment horizontal="left" vertical="center"/>
    </xf>
    <xf numFmtId="4" fontId="16" fillId="24" borderId="41" applyNumberFormat="0" applyProtection="0">
      <alignment horizontal="right" vertical="center"/>
    </xf>
    <xf numFmtId="4" fontId="16" fillId="25" borderId="41" applyNumberFormat="0" applyProtection="0">
      <alignment horizontal="right" vertical="center"/>
    </xf>
    <xf numFmtId="4" fontId="16" fillId="26" borderId="41" applyNumberFormat="0" applyProtection="0">
      <alignment horizontal="right" vertical="center"/>
    </xf>
    <xf numFmtId="4" fontId="16" fillId="27" borderId="41" applyNumberFormat="0" applyProtection="0">
      <alignment horizontal="right" vertical="center"/>
    </xf>
    <xf numFmtId="4" fontId="16" fillId="28" borderId="41" applyNumberFormat="0" applyProtection="0">
      <alignment horizontal="right" vertical="center"/>
    </xf>
    <xf numFmtId="4" fontId="16" fillId="29" borderId="41" applyNumberFormat="0" applyProtection="0">
      <alignment horizontal="right" vertical="center"/>
    </xf>
    <xf numFmtId="4" fontId="16" fillId="30" borderId="41" applyNumberFormat="0" applyProtection="0">
      <alignment horizontal="right" vertical="center"/>
    </xf>
    <xf numFmtId="4" fontId="16" fillId="31" borderId="41" applyNumberFormat="0" applyProtection="0">
      <alignment horizontal="right" vertical="center"/>
    </xf>
    <xf numFmtId="4" fontId="16" fillId="32" borderId="41" applyNumberFormat="0" applyProtection="0">
      <alignment horizontal="right" vertical="center"/>
    </xf>
    <xf numFmtId="4" fontId="17" fillId="33" borderId="40" applyNumberFormat="0" applyProtection="0">
      <alignment horizontal="left" vertical="center" indent="1"/>
    </xf>
    <xf numFmtId="4" fontId="16" fillId="34" borderId="40" applyNumberFormat="0" applyProtection="0">
      <alignment horizontal="left" vertical="center" indent="1"/>
    </xf>
    <xf numFmtId="4" fontId="16" fillId="36" borderId="41" applyNumberFormat="0" applyProtection="0">
      <alignment horizontal="right" vertical="center"/>
    </xf>
    <xf numFmtId="0" fontId="24" fillId="0" borderId="40" applyNumberFormat="0" applyProtection="0">
      <alignment horizontal="left" vertical="center" indent="2"/>
    </xf>
    <xf numFmtId="0" fontId="20" fillId="35" borderId="41" applyNumberFormat="0" applyProtection="0">
      <alignment horizontal="left" vertical="top" indent="1"/>
    </xf>
    <xf numFmtId="0" fontId="24" fillId="0" borderId="40" applyNumberFormat="0" applyProtection="0">
      <alignment horizontal="left" vertical="center" indent="2"/>
    </xf>
    <xf numFmtId="0" fontId="20" fillId="38" borderId="41" applyNumberFormat="0" applyProtection="0">
      <alignment horizontal="left" vertical="top" indent="1"/>
    </xf>
    <xf numFmtId="0" fontId="24" fillId="0" borderId="40" applyNumberFormat="0" applyProtection="0">
      <alignment horizontal="left" vertical="center" indent="2"/>
    </xf>
    <xf numFmtId="0" fontId="20" fillId="39" borderId="41" applyNumberFormat="0" applyProtection="0">
      <alignment horizontal="left" vertical="top" indent="1"/>
    </xf>
    <xf numFmtId="0" fontId="24" fillId="0" borderId="40" applyNumberFormat="0" applyProtection="0">
      <alignment horizontal="left" vertical="center" indent="2"/>
    </xf>
    <xf numFmtId="0" fontId="20" fillId="3" borderId="41" applyNumberFormat="0" applyProtection="0">
      <alignment horizontal="left" vertical="top" indent="1"/>
    </xf>
    <xf numFmtId="4" fontId="16" fillId="40" borderId="41" applyNumberFormat="0" applyProtection="0">
      <alignment vertical="center"/>
    </xf>
    <xf numFmtId="4" fontId="36" fillId="40" borderId="41" applyNumberFormat="0" applyProtection="0">
      <alignment vertical="center"/>
    </xf>
    <xf numFmtId="0" fontId="16" fillId="40" borderId="41" applyNumberFormat="0" applyProtection="0">
      <alignment horizontal="left" vertical="top" indent="1"/>
    </xf>
    <xf numFmtId="4" fontId="23" fillId="0" borderId="40" applyNumberFormat="0" applyProtection="0">
      <alignment horizontal="right" vertical="center" wrapText="1"/>
    </xf>
    <xf numFmtId="4" fontId="36" fillId="41" borderId="41" applyNumberFormat="0" applyProtection="0">
      <alignment horizontal="right" vertical="center"/>
    </xf>
    <xf numFmtId="0" fontId="25" fillId="43" borderId="40" applyNumberFormat="0" applyProtection="0">
      <alignment horizontal="center" vertical="center" wrapText="1"/>
    </xf>
    <xf numFmtId="0" fontId="25" fillId="44" borderId="40" applyNumberFormat="0" applyProtection="0">
      <alignment horizontal="center" vertical="top" wrapText="1"/>
    </xf>
    <xf numFmtId="4" fontId="45" fillId="41" borderId="41" applyNumberFormat="0" applyProtection="0">
      <alignment horizontal="right" vertical="center"/>
    </xf>
    <xf numFmtId="0" fontId="13" fillId="0" borderId="0"/>
    <xf numFmtId="44" fontId="13" fillId="0" borderId="0" applyFont="0" applyFill="0" applyBorder="0" applyAlignment="0" applyProtection="0"/>
    <xf numFmtId="4" fontId="45" fillId="41" borderId="43" applyNumberFormat="0" applyProtection="0">
      <alignment horizontal="right" vertical="center"/>
    </xf>
    <xf numFmtId="4" fontId="36" fillId="41" borderId="43" applyNumberFormat="0" applyProtection="0">
      <alignment horizontal="right" vertical="center"/>
    </xf>
    <xf numFmtId="0" fontId="16" fillId="40" borderId="43" applyNumberFormat="0" applyProtection="0">
      <alignment horizontal="left" vertical="top" indent="1"/>
    </xf>
    <xf numFmtId="4" fontId="36" fillId="40" borderId="43" applyNumberFormat="0" applyProtection="0">
      <alignment vertical="center"/>
    </xf>
    <xf numFmtId="4" fontId="16" fillId="40" borderId="43" applyNumberFormat="0" applyProtection="0">
      <alignment vertical="center"/>
    </xf>
    <xf numFmtId="0" fontId="20" fillId="3" borderId="43" applyNumberFormat="0" applyProtection="0">
      <alignment horizontal="left" vertical="top" indent="1"/>
    </xf>
    <xf numFmtId="0" fontId="20" fillId="39" borderId="43" applyNumberFormat="0" applyProtection="0">
      <alignment horizontal="left" vertical="top" indent="1"/>
    </xf>
    <xf numFmtId="0" fontId="20" fillId="38" borderId="43" applyNumberFormat="0" applyProtection="0">
      <alignment horizontal="left" vertical="top" indent="1"/>
    </xf>
    <xf numFmtId="0" fontId="20" fillId="35" borderId="43" applyNumberFormat="0" applyProtection="0">
      <alignment horizontal="left" vertical="top" indent="1"/>
    </xf>
    <xf numFmtId="4" fontId="16" fillId="36" borderId="43" applyNumberFormat="0" applyProtection="0">
      <alignment horizontal="right" vertical="center"/>
    </xf>
    <xf numFmtId="4" fontId="16" fillId="32" borderId="43" applyNumberFormat="0" applyProtection="0">
      <alignment horizontal="right" vertical="center"/>
    </xf>
    <xf numFmtId="4" fontId="16" fillId="31" borderId="43" applyNumberFormat="0" applyProtection="0">
      <alignment horizontal="right" vertical="center"/>
    </xf>
    <xf numFmtId="4" fontId="16" fillId="30" borderId="43" applyNumberFormat="0" applyProtection="0">
      <alignment horizontal="right" vertical="center"/>
    </xf>
    <xf numFmtId="4" fontId="16" fillId="29" borderId="43" applyNumberFormat="0" applyProtection="0">
      <alignment horizontal="right" vertical="center"/>
    </xf>
    <xf numFmtId="4" fontId="16" fillId="28" borderId="43" applyNumberFormat="0" applyProtection="0">
      <alignment horizontal="right" vertical="center"/>
    </xf>
    <xf numFmtId="4" fontId="16" fillId="27" borderId="43" applyNumberFormat="0" applyProtection="0">
      <alignment horizontal="right" vertical="center"/>
    </xf>
    <xf numFmtId="4" fontId="16" fillId="26" borderId="43" applyNumberFormat="0" applyProtection="0">
      <alignment horizontal="right" vertical="center"/>
    </xf>
    <xf numFmtId="4" fontId="16" fillId="25" borderId="43" applyNumberFormat="0" applyProtection="0">
      <alignment horizontal="right" vertical="center"/>
    </xf>
    <xf numFmtId="4" fontId="16" fillId="24" borderId="43" applyNumberFormat="0" applyProtection="0">
      <alignment horizontal="right" vertical="center"/>
    </xf>
    <xf numFmtId="0" fontId="17" fillId="19" borderId="43" applyNumberFormat="0" applyProtection="0">
      <alignment horizontal="left" vertical="top" indent="1"/>
    </xf>
    <xf numFmtId="4" fontId="31" fillId="19" borderId="43" applyNumberFormat="0" applyProtection="0">
      <alignment vertical="center"/>
    </xf>
    <xf numFmtId="0" fontId="20" fillId="84" borderId="40" applyNumberFormat="0">
      <protection locked="0"/>
    </xf>
    <xf numFmtId="4" fontId="23" fillId="0" borderId="42" applyNumberFormat="0" applyProtection="0">
      <alignment horizontal="left" vertical="center" indent="1"/>
    </xf>
    <xf numFmtId="0" fontId="13" fillId="0" borderId="0"/>
    <xf numFmtId="0" fontId="13" fillId="0" borderId="0"/>
    <xf numFmtId="4" fontId="23" fillId="0" borderId="44" applyNumberFormat="0" applyProtection="0">
      <alignment horizontal="left" vertical="center" indent="1"/>
    </xf>
    <xf numFmtId="4" fontId="25" fillId="22" borderId="56" applyNumberFormat="0" applyProtection="0">
      <alignment horizontal="left" vertical="center"/>
    </xf>
    <xf numFmtId="0" fontId="24" fillId="0" borderId="48" applyNumberFormat="0" applyProtection="0">
      <alignment horizontal="left" vertical="center" indent="2"/>
    </xf>
    <xf numFmtId="4" fontId="30" fillId="18" borderId="48" applyNumberFormat="0" applyProtection="0">
      <alignment horizontal="right" vertical="center" wrapText="1"/>
    </xf>
    <xf numFmtId="4" fontId="16" fillId="31" borderId="57" applyNumberFormat="0" applyProtection="0">
      <alignment horizontal="right" vertical="center"/>
    </xf>
    <xf numFmtId="0" fontId="20" fillId="39" borderId="57" applyNumberFormat="0" applyProtection="0">
      <alignment horizontal="left" vertical="top" indent="1"/>
    </xf>
    <xf numFmtId="0" fontId="20" fillId="84" borderId="48" applyNumberFormat="0">
      <protection locked="0"/>
    </xf>
    <xf numFmtId="4" fontId="25" fillId="22" borderId="48" applyNumberFormat="0" applyProtection="0">
      <alignment horizontal="left" vertical="center"/>
    </xf>
    <xf numFmtId="4" fontId="30" fillId="18" borderId="48" applyNumberFormat="0" applyProtection="0">
      <alignment horizontal="right" vertical="center" wrapText="1"/>
    </xf>
    <xf numFmtId="0" fontId="17" fillId="19" borderId="57" applyNumberFormat="0" applyProtection="0">
      <alignment horizontal="left" vertical="top" indent="1"/>
    </xf>
    <xf numFmtId="4" fontId="31" fillId="19" borderId="57" applyNumberFormat="0" applyProtection="0">
      <alignment vertical="center"/>
    </xf>
    <xf numFmtId="0" fontId="12" fillId="0" borderId="0"/>
    <xf numFmtId="44" fontId="12" fillId="0" borderId="0" applyFont="0" applyFill="0" applyBorder="0" applyAlignment="0" applyProtection="0"/>
    <xf numFmtId="4" fontId="16" fillId="34" borderId="48" applyNumberFormat="0" applyProtection="0">
      <alignment horizontal="left" vertical="center" indent="1"/>
    </xf>
    <xf numFmtId="4" fontId="30" fillId="18" borderId="56" applyNumberFormat="0" applyProtection="0">
      <alignment horizontal="left" vertical="center" indent="1"/>
    </xf>
    <xf numFmtId="0" fontId="24" fillId="0" borderId="56" applyNumberFormat="0" applyProtection="0">
      <alignment horizontal="left" vertical="center" indent="2"/>
    </xf>
    <xf numFmtId="0" fontId="20" fillId="38" borderId="57" applyNumberFormat="0" applyProtection="0">
      <alignment horizontal="left" vertical="top" indent="1"/>
    </xf>
    <xf numFmtId="0" fontId="24" fillId="0" borderId="56" applyNumberFormat="0" applyProtection="0">
      <alignment horizontal="left" vertical="center" indent="2"/>
    </xf>
    <xf numFmtId="0" fontId="20" fillId="35" borderId="57" applyNumberFormat="0" applyProtection="0">
      <alignment horizontal="left" vertical="top" indent="1"/>
    </xf>
    <xf numFmtId="0" fontId="24" fillId="0" borderId="56" applyNumberFormat="0" applyProtection="0">
      <alignment horizontal="left" vertical="center" indent="2"/>
    </xf>
    <xf numFmtId="4" fontId="16" fillId="36" borderId="57" applyNumberFormat="0" applyProtection="0">
      <alignment horizontal="right" vertical="center"/>
    </xf>
    <xf numFmtId="4" fontId="16" fillId="34" borderId="56" applyNumberFormat="0" applyProtection="0">
      <alignment horizontal="left" vertical="center" indent="1"/>
    </xf>
    <xf numFmtId="4" fontId="17" fillId="33" borderId="56" applyNumberFormat="0" applyProtection="0">
      <alignment horizontal="left" vertical="center" indent="1"/>
    </xf>
    <xf numFmtId="4" fontId="16" fillId="32" borderId="57" applyNumberFormat="0" applyProtection="0">
      <alignment horizontal="right" vertical="center"/>
    </xf>
    <xf numFmtId="0" fontId="25" fillId="44" borderId="48" applyNumberFormat="0" applyProtection="0">
      <alignment horizontal="center" vertical="top" wrapText="1"/>
    </xf>
    <xf numFmtId="0" fontId="25" fillId="43" borderId="48" applyNumberFormat="0" applyProtection="0">
      <alignment horizontal="center" vertical="center" wrapText="1"/>
    </xf>
    <xf numFmtId="4" fontId="16" fillId="30" borderId="57" applyNumberFormat="0" applyProtection="0">
      <alignment horizontal="right" vertical="center"/>
    </xf>
    <xf numFmtId="4" fontId="16" fillId="29" borderId="57" applyNumberFormat="0" applyProtection="0">
      <alignment horizontal="right" vertical="center"/>
    </xf>
    <xf numFmtId="4" fontId="16" fillId="28" borderId="57" applyNumberFormat="0" applyProtection="0">
      <alignment horizontal="right" vertical="center"/>
    </xf>
    <xf numFmtId="4" fontId="16" fillId="27" borderId="57" applyNumberFormat="0" applyProtection="0">
      <alignment horizontal="right" vertical="center"/>
    </xf>
    <xf numFmtId="4" fontId="16" fillId="26" borderId="57" applyNumberFormat="0" applyProtection="0">
      <alignment horizontal="right" vertical="center"/>
    </xf>
    <xf numFmtId="4" fontId="16" fillId="25" borderId="57" applyNumberFormat="0" applyProtection="0">
      <alignment horizontal="right" vertical="center"/>
    </xf>
    <xf numFmtId="4" fontId="23" fillId="0" borderId="48" applyNumberFormat="0" applyProtection="0">
      <alignment horizontal="right" vertical="center" wrapText="1"/>
    </xf>
    <xf numFmtId="4" fontId="16" fillId="24" borderId="57" applyNumberFormat="0" applyProtection="0">
      <alignment horizontal="right" vertical="center"/>
    </xf>
    <xf numFmtId="4" fontId="30" fillId="18" borderId="56" applyNumberFormat="0" applyProtection="0">
      <alignment horizontal="right" vertical="center" wrapText="1"/>
    </xf>
    <xf numFmtId="0" fontId="24" fillId="0" borderId="48" applyNumberFormat="0" applyProtection="0">
      <alignment horizontal="left" vertical="center" indent="2"/>
    </xf>
    <xf numFmtId="0" fontId="24" fillId="0" borderId="48" applyNumberFormat="0" applyProtection="0">
      <alignment horizontal="left" vertical="center" indent="2"/>
    </xf>
    <xf numFmtId="0" fontId="24" fillId="0" borderId="48" applyNumberFormat="0" applyProtection="0">
      <alignment horizontal="left" vertical="center" indent="2"/>
    </xf>
    <xf numFmtId="4" fontId="30" fillId="18" borderId="48" applyNumberFormat="0" applyProtection="0">
      <alignment horizontal="left" vertical="center" indent="1"/>
    </xf>
    <xf numFmtId="4" fontId="17" fillId="33" borderId="48" applyNumberFormat="0" applyProtection="0">
      <alignment horizontal="left" vertical="center" indent="1"/>
    </xf>
    <xf numFmtId="0" fontId="12" fillId="0" borderId="0"/>
    <xf numFmtId="0" fontId="12" fillId="0" borderId="0"/>
    <xf numFmtId="4" fontId="31" fillId="19" borderId="45" applyNumberFormat="0" applyProtection="0">
      <alignment vertical="center"/>
    </xf>
    <xf numFmtId="0" fontId="17" fillId="19" borderId="45" applyNumberFormat="0" applyProtection="0">
      <alignment horizontal="left" vertical="top" indent="1"/>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6" fillId="36" borderId="45" applyNumberFormat="0" applyProtection="0">
      <alignment horizontal="right" vertical="center"/>
    </xf>
    <xf numFmtId="0" fontId="20" fillId="35" borderId="45" applyNumberFormat="0" applyProtection="0">
      <alignment horizontal="left" vertical="top" indent="1"/>
    </xf>
    <xf numFmtId="0" fontId="20" fillId="38" borderId="45" applyNumberFormat="0" applyProtection="0">
      <alignment horizontal="left" vertical="top" indent="1"/>
    </xf>
    <xf numFmtId="0" fontId="20" fillId="39" borderId="45" applyNumberFormat="0" applyProtection="0">
      <alignment horizontal="left" vertical="top" indent="1"/>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36" fillId="41" borderId="45" applyNumberFormat="0" applyProtection="0">
      <alignment horizontal="right" vertical="center"/>
    </xf>
    <xf numFmtId="4" fontId="45" fillId="41" borderId="45" applyNumberFormat="0" applyProtection="0">
      <alignment horizontal="right" vertical="center"/>
    </xf>
    <xf numFmtId="0" fontId="12" fillId="0" borderId="0"/>
    <xf numFmtId="44" fontId="12"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4" fontId="23" fillId="0" borderId="46" applyNumberFormat="0" applyProtection="0">
      <alignment horizontal="left" vertical="center" indent="1"/>
    </xf>
    <xf numFmtId="0" fontId="12" fillId="0" borderId="0"/>
    <xf numFmtId="0" fontId="12" fillId="0" borderId="0"/>
    <xf numFmtId="4" fontId="23" fillId="0" borderId="48" applyNumberFormat="0" applyProtection="0">
      <alignment horizontal="left" vertical="center" indent="1"/>
    </xf>
    <xf numFmtId="0" fontId="12" fillId="0" borderId="0"/>
    <xf numFmtId="44" fontId="12" fillId="0" borderId="0" applyFont="0" applyFill="0" applyBorder="0" applyAlignment="0" applyProtection="0"/>
    <xf numFmtId="4" fontId="16" fillId="24" borderId="49" applyNumberFormat="0" applyProtection="0">
      <alignment horizontal="right" vertical="center"/>
    </xf>
    <xf numFmtId="4" fontId="31" fillId="19" borderId="49" applyNumberFormat="0" applyProtection="0">
      <alignment vertical="center"/>
    </xf>
    <xf numFmtId="4" fontId="16" fillId="36" borderId="49" applyNumberFormat="0" applyProtection="0">
      <alignment horizontal="right" vertical="center"/>
    </xf>
    <xf numFmtId="0" fontId="20" fillId="35" borderId="49" applyNumberFormat="0" applyProtection="0">
      <alignment horizontal="left" vertical="top" indent="1"/>
    </xf>
    <xf numFmtId="0" fontId="20" fillId="38" borderId="49" applyNumberFormat="0" applyProtection="0">
      <alignment horizontal="left" vertical="top" indent="1"/>
    </xf>
    <xf numFmtId="0" fontId="20" fillId="39" borderId="49" applyNumberFormat="0" applyProtection="0">
      <alignment horizontal="left" vertical="top" indent="1"/>
    </xf>
    <xf numFmtId="0" fontId="20" fillId="3" borderId="49" applyNumberFormat="0" applyProtection="0">
      <alignment horizontal="left" vertical="top" indent="1"/>
    </xf>
    <xf numFmtId="4" fontId="16" fillId="40" borderId="49" applyNumberFormat="0" applyProtection="0">
      <alignment vertical="center"/>
    </xf>
    <xf numFmtId="4" fontId="36" fillId="40" borderId="49" applyNumberFormat="0" applyProtection="0">
      <alignment vertical="center"/>
    </xf>
    <xf numFmtId="0" fontId="16" fillId="40" borderId="49" applyNumberFormat="0" applyProtection="0">
      <alignment horizontal="left" vertical="top" indent="1"/>
    </xf>
    <xf numFmtId="4" fontId="36" fillId="41" borderId="49" applyNumberFormat="0" applyProtection="0">
      <alignment horizontal="right" vertical="center"/>
    </xf>
    <xf numFmtId="4" fontId="45" fillId="41" borderId="49" applyNumberFormat="0" applyProtection="0">
      <alignment horizontal="right" vertical="center"/>
    </xf>
    <xf numFmtId="4" fontId="16" fillId="30" borderId="49" applyNumberFormat="0" applyProtection="0">
      <alignment horizontal="right" vertical="center"/>
    </xf>
    <xf numFmtId="0" fontId="12" fillId="0" borderId="0"/>
    <xf numFmtId="44" fontId="12" fillId="0" borderId="0" applyFont="0" applyFill="0" applyBorder="0" applyAlignment="0" applyProtection="0"/>
    <xf numFmtId="4" fontId="16" fillId="32" borderId="49" applyNumberFormat="0" applyProtection="0">
      <alignment horizontal="right" vertical="center"/>
    </xf>
    <xf numFmtId="4" fontId="16" fillId="29" borderId="49" applyNumberFormat="0" applyProtection="0">
      <alignment horizontal="right" vertical="center"/>
    </xf>
    <xf numFmtId="4" fontId="16" fillId="25" borderId="49" applyNumberFormat="0" applyProtection="0">
      <alignment horizontal="right" vertical="center"/>
    </xf>
    <xf numFmtId="4" fontId="16" fillId="27" borderId="49" applyNumberFormat="0" applyProtection="0">
      <alignment horizontal="right" vertical="center"/>
    </xf>
    <xf numFmtId="0" fontId="17" fillId="19" borderId="49" applyNumberFormat="0" applyProtection="0">
      <alignment horizontal="left" vertical="top" indent="1"/>
    </xf>
    <xf numFmtId="0" fontId="12" fillId="0" borderId="0"/>
    <xf numFmtId="0" fontId="12" fillId="0" borderId="0"/>
    <xf numFmtId="4" fontId="16" fillId="28" borderId="49" applyNumberFormat="0" applyProtection="0">
      <alignment horizontal="right" vertical="center"/>
    </xf>
    <xf numFmtId="4" fontId="16" fillId="31" borderId="49" applyNumberFormat="0" applyProtection="0">
      <alignment horizontal="right" vertical="center"/>
    </xf>
    <xf numFmtId="4" fontId="16" fillId="26" borderId="49" applyNumberFormat="0" applyProtection="0">
      <alignment horizontal="right" vertical="center"/>
    </xf>
    <xf numFmtId="4" fontId="31" fillId="19" borderId="49" applyNumberFormat="0" applyProtection="0">
      <alignment vertical="center"/>
    </xf>
    <xf numFmtId="4" fontId="30" fillId="18" borderId="48" applyNumberFormat="0" applyProtection="0">
      <alignment horizontal="left" vertical="center" indent="1"/>
    </xf>
    <xf numFmtId="0" fontId="17" fillId="19" borderId="49" applyNumberFormat="0" applyProtection="0">
      <alignment horizontal="left" vertical="top" indent="1"/>
    </xf>
    <xf numFmtId="4" fontId="25" fillId="22" borderId="48" applyNumberFormat="0" applyProtection="0">
      <alignment horizontal="left" vertical="center"/>
    </xf>
    <xf numFmtId="4" fontId="16" fillId="24" borderId="49" applyNumberFormat="0" applyProtection="0">
      <alignment horizontal="right" vertical="center"/>
    </xf>
    <xf numFmtId="4" fontId="16" fillId="25" borderId="49" applyNumberFormat="0" applyProtection="0">
      <alignment horizontal="right" vertical="center"/>
    </xf>
    <xf numFmtId="4" fontId="16" fillId="26" borderId="49" applyNumberFormat="0" applyProtection="0">
      <alignment horizontal="right" vertical="center"/>
    </xf>
    <xf numFmtId="4" fontId="16" fillId="27" borderId="49" applyNumberFormat="0" applyProtection="0">
      <alignment horizontal="right" vertical="center"/>
    </xf>
    <xf numFmtId="4" fontId="16" fillId="28" borderId="49" applyNumberFormat="0" applyProtection="0">
      <alignment horizontal="right" vertical="center"/>
    </xf>
    <xf numFmtId="4" fontId="16" fillId="29" borderId="49" applyNumberFormat="0" applyProtection="0">
      <alignment horizontal="right" vertical="center"/>
    </xf>
    <xf numFmtId="4" fontId="16" fillId="30" borderId="49" applyNumberFormat="0" applyProtection="0">
      <alignment horizontal="right" vertical="center"/>
    </xf>
    <xf numFmtId="4" fontId="16" fillId="31" borderId="49" applyNumberFormat="0" applyProtection="0">
      <alignment horizontal="right" vertical="center"/>
    </xf>
    <xf numFmtId="4" fontId="16" fillId="32" borderId="49" applyNumberFormat="0" applyProtection="0">
      <alignment horizontal="right" vertical="center"/>
    </xf>
    <xf numFmtId="4" fontId="17" fillId="33" borderId="48" applyNumberFormat="0" applyProtection="0">
      <alignment horizontal="left" vertical="center" indent="1"/>
    </xf>
    <xf numFmtId="4" fontId="16" fillId="34" borderId="48" applyNumberFormat="0" applyProtection="0">
      <alignment horizontal="left" vertical="center" indent="1"/>
    </xf>
    <xf numFmtId="4" fontId="16" fillId="36" borderId="49" applyNumberFormat="0" applyProtection="0">
      <alignment horizontal="right" vertical="center"/>
    </xf>
    <xf numFmtId="0" fontId="24" fillId="0" borderId="48" applyNumberFormat="0" applyProtection="0">
      <alignment horizontal="left" vertical="center" indent="2"/>
    </xf>
    <xf numFmtId="0" fontId="20" fillId="35" borderId="49" applyNumberFormat="0" applyProtection="0">
      <alignment horizontal="left" vertical="top" indent="1"/>
    </xf>
    <xf numFmtId="0" fontId="24" fillId="0" borderId="48" applyNumberFormat="0" applyProtection="0">
      <alignment horizontal="left" vertical="center" indent="2"/>
    </xf>
    <xf numFmtId="0" fontId="20" fillId="38" borderId="49" applyNumberFormat="0" applyProtection="0">
      <alignment horizontal="left" vertical="top" indent="1"/>
    </xf>
    <xf numFmtId="0" fontId="24" fillId="0" borderId="48" applyNumberFormat="0" applyProtection="0">
      <alignment horizontal="left" vertical="center" indent="2"/>
    </xf>
    <xf numFmtId="0" fontId="20" fillId="39" borderId="49" applyNumberFormat="0" applyProtection="0">
      <alignment horizontal="left" vertical="top" indent="1"/>
    </xf>
    <xf numFmtId="0" fontId="24" fillId="0" borderId="48" applyNumberFormat="0" applyProtection="0">
      <alignment horizontal="left" vertical="center" indent="2"/>
    </xf>
    <xf numFmtId="0" fontId="20" fillId="3" borderId="49" applyNumberFormat="0" applyProtection="0">
      <alignment horizontal="left" vertical="top" indent="1"/>
    </xf>
    <xf numFmtId="4" fontId="16" fillId="40" borderId="49" applyNumberFormat="0" applyProtection="0">
      <alignment vertical="center"/>
    </xf>
    <xf numFmtId="4" fontId="36" fillId="40" borderId="49" applyNumberFormat="0" applyProtection="0">
      <alignment vertical="center"/>
    </xf>
    <xf numFmtId="0" fontId="16" fillId="40" borderId="49" applyNumberFormat="0" applyProtection="0">
      <alignment horizontal="left" vertical="top" indent="1"/>
    </xf>
    <xf numFmtId="4" fontId="23" fillId="0" borderId="48" applyNumberFormat="0" applyProtection="0">
      <alignment horizontal="right" vertical="center" wrapText="1"/>
    </xf>
    <xf numFmtId="4" fontId="36" fillId="41" borderId="49" applyNumberFormat="0" applyProtection="0">
      <alignment horizontal="right" vertical="center"/>
    </xf>
    <xf numFmtId="0" fontId="25" fillId="43" borderId="48" applyNumberFormat="0" applyProtection="0">
      <alignment horizontal="center" vertical="center" wrapText="1"/>
    </xf>
    <xf numFmtId="0" fontId="25" fillId="44" borderId="48" applyNumberFormat="0" applyProtection="0">
      <alignment horizontal="center" vertical="top" wrapText="1"/>
    </xf>
    <xf numFmtId="4" fontId="45" fillId="41" borderId="49" applyNumberFormat="0" applyProtection="0">
      <alignment horizontal="right" vertical="center"/>
    </xf>
    <xf numFmtId="4" fontId="45" fillId="41" borderId="51" applyNumberFormat="0" applyProtection="0">
      <alignment horizontal="right" vertical="center"/>
    </xf>
    <xf numFmtId="4" fontId="36" fillId="41" borderId="51" applyNumberFormat="0" applyProtection="0">
      <alignment horizontal="right" vertical="center"/>
    </xf>
    <xf numFmtId="0" fontId="16" fillId="40" borderId="51" applyNumberFormat="0" applyProtection="0">
      <alignment horizontal="left" vertical="top" indent="1"/>
    </xf>
    <xf numFmtId="4" fontId="36" fillId="40" borderId="51" applyNumberFormat="0" applyProtection="0">
      <alignment vertical="center"/>
    </xf>
    <xf numFmtId="4" fontId="16" fillId="40" borderId="51" applyNumberFormat="0" applyProtection="0">
      <alignment vertical="center"/>
    </xf>
    <xf numFmtId="0" fontId="20" fillId="3" borderId="51" applyNumberFormat="0" applyProtection="0">
      <alignment horizontal="left" vertical="top" indent="1"/>
    </xf>
    <xf numFmtId="0" fontId="20" fillId="39" borderId="51" applyNumberFormat="0" applyProtection="0">
      <alignment horizontal="left" vertical="top" indent="1"/>
    </xf>
    <xf numFmtId="0" fontId="20" fillId="38" borderId="51" applyNumberFormat="0" applyProtection="0">
      <alignment horizontal="left" vertical="top" indent="1"/>
    </xf>
    <xf numFmtId="0" fontId="20" fillId="35" borderId="51" applyNumberFormat="0" applyProtection="0">
      <alignment horizontal="left" vertical="top" indent="1"/>
    </xf>
    <xf numFmtId="4" fontId="16" fillId="36" borderId="51" applyNumberFormat="0" applyProtection="0">
      <alignment horizontal="right" vertical="center"/>
    </xf>
    <xf numFmtId="4" fontId="16" fillId="32" borderId="51" applyNumberFormat="0" applyProtection="0">
      <alignment horizontal="right" vertical="center"/>
    </xf>
    <xf numFmtId="4" fontId="16" fillId="31" borderId="51" applyNumberFormat="0" applyProtection="0">
      <alignment horizontal="right" vertical="center"/>
    </xf>
    <xf numFmtId="4" fontId="16" fillId="30" borderId="51" applyNumberFormat="0" applyProtection="0">
      <alignment horizontal="right" vertical="center"/>
    </xf>
    <xf numFmtId="4" fontId="16" fillId="29" borderId="51" applyNumberFormat="0" applyProtection="0">
      <alignment horizontal="right" vertical="center"/>
    </xf>
    <xf numFmtId="4" fontId="16" fillId="28" borderId="51" applyNumberFormat="0" applyProtection="0">
      <alignment horizontal="right" vertical="center"/>
    </xf>
    <xf numFmtId="4" fontId="16" fillId="27" borderId="51" applyNumberFormat="0" applyProtection="0">
      <alignment horizontal="right" vertical="center"/>
    </xf>
    <xf numFmtId="4" fontId="16" fillId="26" borderId="51" applyNumberFormat="0" applyProtection="0">
      <alignment horizontal="right" vertical="center"/>
    </xf>
    <xf numFmtId="4" fontId="16" fillId="25" borderId="51" applyNumberFormat="0" applyProtection="0">
      <alignment horizontal="right" vertical="center"/>
    </xf>
    <xf numFmtId="4" fontId="16" fillId="24" borderId="51" applyNumberFormat="0" applyProtection="0">
      <alignment horizontal="right" vertical="center"/>
    </xf>
    <xf numFmtId="0" fontId="17" fillId="19" borderId="51" applyNumberFormat="0" applyProtection="0">
      <alignment horizontal="left" vertical="top" indent="1"/>
    </xf>
    <xf numFmtId="4" fontId="31" fillId="19" borderId="51" applyNumberFormat="0" applyProtection="0">
      <alignment vertical="center"/>
    </xf>
    <xf numFmtId="0" fontId="20" fillId="84" borderId="48" applyNumberFormat="0">
      <protection locked="0"/>
    </xf>
    <xf numFmtId="4" fontId="23" fillId="0" borderId="50" applyNumberFormat="0" applyProtection="0">
      <alignment horizontal="left" vertical="center" indent="1"/>
    </xf>
    <xf numFmtId="4" fontId="23" fillId="0" borderId="52" applyNumberFormat="0" applyProtection="0">
      <alignment horizontal="left" vertical="center" indent="1"/>
    </xf>
    <xf numFmtId="4" fontId="16" fillId="24" borderId="51" applyNumberFormat="0" applyProtection="0">
      <alignment horizontal="right" vertical="center"/>
    </xf>
    <xf numFmtId="4" fontId="31" fillId="19" borderId="51" applyNumberFormat="0" applyProtection="0">
      <alignment vertical="center"/>
    </xf>
    <xf numFmtId="4" fontId="16" fillId="36" borderId="51" applyNumberFormat="0" applyProtection="0">
      <alignment horizontal="right" vertical="center"/>
    </xf>
    <xf numFmtId="0" fontId="20" fillId="35" borderId="51" applyNumberFormat="0" applyProtection="0">
      <alignment horizontal="left" vertical="top" indent="1"/>
    </xf>
    <xf numFmtId="0" fontId="20" fillId="38" borderId="51" applyNumberFormat="0" applyProtection="0">
      <alignment horizontal="left" vertical="top" indent="1"/>
    </xf>
    <xf numFmtId="0" fontId="20" fillId="39" borderId="51" applyNumberFormat="0" applyProtection="0">
      <alignment horizontal="left" vertical="top" indent="1"/>
    </xf>
    <xf numFmtId="0" fontId="20" fillId="3" borderId="51" applyNumberFormat="0" applyProtection="0">
      <alignment horizontal="left" vertical="top" indent="1"/>
    </xf>
    <xf numFmtId="4" fontId="16" fillId="40" borderId="51" applyNumberFormat="0" applyProtection="0">
      <alignment vertical="center"/>
    </xf>
    <xf numFmtId="4" fontId="36" fillId="40" borderId="51" applyNumberFormat="0" applyProtection="0">
      <alignment vertical="center"/>
    </xf>
    <xf numFmtId="0" fontId="16" fillId="40" borderId="51" applyNumberFormat="0" applyProtection="0">
      <alignment horizontal="left" vertical="top" indent="1"/>
    </xf>
    <xf numFmtId="4" fontId="36" fillId="41" borderId="51" applyNumberFormat="0" applyProtection="0">
      <alignment horizontal="right" vertical="center"/>
    </xf>
    <xf numFmtId="4" fontId="45" fillId="41" borderId="51" applyNumberFormat="0" applyProtection="0">
      <alignment horizontal="right" vertical="center"/>
    </xf>
    <xf numFmtId="4" fontId="16" fillId="30" borderId="51" applyNumberFormat="0" applyProtection="0">
      <alignment horizontal="right" vertical="center"/>
    </xf>
    <xf numFmtId="4" fontId="16" fillId="32" borderId="51" applyNumberFormat="0" applyProtection="0">
      <alignment horizontal="right" vertical="center"/>
    </xf>
    <xf numFmtId="4" fontId="16" fillId="29" borderId="51" applyNumberFormat="0" applyProtection="0">
      <alignment horizontal="right" vertical="center"/>
    </xf>
    <xf numFmtId="4" fontId="16" fillId="25" borderId="51" applyNumberFormat="0" applyProtection="0">
      <alignment horizontal="right" vertical="center"/>
    </xf>
    <xf numFmtId="4" fontId="16" fillId="27" borderId="51" applyNumberFormat="0" applyProtection="0">
      <alignment horizontal="right" vertical="center"/>
    </xf>
    <xf numFmtId="0" fontId="17" fillId="19" borderId="51" applyNumberFormat="0" applyProtection="0">
      <alignment horizontal="left" vertical="top" indent="1"/>
    </xf>
    <xf numFmtId="4" fontId="16" fillId="28" borderId="51" applyNumberFormat="0" applyProtection="0">
      <alignment horizontal="right" vertical="center"/>
    </xf>
    <xf numFmtId="4" fontId="16" fillId="31" borderId="51" applyNumberFormat="0" applyProtection="0">
      <alignment horizontal="right" vertical="center"/>
    </xf>
    <xf numFmtId="4" fontId="16" fillId="26" borderId="51" applyNumberFormat="0" applyProtection="0">
      <alignment horizontal="right" vertical="center"/>
    </xf>
    <xf numFmtId="4" fontId="31" fillId="19" borderId="53" applyNumberFormat="0" applyProtection="0">
      <alignment vertical="center"/>
    </xf>
    <xf numFmtId="0" fontId="17" fillId="19" borderId="53" applyNumberFormat="0" applyProtection="0">
      <alignment horizontal="left" vertical="top" indent="1"/>
    </xf>
    <xf numFmtId="4" fontId="16" fillId="24" borderId="53" applyNumberFormat="0" applyProtection="0">
      <alignment horizontal="right" vertical="center"/>
    </xf>
    <xf numFmtId="4" fontId="16" fillId="25" borderId="53" applyNumberFormat="0" applyProtection="0">
      <alignment horizontal="right" vertical="center"/>
    </xf>
    <xf numFmtId="4" fontId="16" fillId="26" borderId="53" applyNumberFormat="0" applyProtection="0">
      <alignment horizontal="right" vertical="center"/>
    </xf>
    <xf numFmtId="4" fontId="16" fillId="27" borderId="53" applyNumberFormat="0" applyProtection="0">
      <alignment horizontal="right" vertical="center"/>
    </xf>
    <xf numFmtId="4" fontId="16" fillId="28" borderId="53" applyNumberFormat="0" applyProtection="0">
      <alignment horizontal="right" vertical="center"/>
    </xf>
    <xf numFmtId="4" fontId="16" fillId="29" borderId="53" applyNumberFormat="0" applyProtection="0">
      <alignment horizontal="right" vertical="center"/>
    </xf>
    <xf numFmtId="4" fontId="16" fillId="30" borderId="53" applyNumberFormat="0" applyProtection="0">
      <alignment horizontal="right" vertical="center"/>
    </xf>
    <xf numFmtId="4" fontId="16" fillId="31" borderId="53" applyNumberFormat="0" applyProtection="0">
      <alignment horizontal="right" vertical="center"/>
    </xf>
    <xf numFmtId="4" fontId="16" fillId="32" borderId="53" applyNumberFormat="0" applyProtection="0">
      <alignment horizontal="right" vertical="center"/>
    </xf>
    <xf numFmtId="4" fontId="16" fillId="36" borderId="53" applyNumberFormat="0" applyProtection="0">
      <alignment horizontal="right" vertical="center"/>
    </xf>
    <xf numFmtId="0" fontId="20" fillId="35" borderId="53" applyNumberFormat="0" applyProtection="0">
      <alignment horizontal="left" vertical="top" indent="1"/>
    </xf>
    <xf numFmtId="0" fontId="20" fillId="38" borderId="53" applyNumberFormat="0" applyProtection="0">
      <alignment horizontal="left" vertical="top" indent="1"/>
    </xf>
    <xf numFmtId="0" fontId="20" fillId="39" borderId="53" applyNumberFormat="0" applyProtection="0">
      <alignment horizontal="left" vertical="top" indent="1"/>
    </xf>
    <xf numFmtId="0" fontId="20" fillId="3" borderId="53" applyNumberFormat="0" applyProtection="0">
      <alignment horizontal="left" vertical="top" indent="1"/>
    </xf>
    <xf numFmtId="4" fontId="16" fillId="40" borderId="53" applyNumberFormat="0" applyProtection="0">
      <alignment vertical="center"/>
    </xf>
    <xf numFmtId="4" fontId="36" fillId="40" borderId="53" applyNumberFormat="0" applyProtection="0">
      <alignment vertical="center"/>
    </xf>
    <xf numFmtId="0" fontId="16" fillId="40" borderId="53" applyNumberFormat="0" applyProtection="0">
      <alignment horizontal="left" vertical="top" indent="1"/>
    </xf>
    <xf numFmtId="4" fontId="36" fillId="41" borderId="53" applyNumberFormat="0" applyProtection="0">
      <alignment horizontal="right" vertical="center"/>
    </xf>
    <xf numFmtId="4" fontId="45" fillId="41" borderId="53" applyNumberFormat="0" applyProtection="0">
      <alignment horizontal="right" vertical="center"/>
    </xf>
    <xf numFmtId="4" fontId="45" fillId="41" borderId="55" applyNumberFormat="0" applyProtection="0">
      <alignment horizontal="right" vertical="center"/>
    </xf>
    <xf numFmtId="4" fontId="36" fillId="41" borderId="55" applyNumberFormat="0" applyProtection="0">
      <alignment horizontal="right" vertical="center"/>
    </xf>
    <xf numFmtId="0" fontId="16" fillId="40" borderId="55" applyNumberFormat="0" applyProtection="0">
      <alignment horizontal="left" vertical="top" indent="1"/>
    </xf>
    <xf numFmtId="4" fontId="36" fillId="40" borderId="55" applyNumberFormat="0" applyProtection="0">
      <alignment vertical="center"/>
    </xf>
    <xf numFmtId="4" fontId="16" fillId="40" borderId="55" applyNumberFormat="0" applyProtection="0">
      <alignment vertical="center"/>
    </xf>
    <xf numFmtId="0" fontId="20" fillId="3" borderId="55" applyNumberFormat="0" applyProtection="0">
      <alignment horizontal="left" vertical="top" indent="1"/>
    </xf>
    <xf numFmtId="0" fontId="20" fillId="39" borderId="55" applyNumberFormat="0" applyProtection="0">
      <alignment horizontal="left" vertical="top" indent="1"/>
    </xf>
    <xf numFmtId="0" fontId="20" fillId="38" borderId="55" applyNumberFormat="0" applyProtection="0">
      <alignment horizontal="left" vertical="top" indent="1"/>
    </xf>
    <xf numFmtId="0" fontId="20" fillId="35" borderId="55" applyNumberFormat="0" applyProtection="0">
      <alignment horizontal="left" vertical="top" indent="1"/>
    </xf>
    <xf numFmtId="4" fontId="16" fillId="36" borderId="55" applyNumberFormat="0" applyProtection="0">
      <alignment horizontal="right" vertical="center"/>
    </xf>
    <xf numFmtId="4" fontId="16" fillId="32" borderId="55" applyNumberFormat="0" applyProtection="0">
      <alignment horizontal="right" vertical="center"/>
    </xf>
    <xf numFmtId="4" fontId="16" fillId="31" borderId="55" applyNumberFormat="0" applyProtection="0">
      <alignment horizontal="right" vertical="center"/>
    </xf>
    <xf numFmtId="4" fontId="16" fillId="30" borderId="55" applyNumberFormat="0" applyProtection="0">
      <alignment horizontal="right" vertical="center"/>
    </xf>
    <xf numFmtId="4" fontId="16" fillId="29" borderId="55" applyNumberFormat="0" applyProtection="0">
      <alignment horizontal="right" vertical="center"/>
    </xf>
    <xf numFmtId="4" fontId="16" fillId="28" borderId="55" applyNumberFormat="0" applyProtection="0">
      <alignment horizontal="right" vertical="center"/>
    </xf>
    <xf numFmtId="4" fontId="16" fillId="27" borderId="55" applyNumberFormat="0" applyProtection="0">
      <alignment horizontal="right" vertical="center"/>
    </xf>
    <xf numFmtId="4" fontId="16" fillId="26" borderId="55" applyNumberFormat="0" applyProtection="0">
      <alignment horizontal="right" vertical="center"/>
    </xf>
    <xf numFmtId="4" fontId="16" fillId="25" borderId="55" applyNumberFormat="0" applyProtection="0">
      <alignment horizontal="right" vertical="center"/>
    </xf>
    <xf numFmtId="4" fontId="16" fillId="24" borderId="55" applyNumberFormat="0" applyProtection="0">
      <alignment horizontal="right" vertical="center"/>
    </xf>
    <xf numFmtId="0" fontId="17" fillId="19" borderId="55" applyNumberFormat="0" applyProtection="0">
      <alignment horizontal="left" vertical="top" indent="1"/>
    </xf>
    <xf numFmtId="4" fontId="31" fillId="19" borderId="55" applyNumberFormat="0" applyProtection="0">
      <alignment vertical="center"/>
    </xf>
    <xf numFmtId="4" fontId="23" fillId="0" borderId="54" applyNumberFormat="0" applyProtection="0">
      <alignment horizontal="left" vertical="center" indent="1"/>
    </xf>
    <xf numFmtId="4" fontId="23" fillId="0" borderId="56" applyNumberFormat="0" applyProtection="0">
      <alignment horizontal="left" vertical="center" indent="1"/>
    </xf>
    <xf numFmtId="4" fontId="16" fillId="24" borderId="55" applyNumberFormat="0" applyProtection="0">
      <alignment horizontal="right" vertical="center"/>
    </xf>
    <xf numFmtId="4" fontId="31" fillId="19" borderId="55" applyNumberFormat="0" applyProtection="0">
      <alignment vertical="center"/>
    </xf>
    <xf numFmtId="4" fontId="16" fillId="36" borderId="55" applyNumberFormat="0" applyProtection="0">
      <alignment horizontal="right" vertical="center"/>
    </xf>
    <xf numFmtId="0" fontId="20" fillId="35" borderId="55" applyNumberFormat="0" applyProtection="0">
      <alignment horizontal="left" vertical="top" indent="1"/>
    </xf>
    <xf numFmtId="0" fontId="20" fillId="38" borderId="55" applyNumberFormat="0" applyProtection="0">
      <alignment horizontal="left" vertical="top" indent="1"/>
    </xf>
    <xf numFmtId="0" fontId="20" fillId="39" borderId="55" applyNumberFormat="0" applyProtection="0">
      <alignment horizontal="left" vertical="top" indent="1"/>
    </xf>
    <xf numFmtId="0" fontId="20" fillId="3" borderId="55" applyNumberFormat="0" applyProtection="0">
      <alignment horizontal="left" vertical="top" indent="1"/>
    </xf>
    <xf numFmtId="4" fontId="16" fillId="40" borderId="55" applyNumberFormat="0" applyProtection="0">
      <alignment vertical="center"/>
    </xf>
    <xf numFmtId="4" fontId="36" fillId="40" borderId="55" applyNumberFormat="0" applyProtection="0">
      <alignment vertical="center"/>
    </xf>
    <xf numFmtId="0" fontId="16" fillId="40" borderId="55" applyNumberFormat="0" applyProtection="0">
      <alignment horizontal="left" vertical="top" indent="1"/>
    </xf>
    <xf numFmtId="4" fontId="36" fillId="41" borderId="55" applyNumberFormat="0" applyProtection="0">
      <alignment horizontal="right" vertical="center"/>
    </xf>
    <xf numFmtId="4" fontId="45" fillId="41" borderId="55" applyNumberFormat="0" applyProtection="0">
      <alignment horizontal="right" vertical="center"/>
    </xf>
    <xf numFmtId="4" fontId="16" fillId="30" borderId="55" applyNumberFormat="0" applyProtection="0">
      <alignment horizontal="right" vertical="center"/>
    </xf>
    <xf numFmtId="4" fontId="16" fillId="32" borderId="55" applyNumberFormat="0" applyProtection="0">
      <alignment horizontal="right" vertical="center"/>
    </xf>
    <xf numFmtId="4" fontId="16" fillId="29" borderId="55" applyNumberFormat="0" applyProtection="0">
      <alignment horizontal="right" vertical="center"/>
    </xf>
    <xf numFmtId="4" fontId="16" fillId="25" borderId="55" applyNumberFormat="0" applyProtection="0">
      <alignment horizontal="right" vertical="center"/>
    </xf>
    <xf numFmtId="4" fontId="16" fillId="27" borderId="55" applyNumberFormat="0" applyProtection="0">
      <alignment horizontal="right" vertical="center"/>
    </xf>
    <xf numFmtId="0" fontId="17" fillId="19" borderId="55" applyNumberFormat="0" applyProtection="0">
      <alignment horizontal="left" vertical="top" indent="1"/>
    </xf>
    <xf numFmtId="4" fontId="16" fillId="28" borderId="55" applyNumberFormat="0" applyProtection="0">
      <alignment horizontal="right" vertical="center"/>
    </xf>
    <xf numFmtId="4" fontId="16" fillId="31" borderId="55" applyNumberFormat="0" applyProtection="0">
      <alignment horizontal="right" vertical="center"/>
    </xf>
    <xf numFmtId="4" fontId="16" fillId="26" borderId="55" applyNumberFormat="0" applyProtection="0">
      <alignment horizontal="right" vertical="center"/>
    </xf>
    <xf numFmtId="0" fontId="24" fillId="0" borderId="56" applyNumberFormat="0" applyProtection="0">
      <alignment horizontal="left" vertical="center" indent="2"/>
    </xf>
    <xf numFmtId="0" fontId="20" fillId="3" borderId="57" applyNumberFormat="0" applyProtection="0">
      <alignment horizontal="left" vertical="top" indent="1"/>
    </xf>
    <xf numFmtId="4" fontId="16" fillId="40" borderId="57" applyNumberFormat="0" applyProtection="0">
      <alignment vertical="center"/>
    </xf>
    <xf numFmtId="4" fontId="36" fillId="40" borderId="57" applyNumberFormat="0" applyProtection="0">
      <alignment vertical="center"/>
    </xf>
    <xf numFmtId="0" fontId="16" fillId="40" borderId="57" applyNumberFormat="0" applyProtection="0">
      <alignment horizontal="left" vertical="top" indent="1"/>
    </xf>
    <xf numFmtId="4" fontId="23" fillId="0" borderId="56" applyNumberFormat="0" applyProtection="0">
      <alignment horizontal="right" vertical="center" wrapText="1"/>
    </xf>
    <xf numFmtId="4" fontId="36" fillId="41" borderId="57" applyNumberFormat="0" applyProtection="0">
      <alignment horizontal="right" vertical="center"/>
    </xf>
    <xf numFmtId="0" fontId="25" fillId="43" borderId="56" applyNumberFormat="0" applyProtection="0">
      <alignment horizontal="center" vertical="center" wrapText="1"/>
    </xf>
    <xf numFmtId="0" fontId="25" fillId="44" borderId="56" applyNumberFormat="0" applyProtection="0">
      <alignment horizontal="center" vertical="top" wrapText="1"/>
    </xf>
    <xf numFmtId="4" fontId="45" fillId="41" borderId="57" applyNumberFormat="0" applyProtection="0">
      <alignment horizontal="right" vertical="center"/>
    </xf>
    <xf numFmtId="4" fontId="45" fillId="41" borderId="59" applyNumberFormat="0" applyProtection="0">
      <alignment horizontal="right" vertical="center"/>
    </xf>
    <xf numFmtId="4" fontId="36" fillId="41" borderId="59" applyNumberFormat="0" applyProtection="0">
      <alignment horizontal="right" vertical="center"/>
    </xf>
    <xf numFmtId="0" fontId="16" fillId="40" borderId="59" applyNumberFormat="0" applyProtection="0">
      <alignment horizontal="left" vertical="top" indent="1"/>
    </xf>
    <xf numFmtId="4" fontId="36" fillId="40" borderId="59" applyNumberFormat="0" applyProtection="0">
      <alignment vertical="center"/>
    </xf>
    <xf numFmtId="4" fontId="16" fillId="40" borderId="59" applyNumberFormat="0" applyProtection="0">
      <alignment vertical="center"/>
    </xf>
    <xf numFmtId="0" fontId="20" fillId="3" borderId="59" applyNumberFormat="0" applyProtection="0">
      <alignment horizontal="left" vertical="top" indent="1"/>
    </xf>
    <xf numFmtId="0" fontId="20" fillId="39" borderId="59" applyNumberFormat="0" applyProtection="0">
      <alignment horizontal="left" vertical="top" indent="1"/>
    </xf>
    <xf numFmtId="0" fontId="20" fillId="38" borderId="59" applyNumberFormat="0" applyProtection="0">
      <alignment horizontal="left" vertical="top" indent="1"/>
    </xf>
    <xf numFmtId="0" fontId="20" fillId="35" borderId="59" applyNumberFormat="0" applyProtection="0">
      <alignment horizontal="left" vertical="top" indent="1"/>
    </xf>
    <xf numFmtId="4" fontId="16" fillId="36" borderId="59" applyNumberFormat="0" applyProtection="0">
      <alignment horizontal="right" vertical="center"/>
    </xf>
    <xf numFmtId="4" fontId="16" fillId="32" borderId="59" applyNumberFormat="0" applyProtection="0">
      <alignment horizontal="right" vertical="center"/>
    </xf>
    <xf numFmtId="4" fontId="16" fillId="31" borderId="59" applyNumberFormat="0" applyProtection="0">
      <alignment horizontal="right" vertical="center"/>
    </xf>
    <xf numFmtId="4" fontId="16" fillId="30" borderId="59" applyNumberFormat="0" applyProtection="0">
      <alignment horizontal="right" vertical="center"/>
    </xf>
    <xf numFmtId="4" fontId="16" fillId="29" borderId="59" applyNumberFormat="0" applyProtection="0">
      <alignment horizontal="right" vertical="center"/>
    </xf>
    <xf numFmtId="4" fontId="16" fillId="28" borderId="59" applyNumberFormat="0" applyProtection="0">
      <alignment horizontal="right" vertical="center"/>
    </xf>
    <xf numFmtId="4" fontId="16" fillId="27" borderId="59" applyNumberFormat="0" applyProtection="0">
      <alignment horizontal="right" vertical="center"/>
    </xf>
    <xf numFmtId="4" fontId="16" fillId="26" borderId="59" applyNumberFormat="0" applyProtection="0">
      <alignment horizontal="right" vertical="center"/>
    </xf>
    <xf numFmtId="4" fontId="16" fillId="25" borderId="59" applyNumberFormat="0" applyProtection="0">
      <alignment horizontal="right" vertical="center"/>
    </xf>
    <xf numFmtId="4" fontId="16" fillId="24" borderId="59" applyNumberFormat="0" applyProtection="0">
      <alignment horizontal="right" vertical="center"/>
    </xf>
    <xf numFmtId="0" fontId="17" fillId="19" borderId="59" applyNumberFormat="0" applyProtection="0">
      <alignment horizontal="left" vertical="top" indent="1"/>
    </xf>
    <xf numFmtId="4" fontId="31" fillId="19" borderId="59" applyNumberFormat="0" applyProtection="0">
      <alignment vertical="center"/>
    </xf>
    <xf numFmtId="0" fontId="20" fillId="84" borderId="56" applyNumberFormat="0">
      <protection locked="0"/>
    </xf>
    <xf numFmtId="4" fontId="23" fillId="0" borderId="58" applyNumberFormat="0" applyProtection="0">
      <alignment horizontal="left" vertical="center" indent="1"/>
    </xf>
    <xf numFmtId="4" fontId="23" fillId="0" borderId="60"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11" fillId="0" borderId="0"/>
    <xf numFmtId="4" fontId="23" fillId="0" borderId="52"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29"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2" applyNumberFormat="0" applyAlignment="0" applyProtection="0"/>
    <xf numFmtId="0" fontId="111" fillId="56" borderId="33" applyNumberFormat="0" applyAlignment="0" applyProtection="0"/>
    <xf numFmtId="0" fontId="112" fillId="56" borderId="32" applyNumberFormat="0" applyAlignment="0" applyProtection="0"/>
    <xf numFmtId="0" fontId="113" fillId="0" borderId="34" applyNumberFormat="0" applyFill="0" applyAlignment="0" applyProtection="0"/>
    <xf numFmtId="0" fontId="114" fillId="57" borderId="35"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36"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8"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2" applyNumberFormat="0" applyProtection="0">
      <alignment horizontal="right" vertical="center" wrapText="1"/>
    </xf>
    <xf numFmtId="4" fontId="31" fillId="19" borderId="64" applyNumberFormat="0" applyProtection="0">
      <alignment vertical="center"/>
    </xf>
    <xf numFmtId="4" fontId="30" fillId="18" borderId="52" applyNumberFormat="0" applyProtection="0">
      <alignment horizontal="left" vertical="center" indent="1"/>
    </xf>
    <xf numFmtId="0" fontId="17" fillId="19" borderId="64" applyNumberFormat="0" applyProtection="0">
      <alignment horizontal="left" vertical="top" indent="1"/>
    </xf>
    <xf numFmtId="4" fontId="25" fillId="22" borderId="52" applyNumberFormat="0" applyProtection="0">
      <alignment horizontal="left" vertical="center"/>
    </xf>
    <xf numFmtId="4" fontId="16" fillId="24" borderId="64" applyNumberFormat="0" applyProtection="0">
      <alignment horizontal="right" vertical="center"/>
    </xf>
    <xf numFmtId="4" fontId="16" fillId="25" borderId="64" applyNumberFormat="0" applyProtection="0">
      <alignment horizontal="right" vertical="center"/>
    </xf>
    <xf numFmtId="4" fontId="16" fillId="26" borderId="64" applyNumberFormat="0" applyProtection="0">
      <alignment horizontal="right" vertical="center"/>
    </xf>
    <xf numFmtId="4" fontId="16" fillId="27" borderId="64" applyNumberFormat="0" applyProtection="0">
      <alignment horizontal="right" vertical="center"/>
    </xf>
    <xf numFmtId="4" fontId="16" fillId="28" borderId="64" applyNumberFormat="0" applyProtection="0">
      <alignment horizontal="right" vertical="center"/>
    </xf>
    <xf numFmtId="4" fontId="16" fillId="29" borderId="64" applyNumberFormat="0" applyProtection="0">
      <alignment horizontal="right" vertical="center"/>
    </xf>
    <xf numFmtId="4" fontId="16" fillId="30" borderId="64" applyNumberFormat="0" applyProtection="0">
      <alignment horizontal="right" vertical="center"/>
    </xf>
    <xf numFmtId="4" fontId="16" fillId="31" borderId="64" applyNumberFormat="0" applyProtection="0">
      <alignment horizontal="right" vertical="center"/>
    </xf>
    <xf numFmtId="4" fontId="16" fillId="32" borderId="64" applyNumberFormat="0" applyProtection="0">
      <alignment horizontal="right" vertical="center"/>
    </xf>
    <xf numFmtId="4" fontId="17" fillId="33" borderId="52" applyNumberFormat="0" applyProtection="0">
      <alignment horizontal="left" vertical="center" indent="1"/>
    </xf>
    <xf numFmtId="4" fontId="16" fillId="34" borderId="52" applyNumberFormat="0" applyProtection="0">
      <alignment horizontal="left" vertical="center" indent="1"/>
    </xf>
    <xf numFmtId="4" fontId="16" fillId="36" borderId="64" applyNumberFormat="0" applyProtection="0">
      <alignment horizontal="right" vertical="center"/>
    </xf>
    <xf numFmtId="0" fontId="24" fillId="0" borderId="52" applyNumberFormat="0" applyProtection="0">
      <alignment horizontal="left" vertical="center" indent="2"/>
    </xf>
    <xf numFmtId="0" fontId="20" fillId="35" borderId="64" applyNumberFormat="0" applyProtection="0">
      <alignment horizontal="left" vertical="top" indent="1"/>
    </xf>
    <xf numFmtId="0" fontId="24" fillId="0" borderId="52" applyNumberFormat="0" applyProtection="0">
      <alignment horizontal="left" vertical="center" indent="2"/>
    </xf>
    <xf numFmtId="0" fontId="20" fillId="38" borderId="64" applyNumberFormat="0" applyProtection="0">
      <alignment horizontal="left" vertical="top" indent="1"/>
    </xf>
    <xf numFmtId="0" fontId="24" fillId="0" borderId="52" applyNumberFormat="0" applyProtection="0">
      <alignment horizontal="left" vertical="center" indent="2"/>
    </xf>
    <xf numFmtId="0" fontId="20" fillId="39" borderId="64" applyNumberFormat="0" applyProtection="0">
      <alignment horizontal="left" vertical="top" indent="1"/>
    </xf>
    <xf numFmtId="0" fontId="24" fillId="0" borderId="52" applyNumberFormat="0" applyProtection="0">
      <alignment horizontal="left" vertical="center" indent="2"/>
    </xf>
    <xf numFmtId="0" fontId="20" fillId="3" borderId="64" applyNumberFormat="0" applyProtection="0">
      <alignment horizontal="left" vertical="top" indent="1"/>
    </xf>
    <xf numFmtId="4" fontId="16" fillId="40" borderId="64" applyNumberFormat="0" applyProtection="0">
      <alignment vertical="center"/>
    </xf>
    <xf numFmtId="4" fontId="36" fillId="40" borderId="64" applyNumberFormat="0" applyProtection="0">
      <alignment vertical="center"/>
    </xf>
    <xf numFmtId="0" fontId="16" fillId="40" borderId="64" applyNumberFormat="0" applyProtection="0">
      <alignment horizontal="left" vertical="top" indent="1"/>
    </xf>
    <xf numFmtId="4" fontId="23" fillId="0" borderId="52" applyNumberFormat="0" applyProtection="0">
      <alignment horizontal="right" vertical="center" wrapText="1"/>
    </xf>
    <xf numFmtId="4" fontId="36" fillId="41" borderId="64" applyNumberFormat="0" applyProtection="0">
      <alignment horizontal="right" vertical="center"/>
    </xf>
    <xf numFmtId="0" fontId="25" fillId="43" borderId="52" applyNumberFormat="0" applyProtection="0">
      <alignment horizontal="center" vertical="center" wrapText="1"/>
    </xf>
    <xf numFmtId="0" fontId="25" fillId="44" borderId="52" applyNumberFormat="0" applyProtection="0">
      <alignment horizontal="center" vertical="top" wrapText="1"/>
    </xf>
    <xf numFmtId="4" fontId="45" fillId="41" borderId="64" applyNumberFormat="0" applyProtection="0">
      <alignment horizontal="right" vertical="center"/>
    </xf>
    <xf numFmtId="0" fontId="9" fillId="0" borderId="0"/>
    <xf numFmtId="44" fontId="9" fillId="0" borderId="0" applyFont="0" applyFill="0" applyBorder="0" applyAlignment="0" applyProtection="0"/>
    <xf numFmtId="0" fontId="20" fillId="84" borderId="52" applyNumberFormat="0">
      <protection locked="0"/>
    </xf>
    <xf numFmtId="0" fontId="9" fillId="0" borderId="0"/>
    <xf numFmtId="0" fontId="9" fillId="0" borderId="0"/>
    <xf numFmtId="4" fontId="30" fillId="18" borderId="52" applyNumberFormat="0" applyProtection="0">
      <alignment horizontal="right" vertical="center" wrapText="1"/>
    </xf>
    <xf numFmtId="4" fontId="31" fillId="19" borderId="65" applyNumberFormat="0" applyProtection="0">
      <alignment vertical="center"/>
    </xf>
    <xf numFmtId="4" fontId="30" fillId="18" borderId="52" applyNumberFormat="0" applyProtection="0">
      <alignment horizontal="left" vertical="center" indent="1"/>
    </xf>
    <xf numFmtId="0" fontId="17" fillId="19" borderId="65" applyNumberFormat="0" applyProtection="0">
      <alignment horizontal="left" vertical="top" indent="1"/>
    </xf>
    <xf numFmtId="4" fontId="25" fillId="22" borderId="52" applyNumberFormat="0" applyProtection="0">
      <alignment horizontal="left" vertical="center"/>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7" fillId="33" borderId="52" applyNumberFormat="0" applyProtection="0">
      <alignment horizontal="left" vertical="center" indent="1"/>
    </xf>
    <xf numFmtId="4" fontId="16" fillId="34" borderId="52" applyNumberFormat="0" applyProtection="0">
      <alignment horizontal="left" vertical="center" indent="1"/>
    </xf>
    <xf numFmtId="4" fontId="16" fillId="36" borderId="65" applyNumberFormat="0" applyProtection="0">
      <alignment horizontal="right" vertical="center"/>
    </xf>
    <xf numFmtId="0" fontId="24" fillId="0" borderId="52" applyNumberFormat="0" applyProtection="0">
      <alignment horizontal="left" vertical="center" indent="2"/>
    </xf>
    <xf numFmtId="0" fontId="20" fillId="35" borderId="65" applyNumberFormat="0" applyProtection="0">
      <alignment horizontal="left" vertical="top" indent="1"/>
    </xf>
    <xf numFmtId="0" fontId="24" fillId="0" borderId="52" applyNumberFormat="0" applyProtection="0">
      <alignment horizontal="left" vertical="center" indent="2"/>
    </xf>
    <xf numFmtId="0" fontId="20" fillId="38" borderId="65" applyNumberFormat="0" applyProtection="0">
      <alignment horizontal="left" vertical="top" indent="1"/>
    </xf>
    <xf numFmtId="0" fontId="24" fillId="0" borderId="52" applyNumberFormat="0" applyProtection="0">
      <alignment horizontal="left" vertical="center" indent="2"/>
    </xf>
    <xf numFmtId="0" fontId="20" fillId="39" borderId="65" applyNumberFormat="0" applyProtection="0">
      <alignment horizontal="left" vertical="top" indent="1"/>
    </xf>
    <xf numFmtId="0" fontId="24" fillId="0" borderId="52" applyNumberFormat="0" applyProtection="0">
      <alignment horizontal="left" vertical="center" indent="2"/>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23" fillId="0" borderId="52" applyNumberFormat="0" applyProtection="0">
      <alignment horizontal="right" vertical="center" wrapText="1"/>
    </xf>
    <xf numFmtId="4" fontId="36" fillId="41" borderId="65" applyNumberFormat="0" applyProtection="0">
      <alignment horizontal="right" vertical="center"/>
    </xf>
    <xf numFmtId="0" fontId="25" fillId="43" borderId="52" applyNumberFormat="0" applyProtection="0">
      <alignment horizontal="center" vertical="center" wrapText="1"/>
    </xf>
    <xf numFmtId="0" fontId="25" fillId="44" borderId="52" applyNumberFormat="0" applyProtection="0">
      <alignment horizontal="center" vertical="top" wrapText="1"/>
    </xf>
    <xf numFmtId="4" fontId="45" fillId="41" borderId="65" applyNumberFormat="0" applyProtection="0">
      <alignment horizontal="right" vertical="center"/>
    </xf>
    <xf numFmtId="0" fontId="9" fillId="0" borderId="0"/>
    <xf numFmtId="44" fontId="9" fillId="0" borderId="0" applyFont="0" applyFill="0" applyBorder="0" applyAlignment="0" applyProtection="0"/>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52" applyNumberFormat="0">
      <protection locked="0"/>
    </xf>
    <xf numFmtId="0" fontId="9" fillId="0" borderId="0"/>
    <xf numFmtId="0" fontId="9" fillId="0" borderId="0"/>
    <xf numFmtId="4" fontId="25" fillId="22" borderId="67" applyNumberFormat="0" applyProtection="0">
      <alignment horizontal="left" vertical="center"/>
    </xf>
    <xf numFmtId="0" fontId="24" fillId="0" borderId="60" applyNumberFormat="0" applyProtection="0">
      <alignment horizontal="left" vertical="center" indent="2"/>
    </xf>
    <xf numFmtId="4" fontId="30" fillId="18" borderId="60" applyNumberFormat="0" applyProtection="0">
      <alignment horizontal="right" vertical="center" wrapText="1"/>
    </xf>
    <xf numFmtId="4" fontId="16" fillId="31" borderId="66" applyNumberFormat="0" applyProtection="0">
      <alignment horizontal="right" vertical="center"/>
    </xf>
    <xf numFmtId="0" fontId="20" fillId="39" borderId="66" applyNumberFormat="0" applyProtection="0">
      <alignment horizontal="left" vertical="top" indent="1"/>
    </xf>
    <xf numFmtId="0" fontId="20" fillId="84" borderId="60" applyNumberFormat="0">
      <protection locked="0"/>
    </xf>
    <xf numFmtId="4" fontId="25" fillId="22" borderId="60" applyNumberFormat="0" applyProtection="0">
      <alignment horizontal="left" vertical="center"/>
    </xf>
    <xf numFmtId="4" fontId="30" fillId="18" borderId="60" applyNumberFormat="0" applyProtection="0">
      <alignment horizontal="right" vertical="center" wrapText="1"/>
    </xf>
    <xf numFmtId="0" fontId="17" fillId="19" borderId="66" applyNumberFormat="0" applyProtection="0">
      <alignment horizontal="left" vertical="top" indent="1"/>
    </xf>
    <xf numFmtId="4" fontId="31" fillId="19" borderId="66" applyNumberFormat="0" applyProtection="0">
      <alignment vertical="center"/>
    </xf>
    <xf numFmtId="0" fontId="9" fillId="0" borderId="0"/>
    <xf numFmtId="44" fontId="9" fillId="0" borderId="0" applyFont="0" applyFill="0" applyBorder="0" applyAlignment="0" applyProtection="0"/>
    <xf numFmtId="4" fontId="16" fillId="34" borderId="60" applyNumberFormat="0" applyProtection="0">
      <alignment horizontal="left" vertical="center" indent="1"/>
    </xf>
    <xf numFmtId="4" fontId="30" fillId="18" borderId="67" applyNumberFormat="0" applyProtection="0">
      <alignment horizontal="left" vertical="center" indent="1"/>
    </xf>
    <xf numFmtId="0" fontId="24" fillId="0" borderId="67" applyNumberFormat="0" applyProtection="0">
      <alignment horizontal="left" vertical="center" indent="2"/>
    </xf>
    <xf numFmtId="0" fontId="20" fillId="38" borderId="66" applyNumberFormat="0" applyProtection="0">
      <alignment horizontal="left" vertical="top" indent="1"/>
    </xf>
    <xf numFmtId="0" fontId="24" fillId="0" borderId="67" applyNumberFormat="0" applyProtection="0">
      <alignment horizontal="left" vertical="center" indent="2"/>
    </xf>
    <xf numFmtId="0" fontId="20" fillId="35" borderId="66" applyNumberFormat="0" applyProtection="0">
      <alignment horizontal="left" vertical="top" indent="1"/>
    </xf>
    <xf numFmtId="0" fontId="24" fillId="0" borderId="67" applyNumberFormat="0" applyProtection="0">
      <alignment horizontal="left" vertical="center" indent="2"/>
    </xf>
    <xf numFmtId="4" fontId="16" fillId="36" borderId="66" applyNumberFormat="0" applyProtection="0">
      <alignment horizontal="right" vertical="center"/>
    </xf>
    <xf numFmtId="4" fontId="16" fillId="34" borderId="67" applyNumberFormat="0" applyProtection="0">
      <alignment horizontal="left" vertical="center" indent="1"/>
    </xf>
    <xf numFmtId="4" fontId="17" fillId="33" borderId="67" applyNumberFormat="0" applyProtection="0">
      <alignment horizontal="left" vertical="center" indent="1"/>
    </xf>
    <xf numFmtId="4" fontId="16" fillId="32" borderId="66" applyNumberFormat="0" applyProtection="0">
      <alignment horizontal="right" vertical="center"/>
    </xf>
    <xf numFmtId="0" fontId="25" fillId="44" borderId="60" applyNumberFormat="0" applyProtection="0">
      <alignment horizontal="center" vertical="top" wrapText="1"/>
    </xf>
    <xf numFmtId="0" fontId="25" fillId="43" borderId="60" applyNumberFormat="0" applyProtection="0">
      <alignment horizontal="center" vertical="center" wrapText="1"/>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23" fillId="0" borderId="60" applyNumberFormat="0" applyProtection="0">
      <alignment horizontal="right" vertical="center" wrapText="1"/>
    </xf>
    <xf numFmtId="4" fontId="16" fillId="24" borderId="66" applyNumberFormat="0" applyProtection="0">
      <alignment horizontal="right" vertical="center"/>
    </xf>
    <xf numFmtId="4" fontId="30" fillId="18" borderId="67" applyNumberFormat="0" applyProtection="0">
      <alignment horizontal="right" vertical="center" wrapTex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4" fontId="30" fillId="18" borderId="60" applyNumberFormat="0" applyProtection="0">
      <alignment horizontal="left" vertical="center" indent="1"/>
    </xf>
    <xf numFmtId="4" fontId="17" fillId="33" borderId="60" applyNumberFormat="0" applyProtection="0">
      <alignment horizontal="left" vertical="center" indent="1"/>
    </xf>
    <xf numFmtId="0" fontId="9" fillId="0" borderId="0"/>
    <xf numFmtId="0" fontId="9" fillId="0" borderId="0"/>
    <xf numFmtId="4" fontId="31" fillId="19" borderId="61" applyNumberFormat="0" applyProtection="0">
      <alignment vertical="center"/>
    </xf>
    <xf numFmtId="0" fontId="17" fillId="19" borderId="61" applyNumberFormat="0" applyProtection="0">
      <alignment horizontal="left" vertical="top" indent="1"/>
    </xf>
    <xf numFmtId="4" fontId="16" fillId="24" borderId="61" applyNumberFormat="0" applyProtection="0">
      <alignment horizontal="right" vertical="center"/>
    </xf>
    <xf numFmtId="4" fontId="16" fillId="25" borderId="61" applyNumberFormat="0" applyProtection="0">
      <alignment horizontal="right" vertical="center"/>
    </xf>
    <xf numFmtId="4" fontId="16" fillId="26" borderId="61" applyNumberFormat="0" applyProtection="0">
      <alignment horizontal="right" vertical="center"/>
    </xf>
    <xf numFmtId="4" fontId="16" fillId="27" borderId="61" applyNumberFormat="0" applyProtection="0">
      <alignment horizontal="right" vertical="center"/>
    </xf>
    <xf numFmtId="4" fontId="16" fillId="28" borderId="61" applyNumberFormat="0" applyProtection="0">
      <alignment horizontal="right" vertical="center"/>
    </xf>
    <xf numFmtId="4" fontId="16" fillId="29" borderId="61" applyNumberFormat="0" applyProtection="0">
      <alignment horizontal="right" vertical="center"/>
    </xf>
    <xf numFmtId="4" fontId="16" fillId="30" borderId="61" applyNumberFormat="0" applyProtection="0">
      <alignment horizontal="right" vertical="center"/>
    </xf>
    <xf numFmtId="4" fontId="16" fillId="31" borderId="61" applyNumberFormat="0" applyProtection="0">
      <alignment horizontal="right" vertical="center"/>
    </xf>
    <xf numFmtId="4" fontId="16" fillId="32" borderId="61" applyNumberFormat="0" applyProtection="0">
      <alignment horizontal="righ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0" fontId="9" fillId="0" borderId="0"/>
    <xf numFmtId="44" fontId="9" fillId="0" borderId="0" applyFont="0" applyFill="0" applyBorder="0" applyAlignment="0" applyProtection="0"/>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0" fontId="9" fillId="0" borderId="0"/>
    <xf numFmtId="0" fontId="9" fillId="0" borderId="0"/>
    <xf numFmtId="4" fontId="23" fillId="0" borderId="60"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1" applyNumberFormat="0" applyProtection="0">
      <alignment vertical="center"/>
    </xf>
    <xf numFmtId="4" fontId="30" fillId="18" borderId="60" applyNumberFormat="0" applyProtection="0">
      <alignment horizontal="left" vertical="center" indent="1"/>
    </xf>
    <xf numFmtId="0" fontId="17" fillId="19" borderId="61" applyNumberFormat="0" applyProtection="0">
      <alignment horizontal="left" vertical="top" indent="1"/>
    </xf>
    <xf numFmtId="4" fontId="25" fillId="22" borderId="60" applyNumberFormat="0" applyProtection="0">
      <alignment horizontal="left" vertical="center"/>
    </xf>
    <xf numFmtId="4" fontId="16" fillId="24" borderId="61" applyNumberFormat="0" applyProtection="0">
      <alignment horizontal="right" vertical="center"/>
    </xf>
    <xf numFmtId="4" fontId="16" fillId="25" borderId="61" applyNumberFormat="0" applyProtection="0">
      <alignment horizontal="right" vertical="center"/>
    </xf>
    <xf numFmtId="4" fontId="16" fillId="26" borderId="61" applyNumberFormat="0" applyProtection="0">
      <alignment horizontal="right" vertical="center"/>
    </xf>
    <xf numFmtId="4" fontId="16" fillId="27" borderId="61" applyNumberFormat="0" applyProtection="0">
      <alignment horizontal="right" vertical="center"/>
    </xf>
    <xf numFmtId="4" fontId="16" fillId="28" borderId="61" applyNumberFormat="0" applyProtection="0">
      <alignment horizontal="right" vertical="center"/>
    </xf>
    <xf numFmtId="4" fontId="16" fillId="29" borderId="61" applyNumberFormat="0" applyProtection="0">
      <alignment horizontal="right" vertical="center"/>
    </xf>
    <xf numFmtId="4" fontId="16" fillId="30" borderId="61" applyNumberFormat="0" applyProtection="0">
      <alignment horizontal="right" vertical="center"/>
    </xf>
    <xf numFmtId="4" fontId="16" fillId="31" borderId="61" applyNumberFormat="0" applyProtection="0">
      <alignment horizontal="right" vertical="center"/>
    </xf>
    <xf numFmtId="4" fontId="16" fillId="32" borderId="61" applyNumberFormat="0" applyProtection="0">
      <alignment horizontal="right" vertical="center"/>
    </xf>
    <xf numFmtId="4" fontId="17" fillId="33" borderId="60" applyNumberFormat="0" applyProtection="0">
      <alignment horizontal="left" vertical="center" indent="1"/>
    </xf>
    <xf numFmtId="4" fontId="16" fillId="34" borderId="60" applyNumberFormat="0" applyProtection="0">
      <alignment horizontal="left" vertical="center" indent="1"/>
    </xf>
    <xf numFmtId="4" fontId="16" fillId="36" borderId="61" applyNumberFormat="0" applyProtection="0">
      <alignment horizontal="right" vertical="center"/>
    </xf>
    <xf numFmtId="0" fontId="24" fillId="0" borderId="60" applyNumberFormat="0" applyProtection="0">
      <alignment horizontal="left" vertical="center" indent="2"/>
    </xf>
    <xf numFmtId="0" fontId="20" fillId="35" borderId="61" applyNumberFormat="0" applyProtection="0">
      <alignment horizontal="left" vertical="top" indent="1"/>
    </xf>
    <xf numFmtId="0" fontId="24" fillId="0" borderId="60" applyNumberFormat="0" applyProtection="0">
      <alignment horizontal="left" vertical="center" indent="2"/>
    </xf>
    <xf numFmtId="0" fontId="20" fillId="38" borderId="61" applyNumberFormat="0" applyProtection="0">
      <alignment horizontal="left" vertical="top" indent="1"/>
    </xf>
    <xf numFmtId="0" fontId="24" fillId="0" borderId="60" applyNumberFormat="0" applyProtection="0">
      <alignment horizontal="left" vertical="center" indent="2"/>
    </xf>
    <xf numFmtId="0" fontId="20" fillId="39" borderId="61" applyNumberFormat="0" applyProtection="0">
      <alignment horizontal="left" vertical="top" indent="1"/>
    </xf>
    <xf numFmtId="0" fontId="24" fillId="0" borderId="60" applyNumberFormat="0" applyProtection="0">
      <alignment horizontal="left" vertical="center" indent="2"/>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23" fillId="0" borderId="60" applyNumberFormat="0" applyProtection="0">
      <alignment horizontal="right" vertical="center" wrapText="1"/>
    </xf>
    <xf numFmtId="4" fontId="36" fillId="41" borderId="61" applyNumberFormat="0" applyProtection="0">
      <alignment horizontal="right" vertical="center"/>
    </xf>
    <xf numFmtId="0" fontId="25" fillId="43" borderId="60" applyNumberFormat="0" applyProtection="0">
      <alignment horizontal="center" vertical="center" wrapText="1"/>
    </xf>
    <xf numFmtId="0" fontId="25" fillId="44" borderId="60" applyNumberFormat="0" applyProtection="0">
      <alignment horizontal="center" vertical="top" wrapText="1"/>
    </xf>
    <xf numFmtId="4" fontId="45" fillId="41" borderId="61"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0" fontId="20" fillId="84" borderId="60" applyNumberFormat="0">
      <protection locked="0"/>
    </xf>
    <xf numFmtId="4" fontId="23" fillId="0" borderId="60" applyNumberFormat="0" applyProtection="0">
      <alignment horizontal="left" vertical="center" indent="1"/>
    </xf>
    <xf numFmtId="4" fontId="23" fillId="0" borderId="60"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4" fontId="31" fillId="19" borderId="66" applyNumberFormat="0" applyProtection="0">
      <alignment vertical="center"/>
    </xf>
    <xf numFmtId="0" fontId="17" fillId="19" borderId="66" applyNumberFormat="0" applyProtection="0">
      <alignment horizontal="left" vertical="top" indent="1"/>
    </xf>
    <xf numFmtId="4" fontId="16" fillId="24" borderId="66" applyNumberFormat="0" applyProtection="0">
      <alignment horizontal="right" vertical="center"/>
    </xf>
    <xf numFmtId="4" fontId="16" fillId="25" borderId="66" applyNumberFormat="0" applyProtection="0">
      <alignment horizontal="right" vertical="center"/>
    </xf>
    <xf numFmtId="4" fontId="16" fillId="26" borderId="66" applyNumberFormat="0" applyProtection="0">
      <alignment horizontal="right" vertical="center"/>
    </xf>
    <xf numFmtId="4" fontId="16" fillId="27" borderId="66" applyNumberFormat="0" applyProtection="0">
      <alignment horizontal="right" vertical="center"/>
    </xf>
    <xf numFmtId="4" fontId="16" fillId="28" borderId="66" applyNumberFormat="0" applyProtection="0">
      <alignment horizontal="right" vertical="center"/>
    </xf>
    <xf numFmtId="4" fontId="16" fillId="29" borderId="66" applyNumberFormat="0" applyProtection="0">
      <alignment horizontal="right" vertical="center"/>
    </xf>
    <xf numFmtId="4" fontId="16" fillId="30" borderId="66" applyNumberFormat="0" applyProtection="0">
      <alignment horizontal="right" vertical="center"/>
    </xf>
    <xf numFmtId="4" fontId="16" fillId="31" borderId="66" applyNumberFormat="0" applyProtection="0">
      <alignment horizontal="right" vertical="center"/>
    </xf>
    <xf numFmtId="4" fontId="16" fillId="32" borderId="66" applyNumberFormat="0" applyProtection="0">
      <alignment horizontal="righ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4" fontId="23" fillId="0" borderId="67" applyNumberFormat="0" applyProtection="0">
      <alignment horizontal="left" vertical="center" indent="1"/>
    </xf>
    <xf numFmtId="4" fontId="23" fillId="0" borderId="67" applyNumberFormat="0" applyProtection="0">
      <alignment horizontal="left" vertical="center" indent="1"/>
    </xf>
    <xf numFmtId="4" fontId="16" fillId="24" borderId="66" applyNumberFormat="0" applyProtection="0">
      <alignment horizontal="right" vertical="center"/>
    </xf>
    <xf numFmtId="4" fontId="31" fillId="19" borderId="66" applyNumberFormat="0" applyProtection="0">
      <alignmen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16" fillId="30" borderId="66" applyNumberFormat="0" applyProtection="0">
      <alignment horizontal="right" vertical="center"/>
    </xf>
    <xf numFmtId="4" fontId="16" fillId="32" borderId="66" applyNumberFormat="0" applyProtection="0">
      <alignment horizontal="right" vertical="center"/>
    </xf>
    <xf numFmtId="4" fontId="16" fillId="29" borderId="66" applyNumberFormat="0" applyProtection="0">
      <alignment horizontal="right" vertical="center"/>
    </xf>
    <xf numFmtId="4" fontId="16" fillId="25" borderId="66" applyNumberFormat="0" applyProtection="0">
      <alignment horizontal="right" vertical="center"/>
    </xf>
    <xf numFmtId="4" fontId="16" fillId="27" borderId="66" applyNumberFormat="0" applyProtection="0">
      <alignment horizontal="right" vertical="center"/>
    </xf>
    <xf numFmtId="0" fontId="17" fillId="19" borderId="66" applyNumberFormat="0" applyProtection="0">
      <alignment horizontal="left" vertical="top" indent="1"/>
    </xf>
    <xf numFmtId="4" fontId="16" fillId="28" borderId="66" applyNumberFormat="0" applyProtection="0">
      <alignment horizontal="right" vertical="center"/>
    </xf>
    <xf numFmtId="4" fontId="16" fillId="31" borderId="66" applyNumberFormat="0" applyProtection="0">
      <alignment horizontal="right" vertical="center"/>
    </xf>
    <xf numFmtId="4" fontId="16" fillId="26" borderId="66" applyNumberFormat="0" applyProtection="0">
      <alignment horizontal="right" vertical="center"/>
    </xf>
    <xf numFmtId="0" fontId="24" fillId="0" borderId="67" applyNumberFormat="0" applyProtection="0">
      <alignment horizontal="left" vertical="center" indent="2"/>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23" fillId="0" borderId="67" applyNumberFormat="0" applyProtection="0">
      <alignment horizontal="right" vertical="center" wrapText="1"/>
    </xf>
    <xf numFmtId="4" fontId="36" fillId="41" borderId="66" applyNumberFormat="0" applyProtection="0">
      <alignment horizontal="right" vertical="center"/>
    </xf>
    <xf numFmtId="0" fontId="25" fillId="43" borderId="67" applyNumberFormat="0" applyProtection="0">
      <alignment horizontal="center" vertical="center" wrapText="1"/>
    </xf>
    <xf numFmtId="0" fontId="25" fillId="44" borderId="67" applyNumberFormat="0" applyProtection="0">
      <alignment horizontal="center" vertical="top" wrapText="1"/>
    </xf>
    <xf numFmtId="4" fontId="45" fillId="41" borderId="66" applyNumberFormat="0" applyProtection="0">
      <alignment horizontal="right" vertical="center"/>
    </xf>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0" fontId="20" fillId="84" borderId="67" applyNumberFormat="0">
      <protection locked="0"/>
    </xf>
    <xf numFmtId="4" fontId="23" fillId="0" borderId="67" applyNumberFormat="0" applyProtection="0">
      <alignment horizontal="left" vertical="center" indent="1"/>
    </xf>
    <xf numFmtId="4" fontId="23" fillId="0" borderId="67" applyNumberFormat="0" applyProtection="0">
      <alignment horizontal="left" vertical="center" indent="1"/>
    </xf>
    <xf numFmtId="4" fontId="16" fillId="24" borderId="66" applyNumberFormat="0" applyProtection="0">
      <alignment horizontal="right" vertical="center"/>
    </xf>
    <xf numFmtId="4" fontId="31" fillId="19" borderId="66" applyNumberFormat="0" applyProtection="0">
      <alignmen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16" fillId="30" borderId="66" applyNumberFormat="0" applyProtection="0">
      <alignment horizontal="right" vertical="center"/>
    </xf>
    <xf numFmtId="4" fontId="16" fillId="32" borderId="66" applyNumberFormat="0" applyProtection="0">
      <alignment horizontal="right" vertical="center"/>
    </xf>
    <xf numFmtId="4" fontId="16" fillId="29" borderId="66" applyNumberFormat="0" applyProtection="0">
      <alignment horizontal="right" vertical="center"/>
    </xf>
    <xf numFmtId="4" fontId="16" fillId="25" borderId="66" applyNumberFormat="0" applyProtection="0">
      <alignment horizontal="right" vertical="center"/>
    </xf>
    <xf numFmtId="4" fontId="16" fillId="27" borderId="66" applyNumberFormat="0" applyProtection="0">
      <alignment horizontal="right" vertical="center"/>
    </xf>
    <xf numFmtId="0" fontId="17" fillId="19" borderId="66" applyNumberFormat="0" applyProtection="0">
      <alignment horizontal="left" vertical="top" indent="1"/>
    </xf>
    <xf numFmtId="4" fontId="16" fillId="28" borderId="66" applyNumberFormat="0" applyProtection="0">
      <alignment horizontal="right" vertical="center"/>
    </xf>
    <xf numFmtId="4" fontId="16" fillId="31" borderId="66" applyNumberFormat="0" applyProtection="0">
      <alignment horizontal="right" vertical="center"/>
    </xf>
    <xf numFmtId="4" fontId="16" fillId="26" borderId="66" applyNumberFormat="0" applyProtection="0">
      <alignment horizontal="right" vertical="center"/>
    </xf>
    <xf numFmtId="0" fontId="9" fillId="0" borderId="0"/>
    <xf numFmtId="4" fontId="23" fillId="0" borderId="60"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8"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69">
      <alignment horizontal="center" vertical="center"/>
    </xf>
    <xf numFmtId="181" fontId="20" fillId="39" borderId="69">
      <alignment horizontal="center" vertical="center"/>
    </xf>
    <xf numFmtId="181" fontId="20" fillId="39" borderId="69">
      <alignment horizontal="center" vertical="center"/>
    </xf>
    <xf numFmtId="181" fontId="20" fillId="39" borderId="69">
      <alignment horizontal="center" vertical="center"/>
    </xf>
    <xf numFmtId="181" fontId="20" fillId="39" borderId="69">
      <alignment horizontal="center" vertical="center"/>
    </xf>
    <xf numFmtId="182" fontId="129" fillId="39" borderId="69">
      <alignment horizontal="center" vertical="center"/>
    </xf>
    <xf numFmtId="181" fontId="20" fillId="39" borderId="69">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2" applyNumberFormat="0" applyAlignment="0" applyProtection="0"/>
    <xf numFmtId="0" fontId="134" fillId="34" borderId="70" applyNumberFormat="0" applyAlignment="0" applyProtection="0"/>
    <xf numFmtId="0" fontId="135" fillId="56" borderId="32" applyNumberFormat="0" applyAlignment="0" applyProtection="0"/>
    <xf numFmtId="0" fontId="136" fillId="91" borderId="70" applyNumberFormat="0" applyAlignment="0" applyProtection="0"/>
    <xf numFmtId="0" fontId="137" fillId="56" borderId="32" applyNumberFormat="0" applyAlignment="0" applyProtection="0"/>
    <xf numFmtId="0" fontId="136" fillId="91" borderId="70" applyNumberFormat="0" applyAlignment="0" applyProtection="0"/>
    <xf numFmtId="0" fontId="134" fillId="34" borderId="70" applyNumberFormat="0" applyAlignment="0" applyProtection="0"/>
    <xf numFmtId="0" fontId="136" fillId="91" borderId="70" applyNumberFormat="0" applyAlignment="0" applyProtection="0"/>
    <xf numFmtId="0" fontId="136" fillId="91" borderId="70" applyNumberFormat="0" applyAlignment="0" applyProtection="0"/>
    <xf numFmtId="0" fontId="136" fillId="91" borderId="70" applyNumberFormat="0" applyAlignment="0" applyProtection="0"/>
    <xf numFmtId="0" fontId="136" fillId="91" borderId="70" applyNumberFormat="0" applyAlignment="0" applyProtection="0"/>
    <xf numFmtId="0" fontId="136" fillId="91" borderId="70" applyNumberFormat="0" applyAlignment="0" applyProtection="0"/>
    <xf numFmtId="0" fontId="137" fillId="56" borderId="32" applyNumberFormat="0" applyAlignment="0" applyProtection="0"/>
    <xf numFmtId="0" fontId="138" fillId="100" borderId="0" applyNumberFormat="0" applyFont="0" applyBorder="0" applyAlignment="0" applyProtection="0">
      <alignment vertical="center"/>
    </xf>
    <xf numFmtId="0" fontId="72" fillId="57" borderId="35" applyNumberFormat="0" applyAlignment="0" applyProtection="0"/>
    <xf numFmtId="0" fontId="89" fillId="57" borderId="35" applyNumberFormat="0" applyAlignment="0" applyProtection="0"/>
    <xf numFmtId="0" fontId="139" fillId="101" borderId="71" applyNumberFormat="0" applyAlignment="0" applyProtection="0"/>
    <xf numFmtId="0" fontId="95" fillId="57" borderId="35" applyNumberFormat="0" applyAlignment="0" applyProtection="0"/>
    <xf numFmtId="0" fontId="139" fillId="101" borderId="71" applyNumberFormat="0" applyAlignment="0" applyProtection="0"/>
    <xf numFmtId="0" fontId="139" fillId="95" borderId="71" applyNumberFormat="0" applyAlignment="0" applyProtection="0"/>
    <xf numFmtId="0" fontId="139" fillId="101" borderId="71" applyNumberFormat="0" applyAlignment="0" applyProtection="0"/>
    <xf numFmtId="0" fontId="139" fillId="101" borderId="71" applyNumberFormat="0" applyAlignment="0" applyProtection="0"/>
    <xf numFmtId="0" fontId="139" fillId="101" borderId="71" applyNumberFormat="0" applyAlignment="0" applyProtection="0"/>
    <xf numFmtId="0" fontId="95" fillId="57" borderId="35"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2">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4" applyNumberFormat="0" applyAlignment="0" applyProtection="0">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29" applyNumberForma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61" fillId="0" borderId="74"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60" fillId="0" borderId="73"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0" applyNumberForma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64" fillId="0" borderId="20"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63" fillId="0" borderId="75"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78" fillId="0" borderId="31" applyNumberFormat="0" applyFill="0" applyAlignment="0" applyProtection="0"/>
    <xf numFmtId="0" fontId="165" fillId="0" borderId="31" applyNumberFormat="0" applyFill="0" applyAlignment="0" applyProtection="0"/>
    <xf numFmtId="0" fontId="166" fillId="0" borderId="76" applyNumberFormat="0" applyFill="0" applyAlignment="0" applyProtection="0"/>
    <xf numFmtId="0" fontId="167" fillId="0" borderId="77"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65" fillId="0" borderId="31"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78"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2" applyNumberFormat="0" applyAlignment="0" applyProtection="0"/>
    <xf numFmtId="0" fontId="171" fillId="93" borderId="70" applyNumberFormat="0" applyAlignment="0" applyProtection="0"/>
    <xf numFmtId="0" fontId="172" fillId="55" borderId="32" applyNumberFormat="0" applyAlignment="0" applyProtection="0"/>
    <xf numFmtId="0" fontId="171" fillId="93" borderId="70" applyNumberFormat="0" applyAlignment="0" applyProtection="0"/>
    <xf numFmtId="0" fontId="173" fillId="55" borderId="32" applyNumberFormat="0" applyAlignment="0" applyProtection="0"/>
    <xf numFmtId="0" fontId="171" fillId="93" borderId="70" applyNumberFormat="0" applyAlignment="0" applyProtection="0"/>
    <xf numFmtId="0" fontId="173" fillId="55" borderId="32" applyNumberFormat="0" applyAlignment="0" applyProtection="0"/>
    <xf numFmtId="0" fontId="171" fillId="93" borderId="70" applyNumberFormat="0" applyAlignment="0" applyProtection="0"/>
    <xf numFmtId="0" fontId="173" fillId="55" borderId="32" applyNumberFormat="0" applyAlignment="0" applyProtection="0"/>
    <xf numFmtId="0" fontId="171" fillId="93" borderId="70" applyNumberFormat="0" applyAlignment="0" applyProtection="0"/>
    <xf numFmtId="0" fontId="171" fillId="93" borderId="70" applyNumberFormat="0" applyAlignment="0" applyProtection="0"/>
    <xf numFmtId="0" fontId="171" fillId="93" borderId="70" applyNumberFormat="0" applyAlignment="0" applyProtection="0"/>
    <xf numFmtId="0" fontId="173" fillId="55" borderId="32" applyNumberFormat="0" applyAlignment="0" applyProtection="0"/>
    <xf numFmtId="207" fontId="128" fillId="0" borderId="0" applyFont="0" applyFill="0" applyBorder="0" applyAlignment="0" applyProtection="0">
      <alignment horizontal="left" indent="1"/>
    </xf>
    <xf numFmtId="0" fontId="80" fillId="0" borderId="34" applyNumberFormat="0" applyFill="0" applyAlignment="0" applyProtection="0"/>
    <xf numFmtId="0" fontId="174" fillId="0" borderId="79" applyNumberFormat="0" applyFill="0" applyAlignment="0" applyProtection="0"/>
    <xf numFmtId="0" fontId="175" fillId="0" borderId="34" applyNumberFormat="0" applyFill="0" applyAlignment="0" applyProtection="0"/>
    <xf numFmtId="0" fontId="176" fillId="0" borderId="80" applyNumberFormat="0" applyFill="0" applyAlignment="0" applyProtection="0"/>
    <xf numFmtId="0" fontId="177" fillId="0" borderId="34" applyNumberFormat="0" applyFill="0" applyAlignment="0" applyProtection="0"/>
    <xf numFmtId="0" fontId="176" fillId="0" borderId="80" applyNumberFormat="0" applyFill="0" applyAlignment="0" applyProtection="0"/>
    <xf numFmtId="0" fontId="174" fillId="0" borderId="79" applyNumberFormat="0" applyFill="0" applyAlignment="0" applyProtection="0"/>
    <xf numFmtId="0" fontId="176" fillId="0" borderId="80" applyNumberFormat="0" applyFill="0" applyAlignment="0" applyProtection="0"/>
    <xf numFmtId="0" fontId="176" fillId="0" borderId="80" applyNumberFormat="0" applyFill="0" applyAlignment="0" applyProtection="0"/>
    <xf numFmtId="0" fontId="176" fillId="0" borderId="80" applyNumberFormat="0" applyFill="0" applyAlignment="0" applyProtection="0"/>
    <xf numFmtId="0" fontId="177" fillId="0" borderId="34"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8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8"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8"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68" fillId="89" borderId="81" applyNumberFormat="0" applyFont="0" applyAlignment="0" applyProtection="0"/>
    <xf numFmtId="0" fontId="29" fillId="5" borderId="18"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3" applyNumberFormat="0" applyAlignment="0" applyProtection="0"/>
    <xf numFmtId="0" fontId="184" fillId="34" borderId="82" applyNumberFormat="0" applyAlignment="0" applyProtection="0"/>
    <xf numFmtId="0" fontId="185" fillId="56" borderId="33" applyNumberFormat="0" applyAlignment="0" applyProtection="0"/>
    <xf numFmtId="0" fontId="184" fillId="91" borderId="82" applyNumberFormat="0" applyAlignment="0" applyProtection="0"/>
    <xf numFmtId="0" fontId="186" fillId="56" borderId="33" applyNumberFormat="0" applyAlignment="0" applyProtection="0"/>
    <xf numFmtId="0" fontId="184" fillId="91" borderId="82" applyNumberFormat="0" applyAlignment="0" applyProtection="0"/>
    <xf numFmtId="0" fontId="184" fillId="34" borderId="82" applyNumberFormat="0" applyAlignment="0" applyProtection="0"/>
    <xf numFmtId="0" fontId="184" fillId="91" borderId="82" applyNumberFormat="0" applyAlignment="0" applyProtection="0"/>
    <xf numFmtId="0" fontId="184" fillId="91" borderId="82" applyNumberFormat="0" applyAlignment="0" applyProtection="0"/>
    <xf numFmtId="0" fontId="184" fillId="91" borderId="82" applyNumberFormat="0" applyAlignment="0" applyProtection="0"/>
    <xf numFmtId="0" fontId="184" fillId="91" borderId="82" applyNumberFormat="0" applyAlignment="0" applyProtection="0"/>
    <xf numFmtId="0" fontId="184" fillId="91" borderId="82" applyNumberFormat="0" applyAlignment="0" applyProtection="0"/>
    <xf numFmtId="0" fontId="186" fillId="56" borderId="33"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2" applyNumberFormat="0" applyProtection="0">
      <alignment vertical="center"/>
    </xf>
    <xf numFmtId="4" fontId="16" fillId="0" borderId="82" applyNumberFormat="0" applyProtection="0">
      <alignment vertical="center"/>
    </xf>
    <xf numFmtId="4" fontId="55" fillId="105" borderId="3" applyNumberFormat="0" applyProtection="0">
      <alignment horizontal="right" vertical="center" wrapText="1"/>
    </xf>
    <xf numFmtId="4" fontId="16" fillId="0" borderId="82" applyNumberFormat="0" applyProtection="0">
      <alignment horizontal="left" vertical="center" indent="1"/>
    </xf>
    <xf numFmtId="4" fontId="16" fillId="19" borderId="82" applyNumberFormat="0" applyProtection="0">
      <alignment horizontal="left" vertical="center" indent="1"/>
    </xf>
    <xf numFmtId="4" fontId="25" fillId="22" borderId="60" applyNumberFormat="0" applyProtection="0">
      <alignment horizontal="left" vertical="center"/>
    </xf>
    <xf numFmtId="0" fontId="20" fillId="0" borderId="82" applyNumberFormat="0" applyProtection="0">
      <alignment horizontal="left" vertical="center" indent="1"/>
    </xf>
    <xf numFmtId="4" fontId="25" fillId="22" borderId="60" applyNumberFormat="0" applyProtection="0">
      <alignment horizontal="left" vertical="center"/>
    </xf>
    <xf numFmtId="4" fontId="16" fillId="2" borderId="82" applyNumberFormat="0" applyProtection="0">
      <alignment horizontal="right" vertical="center"/>
    </xf>
    <xf numFmtId="4" fontId="16" fillId="106" borderId="82" applyNumberFormat="0" applyProtection="0">
      <alignment horizontal="right" vertical="center"/>
    </xf>
    <xf numFmtId="4" fontId="16" fillId="42" borderId="82" applyNumberFormat="0" applyProtection="0">
      <alignment horizontal="right" vertical="center"/>
    </xf>
    <xf numFmtId="4" fontId="16" fillId="107" borderId="82" applyNumberFormat="0" applyProtection="0">
      <alignment horizontal="right" vertical="center"/>
    </xf>
    <xf numFmtId="4" fontId="16" fillId="108" borderId="82" applyNumberFormat="0" applyProtection="0">
      <alignment horizontal="right" vertical="center"/>
    </xf>
    <xf numFmtId="4" fontId="16" fillId="109" borderId="82" applyNumberFormat="0" applyProtection="0">
      <alignment horizontal="right" vertical="center"/>
    </xf>
    <xf numFmtId="4" fontId="16" fillId="110" borderId="82" applyNumberFormat="0" applyProtection="0">
      <alignment horizontal="right" vertical="center"/>
    </xf>
    <xf numFmtId="4" fontId="16" fillId="111" borderId="82" applyNumberFormat="0" applyProtection="0">
      <alignment horizontal="right" vertical="center"/>
    </xf>
    <xf numFmtId="4" fontId="16" fillId="112" borderId="82"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2"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4" fillId="0" borderId="60" applyNumberFormat="0" applyProtection="0">
      <alignment horizontal="left" vertical="center" indent="2"/>
    </xf>
    <xf numFmtId="0" fontId="20" fillId="49"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4" fillId="114"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49" borderId="82" applyNumberFormat="0" applyProtection="0">
      <alignment horizontal="left" vertical="center"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49" borderId="82" applyNumberFormat="0" applyProtection="0">
      <alignment horizontal="left" vertical="center"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6"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0" fillId="23"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6" borderId="60" applyNumberFormat="0" applyProtection="0">
      <alignment horizontal="left" vertical="center" indent="2"/>
    </xf>
    <xf numFmtId="0" fontId="24" fillId="116"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6" borderId="60" applyNumberFormat="0" applyProtection="0">
      <alignment horizontal="left" vertical="center" indent="2"/>
    </xf>
    <xf numFmtId="0" fontId="24" fillId="116" borderId="60" applyNumberFormat="0" applyProtection="0">
      <alignment horizontal="left" vertical="center" indent="2"/>
    </xf>
    <xf numFmtId="0" fontId="24" fillId="116" borderId="60" applyNumberFormat="0" applyProtection="0">
      <alignment horizontal="left" vertical="center" indent="2"/>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23" borderId="82" applyNumberFormat="0" applyProtection="0">
      <alignment horizontal="left" vertical="center"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23" borderId="82" applyNumberFormat="0" applyProtection="0">
      <alignment horizontal="left" vertical="center"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102"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102" borderId="82" applyNumberFormat="0" applyProtection="0">
      <alignment horizontal="left" vertical="center"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102" borderId="82" applyNumberFormat="0" applyProtection="0">
      <alignment horizontal="left" vertical="center"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113"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113" borderId="82" applyNumberFormat="0" applyProtection="0">
      <alignment horizontal="left" vertical="center"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113" borderId="82" applyNumberFormat="0" applyProtection="0">
      <alignment horizontal="left" vertical="center"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84" borderId="60" applyNumberFormat="0">
      <protection locked="0"/>
    </xf>
    <xf numFmtId="0" fontId="20" fillId="84" borderId="60" applyNumberFormat="0">
      <protection locked="0"/>
    </xf>
    <xf numFmtId="0" fontId="20" fillId="84" borderId="60" applyNumberFormat="0">
      <protection locked="0"/>
    </xf>
    <xf numFmtId="0" fontId="20" fillId="84" borderId="60" applyNumberFormat="0">
      <protection locked="0"/>
    </xf>
    <xf numFmtId="0" fontId="20" fillId="84" borderId="60" applyNumberFormat="0">
      <protection locked="0"/>
    </xf>
    <xf numFmtId="4" fontId="16" fillId="40" borderId="82" applyNumberFormat="0" applyProtection="0">
      <alignment vertical="center"/>
    </xf>
    <xf numFmtId="4" fontId="39" fillId="0" borderId="60" applyNumberFormat="0" applyProtection="0">
      <alignment horizontal="left" vertical="center" indent="1"/>
    </xf>
    <xf numFmtId="4" fontId="16" fillId="40" borderId="82" applyNumberFormat="0" applyProtection="0">
      <alignment horizontal="left" vertical="center" indent="1"/>
    </xf>
    <xf numFmtId="4" fontId="39" fillId="0" borderId="60" applyNumberFormat="0" applyProtection="0">
      <alignment horizontal="left" vertical="center" indent="1"/>
    </xf>
    <xf numFmtId="4" fontId="39" fillId="0" borderId="0" applyNumberFormat="0" applyProtection="0">
      <alignment horizontal="left" vertical="center" indent="1"/>
    </xf>
    <xf numFmtId="4" fontId="16" fillId="40" borderId="82" applyNumberFormat="0" applyProtection="0">
      <alignment horizontal="left" vertical="center" indent="1"/>
    </xf>
    <xf numFmtId="4" fontId="16" fillId="40" borderId="82" applyNumberFormat="0" applyProtection="0">
      <alignment horizontal="left" vertical="center" indent="1"/>
    </xf>
    <xf numFmtId="4" fontId="39" fillId="0" borderId="0" applyNumberFormat="0" applyProtection="0">
      <alignment horizontal="right" vertical="center" wrapText="1"/>
    </xf>
    <xf numFmtId="4" fontId="23" fillId="0" borderId="60" applyNumberFormat="0" applyProtection="0">
      <alignment horizontal="right" vertical="center" wrapText="1"/>
    </xf>
    <xf numFmtId="4" fontId="23" fillId="0" borderId="83" applyNumberFormat="0" applyProtection="0">
      <alignment horizontal="right" vertical="center" wrapText="1"/>
    </xf>
    <xf numFmtId="4" fontId="23" fillId="0" borderId="60" applyNumberFormat="0" applyProtection="0">
      <alignment horizontal="right" vertical="center" wrapText="1"/>
    </xf>
    <xf numFmtId="4" fontId="24" fillId="0" borderId="60" applyNumberFormat="0" applyProtection="0">
      <alignment horizontal="right" vertical="center" wrapText="1"/>
    </xf>
    <xf numFmtId="4" fontId="16" fillId="0" borderId="82" applyNumberFormat="0" applyProtection="0">
      <alignment horizontal="right" vertical="center"/>
    </xf>
    <xf numFmtId="4" fontId="16" fillId="0" borderId="82" applyNumberFormat="0" applyProtection="0">
      <alignment horizontal="right" vertical="center"/>
    </xf>
    <xf numFmtId="4" fontId="39" fillId="0" borderId="0" applyNumberFormat="0" applyProtection="0">
      <alignment horizontal="right" vertical="center" wrapText="1"/>
    </xf>
    <xf numFmtId="4" fontId="23" fillId="0" borderId="60" applyNumberFormat="0" applyProtection="0">
      <alignment horizontal="left" vertical="center" indent="1"/>
    </xf>
    <xf numFmtId="4" fontId="23" fillId="0" borderId="60" applyNumberFormat="0" applyProtection="0">
      <alignment horizontal="left" vertical="center" indent="1"/>
    </xf>
    <xf numFmtId="4" fontId="23" fillId="0" borderId="60" applyNumberFormat="0" applyProtection="0">
      <alignment horizontal="left" vertical="center" indent="1"/>
    </xf>
    <xf numFmtId="4" fontId="23" fillId="0" borderId="60" applyNumberFormat="0" applyProtection="0">
      <alignment horizontal="left" vertical="center" indent="1"/>
    </xf>
    <xf numFmtId="0" fontId="20" fillId="0" borderId="82" applyNumberFormat="0" applyProtection="0">
      <alignment horizontal="left" vertical="center" indent="1"/>
    </xf>
    <xf numFmtId="0" fontId="20" fillId="0" borderId="82" applyNumberFormat="0" applyProtection="0">
      <alignment horizontal="left" vertical="center" indent="1"/>
    </xf>
    <xf numFmtId="4" fontId="39" fillId="0" borderId="0" applyNumberFormat="0" applyProtection="0">
      <alignment horizontal="left" vertical="center" indent="1"/>
    </xf>
    <xf numFmtId="0" fontId="25" fillId="43" borderId="60" applyNumberFormat="0" applyProtection="0">
      <alignment horizontal="center" vertical="center" wrapText="1"/>
    </xf>
    <xf numFmtId="0" fontId="20" fillId="0" borderId="82" applyNumberFormat="0" applyProtection="0">
      <alignment horizontal="left" vertical="center" indent="1"/>
    </xf>
    <xf numFmtId="0" fontId="20" fillId="0" borderId="82" applyNumberFormat="0" applyProtection="0">
      <alignment horizontal="left" vertical="center" inden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44" fillId="40" borderId="22">
      <alignment horizontal="left" vertical="center" indent="1"/>
    </xf>
    <xf numFmtId="0" fontId="191" fillId="0" borderId="0"/>
    <xf numFmtId="4" fontId="18" fillId="0" borderId="0" applyNumberFormat="0" applyProtection="0">
      <alignment vertical="center"/>
    </xf>
    <xf numFmtId="4" fontId="45" fillId="117" borderId="82"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84"/>
    <xf numFmtId="49" fontId="194" fillId="118" borderId="0"/>
    <xf numFmtId="0" fontId="192" fillId="37" borderId="84">
      <protection locked="0"/>
    </xf>
    <xf numFmtId="0" fontId="192" fillId="118" borderId="0"/>
    <xf numFmtId="0" fontId="195" fillId="119" borderId="0"/>
    <xf numFmtId="0" fontId="195" fillId="112" borderId="0"/>
    <xf numFmtId="0" fontId="195" fillId="107" borderId="0"/>
    <xf numFmtId="206" fontId="196" fillId="0" borderId="62">
      <alignment horizontal="center"/>
    </xf>
    <xf numFmtId="206" fontId="196" fillId="0" borderId="62">
      <alignment horizontal="center"/>
    </xf>
    <xf numFmtId="206" fontId="196" fillId="0" borderId="62">
      <alignment horizontal="center"/>
    </xf>
    <xf numFmtId="206" fontId="196" fillId="0" borderId="62">
      <alignment horizontal="center"/>
    </xf>
    <xf numFmtId="206" fontId="196" fillId="0" borderId="62">
      <alignment horizontal="center"/>
    </xf>
    <xf numFmtId="206" fontId="196" fillId="0" borderId="62">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85" applyNumberFormat="0" applyFont="0" applyBorder="0" applyAlignment="0" applyProtection="0"/>
    <xf numFmtId="0" fontId="20" fillId="0" borderId="85" applyNumberFormat="0" applyFont="0" applyBorder="0" applyAlignment="0" applyProtection="0"/>
    <xf numFmtId="0" fontId="20" fillId="0" borderId="85" applyNumberFormat="0" applyFont="0" applyBorder="0" applyAlignment="0" applyProtection="0"/>
    <xf numFmtId="0" fontId="20" fillId="0" borderId="85" applyNumberFormat="0" applyFont="0" applyBorder="0" applyAlignment="0" applyProtection="0"/>
    <xf numFmtId="0" fontId="20" fillId="0" borderId="85"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0" fontId="84" fillId="0" borderId="36" applyNumberFormat="0" applyFill="0" applyAlignment="0" applyProtection="0"/>
    <xf numFmtId="0" fontId="73" fillId="0" borderId="86" applyNumberFormat="0" applyFill="0" applyAlignment="0" applyProtection="0"/>
    <xf numFmtId="0" fontId="20" fillId="0" borderId="85" applyNumberFormat="0" applyFont="0" applyBorder="0" applyAlignment="0" applyProtection="0"/>
    <xf numFmtId="0" fontId="73" fillId="0" borderId="86" applyNumberFormat="0" applyFill="0" applyAlignment="0" applyProtection="0"/>
    <xf numFmtId="0" fontId="204" fillId="0" borderId="36" applyNumberFormat="0" applyFill="0" applyAlignment="0" applyProtection="0"/>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0" fontId="103" fillId="0" borderId="36" applyNumberFormat="0" applyFill="0" applyAlignment="0" applyProtection="0"/>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0" fontId="73" fillId="0" borderId="86" applyNumberFormat="0" applyFill="0" applyAlignment="0" applyProtection="0"/>
    <xf numFmtId="204" fontId="20" fillId="0" borderId="87">
      <protection locked="0"/>
    </xf>
    <xf numFmtId="204" fontId="20" fillId="0" borderId="87">
      <protection locked="0"/>
    </xf>
    <xf numFmtId="0" fontId="73" fillId="0" borderId="86" applyNumberFormat="0" applyFill="0" applyAlignment="0" applyProtection="0"/>
    <xf numFmtId="0" fontId="20" fillId="0" borderId="85"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0" fontId="20" fillId="0" borderId="85" applyNumberFormat="0" applyFont="0" applyBorder="0" applyAlignment="0" applyProtection="0"/>
    <xf numFmtId="0" fontId="103" fillId="0" borderId="36" applyNumberFormat="0" applyFill="0" applyAlignment="0" applyProtection="0"/>
    <xf numFmtId="0" fontId="20" fillId="0" borderId="85"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78"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91" applyNumberFormat="0" applyAlignment="0" applyProtection="0"/>
    <xf numFmtId="0" fontId="139" fillId="75" borderId="71"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92" applyNumberFormat="0" applyFill="0" applyAlignment="0" applyProtection="0"/>
    <xf numFmtId="0" fontId="163" fillId="0" borderId="20" applyNumberFormat="0" applyFill="0" applyAlignment="0" applyProtection="0"/>
    <xf numFmtId="0" fontId="166" fillId="0" borderId="93" applyNumberFormat="0" applyFill="0" applyAlignment="0" applyProtection="0"/>
    <xf numFmtId="0" fontId="222" fillId="80" borderId="91" applyNumberFormat="0" applyAlignment="0" applyProtection="0"/>
    <xf numFmtId="0" fontId="179" fillId="80" borderId="0" applyNumberFormat="0" applyBorder="0" applyAlignment="0" applyProtection="0"/>
    <xf numFmtId="0" fontId="225" fillId="0" borderId="0"/>
    <xf numFmtId="0" fontId="20" fillId="79" borderId="94" applyNumberFormat="0" applyFont="0" applyAlignment="0" applyProtection="0"/>
    <xf numFmtId="0" fontId="224" fillId="5" borderId="18" applyNumberFormat="0" applyFont="0" applyAlignment="0" applyProtection="0"/>
    <xf numFmtId="0" fontId="184" fillId="129" borderId="95" applyNumberFormat="0" applyAlignment="0" applyProtection="0"/>
    <xf numFmtId="4" fontId="17" fillId="103" borderId="96" applyNumberFormat="0" applyProtection="0">
      <alignment vertical="center"/>
    </xf>
    <xf numFmtId="4" fontId="31" fillId="103" borderId="96" applyNumberFormat="0" applyProtection="0">
      <alignment vertical="center"/>
    </xf>
    <xf numFmtId="4" fontId="17" fillId="103" borderId="96" applyNumberFormat="0" applyProtection="0">
      <alignment horizontal="left" vertical="center" indent="1"/>
    </xf>
    <xf numFmtId="0" fontId="17" fillId="103" borderId="96" applyNumberFormat="0" applyProtection="0">
      <alignment horizontal="left" vertical="top" indent="1"/>
    </xf>
    <xf numFmtId="4" fontId="17" fillId="36" borderId="0" applyNumberFormat="0" applyProtection="0">
      <alignment horizontal="left" vertical="center" indent="1"/>
    </xf>
    <xf numFmtId="4" fontId="16" fillId="24" borderId="96" applyNumberFormat="0" applyProtection="0">
      <alignment horizontal="right" vertical="center"/>
    </xf>
    <xf numFmtId="4" fontId="16" fillId="25" borderId="96" applyNumberFormat="0" applyProtection="0">
      <alignment horizontal="right" vertical="center"/>
    </xf>
    <xf numFmtId="4" fontId="16" fillId="26" borderId="96" applyNumberFormat="0" applyProtection="0">
      <alignment horizontal="right" vertical="center"/>
    </xf>
    <xf numFmtId="4" fontId="16" fillId="27" borderId="96" applyNumberFormat="0" applyProtection="0">
      <alignment horizontal="right" vertical="center"/>
    </xf>
    <xf numFmtId="4" fontId="16" fillId="28" borderId="96" applyNumberFormat="0" applyProtection="0">
      <alignment horizontal="right" vertical="center"/>
    </xf>
    <xf numFmtId="4" fontId="16" fillId="29" borderId="96" applyNumberFormat="0" applyProtection="0">
      <alignment horizontal="right" vertical="center"/>
    </xf>
    <xf numFmtId="4" fontId="16" fillId="30" borderId="96" applyNumberFormat="0" applyProtection="0">
      <alignment horizontal="right" vertical="center"/>
    </xf>
    <xf numFmtId="4" fontId="16" fillId="31" borderId="96" applyNumberFormat="0" applyProtection="0">
      <alignment horizontal="right" vertical="center"/>
    </xf>
    <xf numFmtId="4" fontId="16" fillId="32" borderId="96" applyNumberFormat="0" applyProtection="0">
      <alignment horizontal="right" vertical="center"/>
    </xf>
    <xf numFmtId="4" fontId="17" fillId="131" borderId="97"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96"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96" applyNumberFormat="0" applyProtection="0">
      <alignment horizontal="left" vertical="center" indent="1"/>
    </xf>
    <xf numFmtId="0" fontId="20" fillId="99" borderId="96" applyNumberFormat="0" applyProtection="0">
      <alignment horizontal="left" vertical="top" indent="1"/>
    </xf>
    <xf numFmtId="0" fontId="20" fillId="36" borderId="96" applyNumberFormat="0" applyProtection="0">
      <alignment horizontal="left" vertical="center" indent="1"/>
    </xf>
    <xf numFmtId="0" fontId="20" fillId="36" borderId="96" applyNumberFormat="0" applyProtection="0">
      <alignment horizontal="left" vertical="top" indent="1"/>
    </xf>
    <xf numFmtId="0" fontId="20" fillId="94" borderId="96" applyNumberFormat="0" applyProtection="0">
      <alignment horizontal="left" vertical="center" indent="1"/>
    </xf>
    <xf numFmtId="0" fontId="20" fillId="94" borderId="96" applyNumberFormat="0" applyProtection="0">
      <alignment horizontal="left" vertical="top" indent="1"/>
    </xf>
    <xf numFmtId="0" fontId="20" fillId="41" borderId="96" applyNumberFormat="0" applyProtection="0">
      <alignment horizontal="left" vertical="center" indent="1"/>
    </xf>
    <xf numFmtId="0" fontId="20" fillId="41" borderId="96" applyNumberFormat="0" applyProtection="0">
      <alignment horizontal="left" vertical="top" indent="1"/>
    </xf>
    <xf numFmtId="0" fontId="20" fillId="84" borderId="90" applyNumberFormat="0">
      <protection locked="0"/>
    </xf>
    <xf numFmtId="4" fontId="16" fillId="89" borderId="96" applyNumberFormat="0" applyProtection="0">
      <alignment vertical="center"/>
    </xf>
    <xf numFmtId="4" fontId="36" fillId="89" borderId="96" applyNumberFormat="0" applyProtection="0">
      <alignment vertical="center"/>
    </xf>
    <xf numFmtId="4" fontId="16" fillId="89" borderId="96" applyNumberFormat="0" applyProtection="0">
      <alignment horizontal="left" vertical="center" indent="1"/>
    </xf>
    <xf numFmtId="0" fontId="16" fillId="89" borderId="96" applyNumberFormat="0" applyProtection="0">
      <alignment horizontal="left" vertical="top" indent="1"/>
    </xf>
    <xf numFmtId="4" fontId="16" fillId="41" borderId="96" applyNumberFormat="0" applyProtection="0">
      <alignment horizontal="right" vertical="center"/>
    </xf>
    <xf numFmtId="4" fontId="36" fillId="41" borderId="96" applyNumberFormat="0" applyProtection="0">
      <alignment horizontal="right" vertical="center"/>
    </xf>
    <xf numFmtId="4" fontId="16" fillId="36" borderId="96" applyNumberFormat="0" applyProtection="0">
      <alignment horizontal="left" vertical="center" indent="1"/>
    </xf>
    <xf numFmtId="0" fontId="16" fillId="36" borderId="96" applyNumberFormat="0" applyProtection="0">
      <alignment horizontal="left" vertical="top" indent="1"/>
    </xf>
    <xf numFmtId="4" fontId="223" fillId="132" borderId="0" applyNumberFormat="0" applyProtection="0">
      <alignment horizontal="left" vertical="center" indent="1"/>
    </xf>
    <xf numFmtId="4" fontId="45" fillId="41" borderId="96" applyNumberFormat="0" applyProtection="0">
      <alignment horizontal="right" vertical="center"/>
    </xf>
    <xf numFmtId="0" fontId="73" fillId="0" borderId="98"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90" applyNumberFormat="0" applyProtection="0">
      <alignment horizontal="left" vertical="center" indent="1"/>
    </xf>
    <xf numFmtId="4" fontId="55" fillId="104" borderId="90"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09" applyNumberFormat="0" applyProtection="0">
      <alignment horizontal="left" vertical="top" indent="1"/>
    </xf>
    <xf numFmtId="4" fontId="36" fillId="40" borderId="109" applyNumberFormat="0" applyProtection="0">
      <alignment vertical="center"/>
    </xf>
    <xf numFmtId="0" fontId="6" fillId="0" borderId="0"/>
    <xf numFmtId="0" fontId="20" fillId="35" borderId="109"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09"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09" applyNumberFormat="0" applyProtection="0">
      <alignment horizontal="right" vertical="center"/>
    </xf>
    <xf numFmtId="0" fontId="6" fillId="0" borderId="0"/>
    <xf numFmtId="4" fontId="16" fillId="28" borderId="109" applyNumberFormat="0" applyProtection="0">
      <alignment horizontal="right" vertical="center"/>
    </xf>
    <xf numFmtId="4" fontId="16" fillId="28" borderId="109" applyNumberFormat="0" applyProtection="0">
      <alignment horizontal="right" vertical="center"/>
    </xf>
    <xf numFmtId="0" fontId="6" fillId="5" borderId="18" applyNumberFormat="0" applyFont="0" applyAlignment="0" applyProtection="0"/>
    <xf numFmtId="4" fontId="16" fillId="27" borderId="109" applyNumberFormat="0" applyProtection="0">
      <alignment horizontal="right" vertical="center"/>
    </xf>
    <xf numFmtId="4" fontId="16" fillId="25" borderId="109" applyNumberFormat="0" applyProtection="0">
      <alignment horizontal="right" vertical="center"/>
    </xf>
    <xf numFmtId="4" fontId="16" fillId="24" borderId="109" applyNumberFormat="0" applyProtection="0">
      <alignment horizontal="right" vertical="center"/>
    </xf>
    <xf numFmtId="0" fontId="17" fillId="19" borderId="109" applyNumberFormat="0" applyProtection="0">
      <alignment horizontal="left" vertical="top" indent="1"/>
    </xf>
    <xf numFmtId="9" fontId="6" fillId="0" borderId="0" applyFont="0" applyFill="0" applyBorder="0" applyAlignment="0" applyProtection="0"/>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0" fillId="18" borderId="90" applyNumberFormat="0" applyProtection="0">
      <alignment horizontal="left" vertical="center" indent="1"/>
    </xf>
    <xf numFmtId="4" fontId="30" fillId="18" borderId="90" applyNumberFormat="0" applyProtection="0">
      <alignment horizontal="left" vertical="center" indent="1"/>
    </xf>
    <xf numFmtId="4" fontId="30" fillId="18" borderId="90" applyNumberFormat="0" applyProtection="0">
      <alignment horizontal="left" vertical="center" indent="1"/>
    </xf>
    <xf numFmtId="4" fontId="30" fillId="18" borderId="90" applyNumberFormat="0" applyProtection="0">
      <alignment horizontal="left" vertical="center" indent="1"/>
    </xf>
    <xf numFmtId="4" fontId="30" fillId="18" borderId="90" applyNumberFormat="0" applyProtection="0">
      <alignment horizontal="left" vertical="center"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4" fontId="25" fillId="22" borderId="90" applyNumberFormat="0" applyProtection="0">
      <alignment horizontal="left" vertical="center"/>
    </xf>
    <xf numFmtId="4" fontId="25" fillId="22" borderId="90" applyNumberFormat="0" applyProtection="0">
      <alignment horizontal="left" vertical="center"/>
    </xf>
    <xf numFmtId="4" fontId="25" fillId="22" borderId="90" applyNumberFormat="0" applyProtection="0">
      <alignment horizontal="left" vertical="center"/>
    </xf>
    <xf numFmtId="4" fontId="25" fillId="22" borderId="90" applyNumberFormat="0" applyProtection="0">
      <alignment horizontal="left" vertical="center"/>
    </xf>
    <xf numFmtId="4" fontId="25" fillId="22" borderId="90" applyNumberFormat="0" applyProtection="0">
      <alignment horizontal="lef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84" borderId="90" applyNumberFormat="0">
      <protection locked="0"/>
    </xf>
    <xf numFmtId="0" fontId="20" fillId="84" borderId="90" applyNumberFormat="0">
      <protection locked="0"/>
    </xf>
    <xf numFmtId="0" fontId="20" fillId="84" borderId="90" applyNumberFormat="0">
      <protection locked="0"/>
    </xf>
    <xf numFmtId="0" fontId="20" fillId="84" borderId="90" applyNumberFormat="0">
      <protection locked="0"/>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0" fontId="25" fillId="43" borderId="99" applyNumberFormat="0" applyProtection="0">
      <alignment horizontal="center" vertical="center"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3" borderId="99" applyNumberFormat="0" applyProtection="0">
      <alignment horizontal="center" vertical="center" wrapText="1"/>
    </xf>
    <xf numFmtId="0" fontId="25" fillId="43" borderId="99" applyNumberFormat="0" applyProtection="0">
      <alignment horizontal="center" vertical="center" wrapText="1"/>
    </xf>
    <xf numFmtId="0" fontId="25" fillId="43" borderId="99" applyNumberFormat="0" applyProtection="0">
      <alignment horizontal="center" vertical="center" wrapText="1"/>
    </xf>
    <xf numFmtId="0" fontId="25" fillId="43" borderId="99" applyNumberFormat="0" applyProtection="0">
      <alignment horizontal="center" vertical="center" wrapText="1"/>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23" fillId="0" borderId="90"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8" applyNumberFormat="0" applyFont="0" applyAlignment="0" applyProtection="0"/>
    <xf numFmtId="9" fontId="6" fillId="0" borderId="0" applyFont="0" applyFill="0" applyBorder="0" applyAlignment="0" applyProtection="0"/>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03" applyNumberFormat="0" applyAlignment="0" applyProtection="0"/>
    <xf numFmtId="0" fontId="136" fillId="91" borderId="103" applyNumberFormat="0" applyAlignment="0" applyProtection="0"/>
    <xf numFmtId="0" fontId="136" fillId="91" borderId="103" applyNumberFormat="0" applyAlignment="0" applyProtection="0"/>
    <xf numFmtId="0" fontId="134" fillId="34" borderId="103" applyNumberFormat="0" applyAlignment="0" applyProtection="0"/>
    <xf numFmtId="0" fontId="136" fillId="91" borderId="103" applyNumberFormat="0" applyAlignment="0" applyProtection="0"/>
    <xf numFmtId="0" fontId="136" fillId="91" borderId="103" applyNumberFormat="0" applyAlignment="0" applyProtection="0"/>
    <xf numFmtId="0" fontId="136" fillId="91" borderId="103" applyNumberFormat="0" applyAlignment="0" applyProtection="0"/>
    <xf numFmtId="0" fontId="136" fillId="91" borderId="103" applyNumberFormat="0" applyAlignment="0" applyProtection="0"/>
    <xf numFmtId="0" fontId="136" fillId="91" borderId="10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00">
      <alignment horizontal="left" vertical="center"/>
    </xf>
    <xf numFmtId="0" fontId="157" fillId="0" borderId="100">
      <alignment horizontal="left" vertical="center"/>
    </xf>
    <xf numFmtId="0" fontId="157" fillId="0" borderId="100">
      <alignment horizontal="left" vertical="center"/>
    </xf>
    <xf numFmtId="0" fontId="157" fillId="0" borderId="100">
      <alignment horizontal="left" vertical="center"/>
    </xf>
    <xf numFmtId="0" fontId="157" fillId="0" borderId="100">
      <alignment horizontal="left" vertical="center"/>
    </xf>
    <xf numFmtId="0" fontId="157" fillId="0" borderId="100">
      <alignment horizontal="left" vertical="center"/>
    </xf>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36" fillId="91" borderId="113" applyNumberFormat="0" applyAlignment="0" applyProtection="0"/>
    <xf numFmtId="0" fontId="136" fillId="91" borderId="113" applyNumberFormat="0" applyAlignment="0" applyProtection="0"/>
    <xf numFmtId="0" fontId="136" fillId="91" borderId="113" applyNumberFormat="0" applyAlignment="0" applyProtection="0"/>
    <xf numFmtId="0" fontId="136" fillId="91" borderId="113" applyNumberFormat="0" applyAlignment="0" applyProtection="0"/>
    <xf numFmtId="0" fontId="136" fillId="91" borderId="113" applyNumberFormat="0" applyAlignment="0" applyProtection="0"/>
    <xf numFmtId="0" fontId="134" fillId="34" borderId="113" applyNumberFormat="0" applyAlignment="0" applyProtection="0"/>
    <xf numFmtId="0" fontId="136" fillId="91" borderId="113" applyNumberFormat="0" applyAlignment="0" applyProtection="0"/>
    <xf numFmtId="0" fontId="136" fillId="91" borderId="113" applyNumberFormat="0" applyAlignment="0" applyProtection="0"/>
    <xf numFmtId="0" fontId="134" fillId="34" borderId="11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23" fillId="0" borderId="112" applyNumberFormat="0" applyProtection="0">
      <alignment horizontal="right" vertical="center" wrapText="1"/>
    </xf>
    <xf numFmtId="4" fontId="23" fillId="0" borderId="112" applyNumberFormat="0" applyProtection="0">
      <alignment horizontal="right" vertical="center" wrapText="1"/>
    </xf>
    <xf numFmtId="4" fontId="23" fillId="0" borderId="112" applyNumberFormat="0" applyProtection="0">
      <alignment horizontal="right" vertical="center" wrapText="1"/>
    </xf>
    <xf numFmtId="4" fontId="23" fillId="0" borderId="112" applyNumberFormat="0" applyProtection="0">
      <alignment horizontal="right" vertical="center" wrapText="1"/>
    </xf>
    <xf numFmtId="4" fontId="23" fillId="0" borderId="112" applyNumberFormat="0" applyProtection="0">
      <alignment horizontal="right" vertical="center" wrapTex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0" fontId="20" fillId="84" borderId="112" applyNumberFormat="0">
      <protection locked="0"/>
    </xf>
    <xf numFmtId="0" fontId="20" fillId="84" borderId="112" applyNumberFormat="0">
      <protection locked="0"/>
    </xf>
    <xf numFmtId="0" fontId="20" fillId="84" borderId="112" applyNumberFormat="0">
      <protection locked="0"/>
    </xf>
    <xf numFmtId="0" fontId="20" fillId="84" borderId="112" applyNumberFormat="0">
      <protection locked="0"/>
    </xf>
    <xf numFmtId="0" fontId="20" fillId="84" borderId="112" applyNumberFormat="0">
      <protection locked="0"/>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25" fillId="22" borderId="112" applyNumberFormat="0" applyProtection="0">
      <alignment horizontal="left" vertical="center"/>
    </xf>
    <xf numFmtId="4" fontId="25" fillId="22" borderId="112" applyNumberFormat="0" applyProtection="0">
      <alignment horizontal="left" vertical="center"/>
    </xf>
    <xf numFmtId="4" fontId="25" fillId="22" borderId="112" applyNumberFormat="0" applyProtection="0">
      <alignment horizontal="left" vertical="center"/>
    </xf>
    <xf numFmtId="4" fontId="25" fillId="22" borderId="112" applyNumberFormat="0" applyProtection="0">
      <alignment horizontal="left" vertical="center"/>
    </xf>
    <xf numFmtId="4" fontId="25" fillId="22" borderId="112" applyNumberFormat="0" applyProtection="0">
      <alignment horizontal="left" vertical="center"/>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0" fontId="6" fillId="0" borderId="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23" fillId="0" borderId="102" applyNumberFormat="0" applyProtection="0">
      <alignment horizontal="left" vertical="center" indent="1"/>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3" borderId="110" applyNumberFormat="0" applyProtection="0">
      <alignment horizontal="center" vertical="center" wrapTex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0" fontId="6" fillId="0" borderId="0"/>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0" fontId="6" fillId="0" borderId="0"/>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6" fillId="0" borderId="0"/>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6" fillId="0" borderId="0"/>
    <xf numFmtId="0" fontId="20" fillId="38" borderId="109" applyNumberFormat="0" applyProtection="0">
      <alignment horizontal="left" vertical="top" indent="1"/>
    </xf>
    <xf numFmtId="0" fontId="6" fillId="0" borderId="0"/>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09" applyNumberFormat="0" applyProtection="0">
      <alignment horizontal="left" vertical="top" indent="1"/>
    </xf>
    <xf numFmtId="0" fontId="20" fillId="35" borderId="109" applyNumberFormat="0" applyProtection="0">
      <alignment horizontal="left" vertical="top" indent="1"/>
    </xf>
    <xf numFmtId="0" fontId="6" fillId="0" borderId="0"/>
    <xf numFmtId="0" fontId="6" fillId="0" borderId="0"/>
    <xf numFmtId="0" fontId="6" fillId="0" borderId="0"/>
    <xf numFmtId="0" fontId="20" fillId="35" borderId="109"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0" fontId="6" fillId="0" borderId="0"/>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0" fontId="20" fillId="89" borderId="104" applyNumberFormat="0" applyFont="0" applyAlignment="0" applyProtection="0"/>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0" fontId="20" fillId="89" borderId="103" applyNumberFormat="0" applyFont="0" applyAlignment="0" applyProtection="0"/>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0" fontId="20" fillId="89" borderId="103" applyNumberFormat="0" applyFont="0" applyAlignment="0" applyProtection="0"/>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20" fillId="89" borderId="103" applyNumberFormat="0" applyFont="0" applyAlignment="0" applyProtection="0"/>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0" fontId="20" fillId="89" borderId="103" applyNumberFormat="0" applyFont="0" applyAlignment="0" applyProtection="0"/>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0" fontId="20" fillId="89" borderId="103" applyNumberFormat="0" applyFont="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0" fontId="6" fillId="5" borderId="18" applyNumberFormat="0" applyFont="0" applyAlignment="0" applyProtection="0"/>
    <xf numFmtId="0" fontId="6" fillId="5" borderId="18" applyNumberFormat="0" applyFont="0" applyAlignment="0" applyProtection="0"/>
    <xf numFmtId="0" fontId="68" fillId="89" borderId="104" applyNumberFormat="0" applyFont="0" applyAlignment="0" applyProtection="0"/>
    <xf numFmtId="0" fontId="184" fillId="34"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34"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91" borderId="105"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02" applyNumberFormat="0" applyProtection="0">
      <alignment horizontal="right" vertical="center" wrapText="1"/>
    </xf>
    <xf numFmtId="4" fontId="55" fillId="104" borderId="102" applyNumberFormat="0" applyProtection="0">
      <alignment horizontal="right" vertical="center" wrapText="1"/>
    </xf>
    <xf numFmtId="4" fontId="16" fillId="0" borderId="105" applyNumberFormat="0" applyProtection="0">
      <alignment vertical="center"/>
    </xf>
    <xf numFmtId="4" fontId="16" fillId="0" borderId="105" applyNumberFormat="0" applyProtection="0">
      <alignment vertical="center"/>
    </xf>
    <xf numFmtId="4" fontId="16" fillId="0" borderId="105" applyNumberFormat="0" applyProtection="0">
      <alignment horizontal="left" vertical="center" indent="1"/>
    </xf>
    <xf numFmtId="4" fontId="16" fillId="19" borderId="105" applyNumberFormat="0" applyProtection="0">
      <alignment horizontal="left" vertical="center" indent="1"/>
    </xf>
    <xf numFmtId="4" fontId="25" fillId="22" borderId="102" applyNumberFormat="0" applyProtection="0">
      <alignment horizontal="left" vertical="center"/>
    </xf>
    <xf numFmtId="0" fontId="20" fillId="0" borderId="105" applyNumberFormat="0" applyProtection="0">
      <alignment horizontal="left" vertical="center" indent="1"/>
    </xf>
    <xf numFmtId="4" fontId="16" fillId="2" borderId="105" applyNumberFormat="0" applyProtection="0">
      <alignment horizontal="right" vertical="center"/>
    </xf>
    <xf numFmtId="4" fontId="16" fillId="106" borderId="105" applyNumberFormat="0" applyProtection="0">
      <alignment horizontal="right" vertical="center"/>
    </xf>
    <xf numFmtId="4" fontId="16" fillId="42" borderId="105" applyNumberFormat="0" applyProtection="0">
      <alignment horizontal="right" vertical="center"/>
    </xf>
    <xf numFmtId="4" fontId="16" fillId="107" borderId="105" applyNumberFormat="0" applyProtection="0">
      <alignment horizontal="right" vertical="center"/>
    </xf>
    <xf numFmtId="4" fontId="16" fillId="108" borderId="105" applyNumberFormat="0" applyProtection="0">
      <alignment horizontal="right" vertical="center"/>
    </xf>
    <xf numFmtId="4" fontId="16" fillId="109" borderId="105" applyNumberFormat="0" applyProtection="0">
      <alignment horizontal="right" vertical="center"/>
    </xf>
    <xf numFmtId="4" fontId="16" fillId="110" borderId="105" applyNumberFormat="0" applyProtection="0">
      <alignment horizontal="right" vertical="center"/>
    </xf>
    <xf numFmtId="4" fontId="16" fillId="111" borderId="105" applyNumberFormat="0" applyProtection="0">
      <alignment horizontal="right" vertical="center"/>
    </xf>
    <xf numFmtId="4" fontId="16" fillId="112" borderId="105" applyNumberFormat="0" applyProtection="0">
      <alignment horizontal="right" vertical="center"/>
    </xf>
    <xf numFmtId="0" fontId="20" fillId="113" borderId="105" applyNumberFormat="0" applyProtection="0">
      <alignment horizontal="left" vertical="center" indent="1"/>
    </xf>
    <xf numFmtId="0" fontId="24" fillId="114"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5" fillId="115"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4" fillId="0" borderId="102" applyNumberFormat="0" applyProtection="0">
      <alignment horizontal="left" vertical="center" indent="2"/>
    </xf>
    <xf numFmtId="0" fontId="20" fillId="49"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4" fillId="114"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5" fillId="115" borderId="102" applyNumberFormat="0" applyProtection="0">
      <alignment horizontal="left" vertical="center" indent="2"/>
    </xf>
    <xf numFmtId="0" fontId="25" fillId="115" borderId="102" applyNumberFormat="0" applyProtection="0">
      <alignment horizontal="left" vertical="center" indent="2"/>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49" borderId="105" applyNumberFormat="0" applyProtection="0">
      <alignment horizontal="left" vertical="center"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49" borderId="105" applyNumberFormat="0" applyProtection="0">
      <alignment horizontal="left" vertical="center"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6"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23"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6" borderId="102" applyNumberFormat="0" applyProtection="0">
      <alignment horizontal="left" vertical="center" indent="2"/>
    </xf>
    <xf numFmtId="0" fontId="24" fillId="116"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6" borderId="102" applyNumberFormat="0" applyProtection="0">
      <alignment horizontal="left" vertical="center" indent="2"/>
    </xf>
    <xf numFmtId="0" fontId="24" fillId="116" borderId="102" applyNumberFormat="0" applyProtection="0">
      <alignment horizontal="left" vertical="center" indent="2"/>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23" borderId="105" applyNumberFormat="0" applyProtection="0">
      <alignment horizontal="left" vertical="center"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23" borderId="105" applyNumberFormat="0" applyProtection="0">
      <alignment horizontal="left" vertical="center"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102"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102" borderId="105" applyNumberFormat="0" applyProtection="0">
      <alignment horizontal="left" vertical="center"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102" borderId="105" applyNumberFormat="0" applyProtection="0">
      <alignment horizontal="left" vertical="center"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113"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113" borderId="105" applyNumberFormat="0" applyProtection="0">
      <alignment horizontal="left" vertical="center"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113" borderId="105" applyNumberFormat="0" applyProtection="0">
      <alignment horizontal="left" vertical="center"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05" applyNumberFormat="0" applyProtection="0">
      <alignment vertical="center"/>
    </xf>
    <xf numFmtId="4" fontId="39" fillId="0" borderId="102" applyNumberFormat="0" applyProtection="0">
      <alignment horizontal="left" vertical="center" indent="1"/>
    </xf>
    <xf numFmtId="4" fontId="16" fillId="40" borderId="105" applyNumberFormat="0" applyProtection="0">
      <alignment horizontal="left" vertical="center" indent="1"/>
    </xf>
    <xf numFmtId="4" fontId="39" fillId="0" borderId="102" applyNumberFormat="0" applyProtection="0">
      <alignment horizontal="left" vertical="center" indent="1"/>
    </xf>
    <xf numFmtId="4" fontId="16" fillId="40" borderId="105" applyNumberFormat="0" applyProtection="0">
      <alignment horizontal="left" vertical="center" indent="1"/>
    </xf>
    <xf numFmtId="4" fontId="16" fillId="40" borderId="105" applyNumberFormat="0" applyProtection="0">
      <alignment horizontal="left" vertical="center"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4" fillId="0" borderId="102" applyNumberFormat="0" applyProtection="0">
      <alignment horizontal="right" vertical="center" wrapText="1"/>
    </xf>
    <xf numFmtId="4" fontId="16" fillId="0" borderId="105" applyNumberFormat="0" applyProtection="0">
      <alignment horizontal="right" vertical="center"/>
    </xf>
    <xf numFmtId="4" fontId="16" fillId="0" borderId="105" applyNumberFormat="0" applyProtection="0">
      <alignment horizontal="right" vertical="center"/>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0" fontId="20" fillId="0" borderId="105" applyNumberFormat="0" applyProtection="0">
      <alignment horizontal="left" vertical="center" indent="1"/>
    </xf>
    <xf numFmtId="0" fontId="20" fillId="0" borderId="105" applyNumberFormat="0" applyProtection="0">
      <alignment horizontal="left" vertical="center" indent="1"/>
    </xf>
    <xf numFmtId="0" fontId="25" fillId="43" borderId="102" applyNumberFormat="0" applyProtection="0">
      <alignment horizontal="center" vertical="center" wrapText="1"/>
    </xf>
    <xf numFmtId="0" fontId="20" fillId="0" borderId="105" applyNumberFormat="0" applyProtection="0">
      <alignment horizontal="left" vertical="center" indent="1"/>
    </xf>
    <xf numFmtId="0" fontId="20" fillId="0" borderId="105" applyNumberFormat="0" applyProtection="0">
      <alignment horizontal="left" vertical="center" indent="1"/>
    </xf>
    <xf numFmtId="4" fontId="45" fillId="117" borderId="105" applyNumberFormat="0" applyProtection="0">
      <alignment horizontal="right" vertical="center"/>
    </xf>
    <xf numFmtId="206" fontId="196" fillId="0" borderId="89">
      <alignment horizontal="center"/>
    </xf>
    <xf numFmtId="206" fontId="196" fillId="0" borderId="89">
      <alignment horizontal="center"/>
    </xf>
    <xf numFmtId="206" fontId="196" fillId="0" borderId="89">
      <alignment horizontal="center"/>
    </xf>
    <xf numFmtId="206" fontId="196" fillId="0" borderId="89">
      <alignment horizontal="center"/>
    </xf>
    <xf numFmtId="206" fontId="196" fillId="0" borderId="89">
      <alignment horizontal="center"/>
    </xf>
    <xf numFmtId="206" fontId="196" fillId="0" borderId="89">
      <alignment horizontal="center"/>
    </xf>
    <xf numFmtId="204" fontId="20" fillId="0" borderId="87">
      <protection locked="0"/>
    </xf>
    <xf numFmtId="204" fontId="20" fillId="0" borderId="87">
      <protection locked="0"/>
    </xf>
    <xf numFmtId="204" fontId="20" fillId="0" borderId="87">
      <protection locked="0"/>
    </xf>
    <xf numFmtId="0" fontId="73" fillId="0" borderId="106" applyNumberFormat="0" applyFill="0" applyAlignment="0" applyProtection="0"/>
    <xf numFmtId="0" fontId="73" fillId="0" borderId="106" applyNumberFormat="0" applyFill="0" applyAlignment="0" applyProtection="0"/>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0" fontId="73" fillId="0" borderId="106" applyNumberFormat="0" applyFill="0" applyAlignment="0" applyProtection="0"/>
    <xf numFmtId="204" fontId="20" fillId="0" borderId="107">
      <protection locked="0"/>
    </xf>
    <xf numFmtId="204" fontId="20" fillId="0" borderId="107">
      <protection locked="0"/>
    </xf>
    <xf numFmtId="0" fontId="73" fillId="0" borderId="106" applyNumberFormat="0" applyFill="0" applyAlignment="0" applyProtection="0"/>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0" fontId="20" fillId="89" borderId="115"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68" fillId="89" borderId="115" applyNumberFormat="0" applyFon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4" fontId="55" fillId="104" borderId="117" applyNumberFormat="0" applyProtection="0">
      <alignment horizontal="right" vertical="center" wrapText="1"/>
    </xf>
    <xf numFmtId="4" fontId="55" fillId="104" borderId="117" applyNumberFormat="0" applyProtection="0">
      <alignment horizontal="right" vertical="center" wrapText="1"/>
    </xf>
    <xf numFmtId="4" fontId="16" fillId="0" borderId="116" applyNumberFormat="0" applyProtection="0">
      <alignment vertical="center"/>
    </xf>
    <xf numFmtId="4" fontId="16" fillId="0" borderId="116" applyNumberFormat="0" applyProtection="0">
      <alignment vertical="center"/>
    </xf>
    <xf numFmtId="4" fontId="16" fillId="0" borderId="116" applyNumberFormat="0" applyProtection="0">
      <alignment horizontal="left" vertical="center" indent="1"/>
    </xf>
    <xf numFmtId="4" fontId="16" fillId="19" borderId="116" applyNumberFormat="0" applyProtection="0">
      <alignment horizontal="left" vertical="center" indent="1"/>
    </xf>
    <xf numFmtId="4" fontId="25" fillId="22" borderId="117" applyNumberFormat="0" applyProtection="0">
      <alignment horizontal="left" vertical="center"/>
    </xf>
    <xf numFmtId="0" fontId="20" fillId="0" borderId="116" applyNumberFormat="0" applyProtection="0">
      <alignment horizontal="left" vertical="center" indent="1"/>
    </xf>
    <xf numFmtId="4" fontId="16" fillId="2" borderId="116" applyNumberFormat="0" applyProtection="0">
      <alignment horizontal="right" vertical="center"/>
    </xf>
    <xf numFmtId="4" fontId="16" fillId="106" borderId="116" applyNumberFormat="0" applyProtection="0">
      <alignment horizontal="right" vertical="center"/>
    </xf>
    <xf numFmtId="4" fontId="16" fillId="42" borderId="116" applyNumberFormat="0" applyProtection="0">
      <alignment horizontal="right" vertical="center"/>
    </xf>
    <xf numFmtId="4" fontId="16" fillId="107" borderId="116" applyNumberFormat="0" applyProtection="0">
      <alignment horizontal="right" vertical="center"/>
    </xf>
    <xf numFmtId="4" fontId="16" fillId="108" borderId="116" applyNumberFormat="0" applyProtection="0">
      <alignment horizontal="right" vertical="center"/>
    </xf>
    <xf numFmtId="4" fontId="16" fillId="109" borderId="116" applyNumberFormat="0" applyProtection="0">
      <alignment horizontal="right" vertical="center"/>
    </xf>
    <xf numFmtId="4" fontId="16" fillId="110" borderId="116" applyNumberFormat="0" applyProtection="0">
      <alignment horizontal="right" vertical="center"/>
    </xf>
    <xf numFmtId="4" fontId="16" fillId="111" borderId="116" applyNumberFormat="0" applyProtection="0">
      <alignment horizontal="right" vertical="center"/>
    </xf>
    <xf numFmtId="4" fontId="16" fillId="112" borderId="116" applyNumberFormat="0" applyProtection="0">
      <alignment horizontal="right" vertical="center"/>
    </xf>
    <xf numFmtId="0" fontId="20" fillId="113" borderId="116" applyNumberFormat="0" applyProtection="0">
      <alignment horizontal="left" vertical="center" indent="1"/>
    </xf>
    <xf numFmtId="0" fontId="24" fillId="114"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5" fillId="115"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4" fillId="0" borderId="117" applyNumberFormat="0" applyProtection="0">
      <alignment horizontal="left" vertical="center" indent="2"/>
    </xf>
    <xf numFmtId="0" fontId="20" fillId="49"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4" fillId="114"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5" fillId="115" borderId="117" applyNumberFormat="0" applyProtection="0">
      <alignment horizontal="left" vertical="center" indent="2"/>
    </xf>
    <xf numFmtId="0" fontId="25" fillId="115" borderId="117" applyNumberFormat="0" applyProtection="0">
      <alignment horizontal="left" vertical="center" indent="2"/>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49" borderId="116" applyNumberFormat="0" applyProtection="0">
      <alignment horizontal="left" vertical="center"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49" borderId="116" applyNumberFormat="0" applyProtection="0">
      <alignment horizontal="left" vertical="center"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6"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23"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6" borderId="117" applyNumberFormat="0" applyProtection="0">
      <alignment horizontal="left" vertical="center" indent="2"/>
    </xf>
    <xf numFmtId="0" fontId="24" fillId="116"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6" borderId="117" applyNumberFormat="0" applyProtection="0">
      <alignment horizontal="left" vertical="center" indent="2"/>
    </xf>
    <xf numFmtId="0" fontId="24" fillId="116" borderId="117" applyNumberFormat="0" applyProtection="0">
      <alignment horizontal="left" vertical="center" indent="2"/>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23" borderId="116" applyNumberFormat="0" applyProtection="0">
      <alignment horizontal="left" vertical="center"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23" borderId="116" applyNumberFormat="0" applyProtection="0">
      <alignment horizontal="left" vertical="center"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102"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102" borderId="116" applyNumberFormat="0" applyProtection="0">
      <alignment horizontal="left" vertical="center"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102" borderId="116" applyNumberFormat="0" applyProtection="0">
      <alignment horizontal="left" vertical="center"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113"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113" borderId="116" applyNumberFormat="0" applyProtection="0">
      <alignment horizontal="left" vertical="center"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113" borderId="116" applyNumberFormat="0" applyProtection="0">
      <alignment horizontal="left" vertical="center"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84" borderId="117" applyNumberFormat="0">
      <protection locked="0"/>
    </xf>
    <xf numFmtId="0" fontId="20" fillId="84" borderId="117" applyNumberFormat="0">
      <protection locked="0"/>
    </xf>
    <xf numFmtId="0" fontId="20" fillId="84" borderId="117" applyNumberFormat="0">
      <protection locked="0"/>
    </xf>
    <xf numFmtId="0" fontId="20" fillId="84" borderId="117" applyNumberFormat="0">
      <protection locked="0"/>
    </xf>
    <xf numFmtId="4" fontId="16" fillId="40" borderId="116" applyNumberFormat="0" applyProtection="0">
      <alignment vertical="center"/>
    </xf>
    <xf numFmtId="4" fontId="39" fillId="0" borderId="117" applyNumberFormat="0" applyProtection="0">
      <alignment horizontal="left" vertical="center" indent="1"/>
    </xf>
    <xf numFmtId="4" fontId="16" fillId="40" borderId="116" applyNumberFormat="0" applyProtection="0">
      <alignment horizontal="left" vertical="center" indent="1"/>
    </xf>
    <xf numFmtId="4" fontId="39" fillId="0" borderId="117" applyNumberFormat="0" applyProtection="0">
      <alignment horizontal="left" vertical="center" indent="1"/>
    </xf>
    <xf numFmtId="4" fontId="16" fillId="40" borderId="116" applyNumberFormat="0" applyProtection="0">
      <alignment horizontal="left" vertical="center" indent="1"/>
    </xf>
    <xf numFmtId="4" fontId="16" fillId="40" borderId="116" applyNumberFormat="0" applyProtection="0">
      <alignment horizontal="left" vertical="center" inden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4" fillId="0" borderId="117" applyNumberFormat="0" applyProtection="0">
      <alignment horizontal="right" vertical="center" wrapText="1"/>
    </xf>
    <xf numFmtId="4" fontId="16" fillId="0" borderId="116" applyNumberFormat="0" applyProtection="0">
      <alignment horizontal="right" vertical="center"/>
    </xf>
    <xf numFmtId="4" fontId="16" fillId="0" borderId="116" applyNumberFormat="0" applyProtection="0">
      <alignment horizontal="right" vertical="center"/>
    </xf>
    <xf numFmtId="4" fontId="23" fillId="0" borderId="117" applyNumberFormat="0" applyProtection="0">
      <alignment horizontal="left" vertical="center" indent="1"/>
    </xf>
    <xf numFmtId="4" fontId="23" fillId="0" borderId="117" applyNumberFormat="0" applyProtection="0">
      <alignment horizontal="left" vertical="center" indent="1"/>
    </xf>
    <xf numFmtId="4" fontId="23" fillId="0" borderId="117" applyNumberFormat="0" applyProtection="0">
      <alignment horizontal="left" vertical="center" indent="1"/>
    </xf>
    <xf numFmtId="4" fontId="23" fillId="0" borderId="117" applyNumberFormat="0" applyProtection="0">
      <alignment horizontal="left" vertical="center" indent="1"/>
    </xf>
    <xf numFmtId="0" fontId="20" fillId="0" borderId="116" applyNumberFormat="0" applyProtection="0">
      <alignment horizontal="left" vertical="center" indent="1"/>
    </xf>
    <xf numFmtId="0" fontId="20" fillId="0" borderId="116" applyNumberFormat="0" applyProtection="0">
      <alignment horizontal="left" vertical="center" indent="1"/>
    </xf>
    <xf numFmtId="0" fontId="25" fillId="43" borderId="117" applyNumberFormat="0" applyProtection="0">
      <alignment horizontal="center" vertical="center" wrapText="1"/>
    </xf>
    <xf numFmtId="0" fontId="20" fillId="0" borderId="116" applyNumberFormat="0" applyProtection="0">
      <alignment horizontal="left" vertical="center" indent="1"/>
    </xf>
    <xf numFmtId="0" fontId="20" fillId="0" borderId="116" applyNumberFormat="0" applyProtection="0">
      <alignment horizontal="left" vertical="center" indent="1"/>
    </xf>
    <xf numFmtId="4" fontId="45" fillId="117" borderId="116" applyNumberFormat="0" applyProtection="0">
      <alignment horizontal="right" vertical="center"/>
    </xf>
    <xf numFmtId="206" fontId="196" fillId="0" borderId="108">
      <alignment horizontal="center"/>
    </xf>
    <xf numFmtId="206" fontId="196" fillId="0" borderId="108">
      <alignment horizontal="center"/>
    </xf>
    <xf numFmtId="206" fontId="196" fillId="0" borderId="108">
      <alignment horizontal="center"/>
    </xf>
    <xf numFmtId="206" fontId="196" fillId="0" borderId="108">
      <alignment horizontal="center"/>
    </xf>
    <xf numFmtId="206" fontId="196" fillId="0" borderId="108">
      <alignment horizontal="center"/>
    </xf>
    <xf numFmtId="206" fontId="196" fillId="0" borderId="108">
      <alignment horizontal="center"/>
    </xf>
    <xf numFmtId="0" fontId="73" fillId="0" borderId="118" applyNumberFormat="0" applyFill="0" applyAlignment="0" applyProtection="0"/>
    <xf numFmtId="0" fontId="73" fillId="0" borderId="118" applyNumberFormat="0" applyFill="0" applyAlignment="0" applyProtection="0"/>
    <xf numFmtId="0" fontId="73" fillId="0" borderId="118" applyNumberFormat="0" applyFill="0" applyAlignment="0" applyProtection="0"/>
    <xf numFmtId="204" fontId="20" fillId="0" borderId="119">
      <protection locked="0"/>
    </xf>
    <xf numFmtId="204" fontId="20" fillId="0" borderId="119">
      <protection locked="0"/>
    </xf>
    <xf numFmtId="0" fontId="73" fillId="0" borderId="118"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0" fillId="18" borderId="117" applyNumberFormat="0" applyProtection="0">
      <alignment horizontal="left" vertical="center" indent="1"/>
    </xf>
    <xf numFmtId="4" fontId="30" fillId="18" borderId="117" applyNumberFormat="0" applyProtection="0">
      <alignment horizontal="left" vertical="center" indent="1"/>
    </xf>
    <xf numFmtId="4" fontId="30" fillId="18" borderId="117" applyNumberFormat="0" applyProtection="0">
      <alignment horizontal="left" vertical="center" indent="1"/>
    </xf>
    <xf numFmtId="4" fontId="30" fillId="18" borderId="117" applyNumberFormat="0" applyProtection="0">
      <alignment horizontal="left" vertical="center" indent="1"/>
    </xf>
    <xf numFmtId="4" fontId="30" fillId="18" borderId="117" applyNumberFormat="0" applyProtection="0">
      <alignment horizontal="left" vertical="center"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4" fontId="25" fillId="22" borderId="117" applyNumberFormat="0" applyProtection="0">
      <alignment horizontal="left" vertical="center"/>
    </xf>
    <xf numFmtId="4" fontId="25" fillId="22" borderId="117" applyNumberFormat="0" applyProtection="0">
      <alignment horizontal="left" vertical="center"/>
    </xf>
    <xf numFmtId="4" fontId="25" fillId="22" borderId="117" applyNumberFormat="0" applyProtection="0">
      <alignment horizontal="left" vertical="center"/>
    </xf>
    <xf numFmtId="4" fontId="25" fillId="22" borderId="117" applyNumberFormat="0" applyProtection="0">
      <alignment horizontal="lef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0" fontId="24" fillId="0" borderId="117" applyNumberFormat="0" applyProtection="0">
      <alignment horizontal="left" vertical="center" indent="2"/>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84" borderId="117" applyNumberFormat="0">
      <protection locked="0"/>
    </xf>
    <xf numFmtId="0" fontId="20" fillId="84" borderId="117" applyNumberFormat="0">
      <protection locked="0"/>
    </xf>
    <xf numFmtId="0" fontId="20" fillId="84" borderId="117" applyNumberFormat="0">
      <protection locked="0"/>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0" fontId="25" fillId="43" borderId="122" applyNumberFormat="0" applyProtection="0">
      <alignment horizontal="center" vertical="center"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23" fillId="0" borderId="117"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24" applyNumberFormat="0">
      <protection locked="0"/>
    </xf>
    <xf numFmtId="0" fontId="20" fillId="84" borderId="124" applyNumberFormat="0">
      <protection locked="0"/>
    </xf>
    <xf numFmtId="0" fontId="20" fillId="84" borderId="124" applyNumberFormat="0">
      <protection locked="0"/>
    </xf>
    <xf numFmtId="0" fontId="20" fillId="84" borderId="124" applyNumberFormat="0">
      <protection locked="0"/>
    </xf>
    <xf numFmtId="0" fontId="20" fillId="84" borderId="124" applyNumberFormat="0">
      <protection locked="0"/>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25" applyNumberFormat="0" applyAlignment="0" applyProtection="0"/>
    <xf numFmtId="0" fontId="136" fillId="91" borderId="125" applyNumberFormat="0" applyAlignment="0" applyProtection="0"/>
    <xf numFmtId="0" fontId="136" fillId="91" borderId="125" applyNumberFormat="0" applyAlignment="0" applyProtection="0"/>
    <xf numFmtId="0" fontId="134" fillId="34"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27"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5" fillId="5" borderId="18" applyNumberFormat="0" applyFont="0" applyAlignment="0" applyProtection="0"/>
    <xf numFmtId="0" fontId="5" fillId="5" borderId="18" applyNumberFormat="0" applyFont="0" applyAlignment="0" applyProtection="0"/>
    <xf numFmtId="0" fontId="68" fillId="89" borderId="127" applyNumberFormat="0" applyFont="0" applyAlignment="0" applyProtection="0"/>
    <xf numFmtId="0" fontId="184" fillId="34"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34"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29" applyNumberFormat="0" applyProtection="0">
      <alignment horizontal="right" vertical="center" wrapText="1"/>
    </xf>
    <xf numFmtId="4" fontId="55" fillId="104" borderId="129" applyNumberFormat="0" applyProtection="0">
      <alignment horizontal="right" vertical="center" wrapText="1"/>
    </xf>
    <xf numFmtId="4" fontId="16" fillId="0" borderId="128" applyNumberFormat="0" applyProtection="0">
      <alignment vertical="center"/>
    </xf>
    <xf numFmtId="4" fontId="16" fillId="0" borderId="128" applyNumberFormat="0" applyProtection="0">
      <alignment vertical="center"/>
    </xf>
    <xf numFmtId="4" fontId="16" fillId="0" borderId="128" applyNumberFormat="0" applyProtection="0">
      <alignment horizontal="left" vertical="center" indent="1"/>
    </xf>
    <xf numFmtId="4" fontId="16" fillId="19" borderId="128" applyNumberFormat="0" applyProtection="0">
      <alignment horizontal="left" vertical="center" indent="1"/>
    </xf>
    <xf numFmtId="4" fontId="25" fillId="22" borderId="129" applyNumberFormat="0" applyProtection="0">
      <alignment horizontal="left" vertical="center"/>
    </xf>
    <xf numFmtId="0" fontId="20" fillId="0" borderId="128" applyNumberFormat="0" applyProtection="0">
      <alignment horizontal="left" vertical="center" indent="1"/>
    </xf>
    <xf numFmtId="4" fontId="16" fillId="2" borderId="128" applyNumberFormat="0" applyProtection="0">
      <alignment horizontal="right" vertical="center"/>
    </xf>
    <xf numFmtId="4" fontId="16" fillId="106" borderId="128" applyNumberFormat="0" applyProtection="0">
      <alignment horizontal="right" vertical="center"/>
    </xf>
    <xf numFmtId="4" fontId="16" fillId="42" borderId="128" applyNumberFormat="0" applyProtection="0">
      <alignment horizontal="right" vertical="center"/>
    </xf>
    <xf numFmtId="4" fontId="16" fillId="107" borderId="128" applyNumberFormat="0" applyProtection="0">
      <alignment horizontal="right" vertical="center"/>
    </xf>
    <xf numFmtId="4" fontId="16" fillId="108" borderId="128" applyNumberFormat="0" applyProtection="0">
      <alignment horizontal="right" vertical="center"/>
    </xf>
    <xf numFmtId="4" fontId="16" fillId="109" borderId="128" applyNumberFormat="0" applyProtection="0">
      <alignment horizontal="right" vertical="center"/>
    </xf>
    <xf numFmtId="4" fontId="16" fillId="110" borderId="128" applyNumberFormat="0" applyProtection="0">
      <alignment horizontal="right" vertical="center"/>
    </xf>
    <xf numFmtId="4" fontId="16" fillId="111" borderId="128" applyNumberFormat="0" applyProtection="0">
      <alignment horizontal="right" vertical="center"/>
    </xf>
    <xf numFmtId="4" fontId="16" fillId="112" borderId="128" applyNumberFormat="0" applyProtection="0">
      <alignment horizontal="right" vertical="center"/>
    </xf>
    <xf numFmtId="0" fontId="20" fillId="113" borderId="128" applyNumberFormat="0" applyProtection="0">
      <alignment horizontal="left" vertical="center" indent="1"/>
    </xf>
    <xf numFmtId="0" fontId="24" fillId="114"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4" fillId="0" borderId="129" applyNumberFormat="0" applyProtection="0">
      <alignment horizontal="left" vertical="center" indent="2"/>
    </xf>
    <xf numFmtId="0" fontId="20" fillId="49"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4" fillId="114"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49" borderId="128" applyNumberFormat="0" applyProtection="0">
      <alignment horizontal="left" vertical="center"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49" borderId="128" applyNumberFormat="0" applyProtection="0">
      <alignment horizontal="left" vertical="center"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23"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116"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116" borderId="129" applyNumberFormat="0" applyProtection="0">
      <alignment horizontal="left" vertical="center" indent="2"/>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23" borderId="128" applyNumberFormat="0" applyProtection="0">
      <alignment horizontal="left" vertical="center"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23" borderId="128" applyNumberFormat="0" applyProtection="0">
      <alignment horizontal="left" vertical="center"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102"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02" borderId="128" applyNumberFormat="0" applyProtection="0">
      <alignment horizontal="left" vertical="center"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02" borderId="128" applyNumberFormat="0" applyProtection="0">
      <alignment horizontal="left" vertical="center"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13"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113" borderId="128" applyNumberFormat="0" applyProtection="0">
      <alignment horizontal="left" vertical="center"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113" borderId="128" applyNumberFormat="0" applyProtection="0">
      <alignment horizontal="left" vertical="center"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84" borderId="129" applyNumberFormat="0">
      <protection locked="0"/>
    </xf>
    <xf numFmtId="0" fontId="20" fillId="84" borderId="129" applyNumberFormat="0">
      <protection locked="0"/>
    </xf>
    <xf numFmtId="0" fontId="20" fillId="84" borderId="129" applyNumberFormat="0">
      <protection locked="0"/>
    </xf>
    <xf numFmtId="0" fontId="20" fillId="84" borderId="129" applyNumberFormat="0">
      <protection locked="0"/>
    </xf>
    <xf numFmtId="4" fontId="16" fillId="40" borderId="128" applyNumberFormat="0" applyProtection="0">
      <alignment vertical="center"/>
    </xf>
    <xf numFmtId="4" fontId="39" fillId="0" borderId="129" applyNumberFormat="0" applyProtection="0">
      <alignment horizontal="left" vertical="center" indent="1"/>
    </xf>
    <xf numFmtId="4" fontId="16" fillId="40" borderId="128" applyNumberFormat="0" applyProtection="0">
      <alignment horizontal="left" vertical="center" indent="1"/>
    </xf>
    <xf numFmtId="4" fontId="39" fillId="0" borderId="129" applyNumberFormat="0" applyProtection="0">
      <alignment horizontal="left" vertical="center" indent="1"/>
    </xf>
    <xf numFmtId="4" fontId="16" fillId="40" borderId="128" applyNumberFormat="0" applyProtection="0">
      <alignment horizontal="left" vertical="center" indent="1"/>
    </xf>
    <xf numFmtId="4" fontId="16" fillId="40" borderId="128" applyNumberFormat="0" applyProtection="0">
      <alignment horizontal="left" vertical="center" indent="1"/>
    </xf>
    <xf numFmtId="4" fontId="23" fillId="0" borderId="129" applyNumberFormat="0" applyProtection="0">
      <alignment horizontal="right" vertical="center" wrapText="1"/>
    </xf>
    <xf numFmtId="4" fontId="23" fillId="0" borderId="129" applyNumberFormat="0" applyProtection="0">
      <alignment horizontal="right" vertical="center" wrapText="1"/>
    </xf>
    <xf numFmtId="4" fontId="24" fillId="0" borderId="129" applyNumberFormat="0" applyProtection="0">
      <alignment horizontal="right" vertical="center" wrapText="1"/>
    </xf>
    <xf numFmtId="4" fontId="16" fillId="0" borderId="128" applyNumberFormat="0" applyProtection="0">
      <alignment horizontal="right" vertical="center"/>
    </xf>
    <xf numFmtId="4" fontId="16" fillId="0" borderId="128" applyNumberFormat="0" applyProtection="0">
      <alignment horizontal="right" vertical="center"/>
    </xf>
    <xf numFmtId="4" fontId="23" fillId="0" borderId="129" applyNumberFormat="0" applyProtection="0">
      <alignment horizontal="left" vertical="center" indent="1"/>
    </xf>
    <xf numFmtId="4" fontId="23" fillId="0" borderId="129" applyNumberFormat="0" applyProtection="0">
      <alignment horizontal="left" vertical="center" indent="1"/>
    </xf>
    <xf numFmtId="4" fontId="23" fillId="0" borderId="129" applyNumberFormat="0" applyProtection="0">
      <alignment horizontal="left" vertical="center" indent="1"/>
    </xf>
    <xf numFmtId="4" fontId="23" fillId="0" borderId="129" applyNumberFormat="0" applyProtection="0">
      <alignment horizontal="left" vertical="center" indent="1"/>
    </xf>
    <xf numFmtId="0" fontId="20" fillId="0" borderId="128" applyNumberFormat="0" applyProtection="0">
      <alignment horizontal="left" vertical="center" indent="1"/>
    </xf>
    <xf numFmtId="0" fontId="20" fillId="0" borderId="128" applyNumberFormat="0" applyProtection="0">
      <alignment horizontal="left" vertical="center" indent="1"/>
    </xf>
    <xf numFmtId="0" fontId="25" fillId="43" borderId="129" applyNumberFormat="0" applyProtection="0">
      <alignment horizontal="center" vertical="center" wrapText="1"/>
    </xf>
    <xf numFmtId="0" fontId="20" fillId="0" borderId="128" applyNumberFormat="0" applyProtection="0">
      <alignment horizontal="left" vertical="center" indent="1"/>
    </xf>
    <xf numFmtId="0" fontId="20" fillId="0" borderId="128" applyNumberFormat="0" applyProtection="0">
      <alignment horizontal="left" vertical="center" indent="1"/>
    </xf>
    <xf numFmtId="4" fontId="45" fillId="117" borderId="128" applyNumberFormat="0" applyProtection="0">
      <alignment horizontal="right" vertic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4" fontId="20" fillId="0" borderId="119">
      <protection locked="0"/>
    </xf>
    <xf numFmtId="204" fontId="20" fillId="0" borderId="119">
      <protection locked="0"/>
    </xf>
    <xf numFmtId="204" fontId="20" fillId="0" borderId="119">
      <protection locked="0"/>
    </xf>
    <xf numFmtId="0" fontId="73" fillId="0" borderId="130" applyNumberFormat="0" applyFill="0" applyAlignment="0" applyProtection="0"/>
    <xf numFmtId="0" fontId="73" fillId="0" borderId="130" applyNumberFormat="0" applyFill="0" applyAlignment="0" applyProtection="0"/>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0" fontId="73" fillId="0" borderId="130" applyNumberFormat="0" applyFill="0" applyAlignment="0" applyProtection="0"/>
    <xf numFmtId="204" fontId="20" fillId="0" borderId="131">
      <protection locked="0"/>
    </xf>
    <xf numFmtId="204" fontId="20" fillId="0" borderId="131">
      <protection locked="0"/>
    </xf>
    <xf numFmtId="0" fontId="73" fillId="0" borderId="130" applyNumberFormat="0" applyFill="0" applyAlignment="0" applyProtection="0"/>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48" applyNumberFormat="0" applyProtection="0">
      <alignment horizontal="left" vertical="top" indent="1"/>
    </xf>
    <xf numFmtId="0" fontId="24" fillId="0" borderId="149" applyNumberFormat="0" applyProtection="0">
      <alignment horizontal="left" vertical="center" indent="2"/>
    </xf>
    <xf numFmtId="4" fontId="30" fillId="18" borderId="151" applyNumberFormat="0" applyProtection="0">
      <alignment horizontal="left" vertical="center" indent="1"/>
    </xf>
    <xf numFmtId="0" fontId="25" fillId="43" borderId="147" applyNumberFormat="0" applyProtection="0">
      <alignment horizontal="center" vertical="center" wrapText="1"/>
    </xf>
    <xf numFmtId="4" fontId="30" fillId="18" borderId="129" applyNumberFormat="0" applyProtection="0">
      <alignment horizontal="right" vertical="center" wrapText="1"/>
    </xf>
    <xf numFmtId="4" fontId="30" fillId="18" borderId="129" applyNumberFormat="0" applyProtection="0">
      <alignment horizontal="left" vertical="center" indent="1"/>
    </xf>
    <xf numFmtId="4" fontId="17" fillId="33" borderId="129" applyNumberFormat="0" applyProtection="0">
      <alignment horizontal="left" vertical="center" indent="1"/>
    </xf>
    <xf numFmtId="4" fontId="16" fillId="34" borderId="129" applyNumberFormat="0" applyProtection="0">
      <alignment horizontal="left" vertical="center" indent="1"/>
    </xf>
    <xf numFmtId="4" fontId="23" fillId="0" borderId="129" applyNumberFormat="0" applyProtection="0">
      <alignment horizontal="right" vertical="center" wrapText="1"/>
    </xf>
    <xf numFmtId="4" fontId="23" fillId="0" borderId="147" applyNumberFormat="0" applyProtection="0">
      <alignment horizontal="left" vertical="center" indent="1"/>
    </xf>
    <xf numFmtId="0" fontId="25" fillId="44" borderId="129" applyNumberFormat="0" applyProtection="0">
      <alignment horizontal="center" vertical="top" wrapText="1"/>
    </xf>
    <xf numFmtId="0" fontId="24" fillId="0" borderId="147" applyNumberFormat="0" applyProtection="0">
      <alignment horizontal="left" vertical="center" indent="2"/>
    </xf>
    <xf numFmtId="0" fontId="20" fillId="3" borderId="148" applyNumberFormat="0" applyProtection="0">
      <alignment horizontal="left" vertical="top" indent="1"/>
    </xf>
    <xf numFmtId="0" fontId="4" fillId="0" borderId="0"/>
    <xf numFmtId="44" fontId="4" fillId="0" borderId="0" applyFont="0" applyFill="0" applyBorder="0" applyAlignment="0" applyProtection="0"/>
    <xf numFmtId="0" fontId="25" fillId="44" borderId="151" applyNumberFormat="0" applyProtection="0">
      <alignment horizontal="center" vertical="top" wrapText="1"/>
    </xf>
    <xf numFmtId="4" fontId="23" fillId="0" borderId="129" applyNumberFormat="0" applyProtection="0">
      <alignment horizontal="left" vertical="center" indent="1"/>
    </xf>
    <xf numFmtId="4" fontId="16" fillId="27" borderId="148" applyNumberFormat="0" applyProtection="0">
      <alignment horizontal="right" vertical="center"/>
    </xf>
    <xf numFmtId="4" fontId="16" fillId="24" borderId="150" applyNumberFormat="0" applyProtection="0">
      <alignment horizontal="right" vertical="center"/>
    </xf>
    <xf numFmtId="0" fontId="4" fillId="0" borderId="0"/>
    <xf numFmtId="0" fontId="4" fillId="0" borderId="0"/>
    <xf numFmtId="4" fontId="30" fillId="18" borderId="129" applyNumberFormat="0" applyProtection="0">
      <alignment horizontal="right" vertical="center" wrapText="1"/>
    </xf>
    <xf numFmtId="4" fontId="31" fillId="19" borderId="135" applyNumberFormat="0" applyProtection="0">
      <alignment vertical="center"/>
    </xf>
    <xf numFmtId="4" fontId="30" fillId="18" borderId="129" applyNumberFormat="0" applyProtection="0">
      <alignment horizontal="left" vertical="center" indent="1"/>
    </xf>
    <xf numFmtId="0" fontId="17" fillId="19" borderId="135" applyNumberFormat="0" applyProtection="0">
      <alignment horizontal="left" vertical="top" indent="1"/>
    </xf>
    <xf numFmtId="4" fontId="25" fillId="22" borderId="129" applyNumberFormat="0" applyProtection="0">
      <alignment horizontal="lef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7" fillId="33" borderId="129" applyNumberFormat="0" applyProtection="0">
      <alignment horizontal="left" vertical="center" indent="1"/>
    </xf>
    <xf numFmtId="4" fontId="16" fillId="34" borderId="129" applyNumberFormat="0" applyProtection="0">
      <alignment horizontal="left" vertical="center" indent="1"/>
    </xf>
    <xf numFmtId="4" fontId="16" fillId="36" borderId="135" applyNumberFormat="0" applyProtection="0">
      <alignment horizontal="right" vertical="center"/>
    </xf>
    <xf numFmtId="0" fontId="20" fillId="35" borderId="135" applyNumberFormat="0" applyProtection="0">
      <alignment horizontal="left" vertical="top" indent="1"/>
    </xf>
    <xf numFmtId="0" fontId="24" fillId="0" borderId="129" applyNumberFormat="0" applyProtection="0">
      <alignment horizontal="left" vertical="center" indent="2"/>
    </xf>
    <xf numFmtId="0" fontId="20" fillId="38" borderId="135" applyNumberFormat="0" applyProtection="0">
      <alignment horizontal="left" vertical="top" indent="1"/>
    </xf>
    <xf numFmtId="0" fontId="24" fillId="0" borderId="129" applyNumberFormat="0" applyProtection="0">
      <alignment horizontal="left" vertical="center" indent="2"/>
    </xf>
    <xf numFmtId="0" fontId="20" fillId="39" borderId="135" applyNumberFormat="0" applyProtection="0">
      <alignment horizontal="left" vertical="top" indent="1"/>
    </xf>
    <xf numFmtId="0" fontId="24" fillId="0" borderId="129" applyNumberFormat="0" applyProtection="0">
      <alignment horizontal="left" vertical="center" indent="2"/>
    </xf>
    <xf numFmtId="0" fontId="20" fillId="3" borderId="135" applyNumberFormat="0" applyProtection="0">
      <alignment horizontal="left" vertical="top" indent="1"/>
    </xf>
    <xf numFmtId="4" fontId="1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4" fontId="23" fillId="0" borderId="129" applyNumberFormat="0" applyProtection="0">
      <alignment horizontal="right" vertical="center" wrapText="1"/>
    </xf>
    <xf numFmtId="4" fontId="36" fillId="41" borderId="135" applyNumberFormat="0" applyProtection="0">
      <alignment horizontal="right" vertical="center"/>
    </xf>
    <xf numFmtId="0" fontId="25" fillId="43" borderId="129" applyNumberFormat="0" applyProtection="0">
      <alignment horizontal="center" vertical="center" wrapText="1"/>
    </xf>
    <xf numFmtId="0" fontId="25" fillId="44" borderId="129" applyNumberFormat="0" applyProtection="0">
      <alignment horizontal="center" vertical="top" wrapText="1"/>
    </xf>
    <xf numFmtId="4" fontId="45" fillId="41" borderId="135" applyNumberFormat="0" applyProtection="0">
      <alignment horizontal="right" vertical="center"/>
    </xf>
    <xf numFmtId="0" fontId="4" fillId="0" borderId="0"/>
    <xf numFmtId="44" fontId="4" fillId="0" borderId="0" applyFont="0" applyFill="0" applyBorder="0" applyAlignment="0" applyProtection="0"/>
    <xf numFmtId="4" fontId="45" fillId="41" borderId="135" applyNumberFormat="0" applyProtection="0">
      <alignment horizontal="right" vertical="center"/>
    </xf>
    <xf numFmtId="4" fontId="36" fillId="41" borderId="135" applyNumberFormat="0" applyProtection="0">
      <alignment horizontal="right" vertical="center"/>
    </xf>
    <xf numFmtId="0" fontId="16" fillId="40" borderId="135" applyNumberFormat="0" applyProtection="0">
      <alignment horizontal="left" vertical="top" indent="1"/>
    </xf>
    <xf numFmtId="4" fontId="36" fillId="40" borderId="135" applyNumberFormat="0" applyProtection="0">
      <alignment vertical="center"/>
    </xf>
    <xf numFmtId="4" fontId="16" fillId="40" borderId="135" applyNumberFormat="0" applyProtection="0">
      <alignment vertical="center"/>
    </xf>
    <xf numFmtId="0" fontId="20" fillId="3" borderId="135" applyNumberFormat="0" applyProtection="0">
      <alignment horizontal="left" vertical="top" indent="1"/>
    </xf>
    <xf numFmtId="0" fontId="20" fillId="39" borderId="135" applyNumberFormat="0" applyProtection="0">
      <alignment horizontal="left" vertical="top" indent="1"/>
    </xf>
    <xf numFmtId="0" fontId="20" fillId="38" borderId="135" applyNumberFormat="0" applyProtection="0">
      <alignment horizontal="left" vertical="top" indent="1"/>
    </xf>
    <xf numFmtId="0" fontId="20" fillId="35" borderId="135" applyNumberFormat="0" applyProtection="0">
      <alignment horizontal="left" vertical="top" indent="1"/>
    </xf>
    <xf numFmtId="4" fontId="16" fillId="36" borderId="135" applyNumberFormat="0" applyProtection="0">
      <alignment horizontal="right" vertical="center"/>
    </xf>
    <xf numFmtId="4" fontId="16" fillId="32" borderId="135" applyNumberFormat="0" applyProtection="0">
      <alignment horizontal="right" vertical="center"/>
    </xf>
    <xf numFmtId="4" fontId="16" fillId="31" borderId="135" applyNumberFormat="0" applyProtection="0">
      <alignment horizontal="right" vertical="center"/>
    </xf>
    <xf numFmtId="4" fontId="16" fillId="30" borderId="135" applyNumberFormat="0" applyProtection="0">
      <alignment horizontal="right" vertical="center"/>
    </xf>
    <xf numFmtId="4" fontId="16" fillId="29" borderId="135" applyNumberFormat="0" applyProtection="0">
      <alignment horizontal="right" vertical="center"/>
    </xf>
    <xf numFmtId="4" fontId="16" fillId="28" borderId="135" applyNumberFormat="0" applyProtection="0">
      <alignment horizontal="right" vertical="center"/>
    </xf>
    <xf numFmtId="4" fontId="16" fillId="27" borderId="135" applyNumberFormat="0" applyProtection="0">
      <alignment horizontal="right" vertical="center"/>
    </xf>
    <xf numFmtId="4" fontId="16" fillId="26" borderId="135" applyNumberFormat="0" applyProtection="0">
      <alignment horizontal="right" vertical="center"/>
    </xf>
    <xf numFmtId="4" fontId="16" fillId="25" borderId="135" applyNumberFormat="0" applyProtection="0">
      <alignment horizontal="right" vertical="center"/>
    </xf>
    <xf numFmtId="4" fontId="16" fillId="24" borderId="135" applyNumberFormat="0" applyProtection="0">
      <alignment horizontal="right" vertical="center"/>
    </xf>
    <xf numFmtId="0" fontId="17" fillId="19" borderId="135" applyNumberFormat="0" applyProtection="0">
      <alignment horizontal="left" vertical="top" indent="1"/>
    </xf>
    <xf numFmtId="4" fontId="31" fillId="19" borderId="135" applyNumberFormat="0" applyProtection="0">
      <alignment vertical="center"/>
    </xf>
    <xf numFmtId="0" fontId="20" fillId="84" borderId="129" applyNumberFormat="0">
      <protection locked="0"/>
    </xf>
    <xf numFmtId="4" fontId="23" fillId="0" borderId="129" applyNumberFormat="0" applyProtection="0">
      <alignment horizontal="left" vertical="center" indent="1"/>
    </xf>
    <xf numFmtId="0" fontId="4" fillId="0" borderId="0"/>
    <xf numFmtId="0" fontId="4" fillId="0" borderId="0"/>
    <xf numFmtId="4" fontId="23" fillId="0" borderId="129" applyNumberFormat="0" applyProtection="0">
      <alignment horizontal="left" vertical="center" indent="1"/>
    </xf>
    <xf numFmtId="4" fontId="25" fillId="22" borderId="139" applyNumberFormat="0" applyProtection="0">
      <alignment horizontal="left" vertical="center"/>
    </xf>
    <xf numFmtId="0" fontId="24" fillId="0" borderId="137" applyNumberFormat="0" applyProtection="0">
      <alignment horizontal="left" vertical="center" indent="2"/>
    </xf>
    <xf numFmtId="4" fontId="30" fillId="18" borderId="137" applyNumberFormat="0" applyProtection="0">
      <alignment horizontal="right" vertical="center" wrapText="1"/>
    </xf>
    <xf numFmtId="4" fontId="16" fillId="31" borderId="138" applyNumberFormat="0" applyProtection="0">
      <alignment horizontal="right" vertical="center"/>
    </xf>
    <xf numFmtId="0" fontId="20" fillId="39" borderId="138" applyNumberFormat="0" applyProtection="0">
      <alignment horizontal="left" vertical="top" indent="1"/>
    </xf>
    <xf numFmtId="0" fontId="20" fillId="84" borderId="137" applyNumberFormat="0">
      <protection locked="0"/>
    </xf>
    <xf numFmtId="4" fontId="25" fillId="22" borderId="137" applyNumberFormat="0" applyProtection="0">
      <alignment horizontal="left" vertical="center"/>
    </xf>
    <xf numFmtId="4" fontId="30" fillId="18" borderId="137" applyNumberFormat="0" applyProtection="0">
      <alignment horizontal="right" vertical="center" wrapText="1"/>
    </xf>
    <xf numFmtId="0" fontId="17" fillId="19" borderId="138" applyNumberFormat="0" applyProtection="0">
      <alignment horizontal="left" vertical="top" indent="1"/>
    </xf>
    <xf numFmtId="4" fontId="31" fillId="19" borderId="138" applyNumberFormat="0" applyProtection="0">
      <alignment vertical="center"/>
    </xf>
    <xf numFmtId="0" fontId="4" fillId="0" borderId="0"/>
    <xf numFmtId="44" fontId="4" fillId="0" borderId="0" applyFont="0" applyFill="0" applyBorder="0" applyAlignment="0" applyProtection="0"/>
    <xf numFmtId="4" fontId="16" fillId="34" borderId="137" applyNumberFormat="0" applyProtection="0">
      <alignment horizontal="left" vertical="center" indent="1"/>
    </xf>
    <xf numFmtId="4" fontId="30" fillId="18" borderId="139" applyNumberFormat="0" applyProtection="0">
      <alignment horizontal="left" vertical="center"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4" fontId="16" fillId="36" borderId="138" applyNumberFormat="0" applyProtection="0">
      <alignment horizontal="right" vertical="center"/>
    </xf>
    <xf numFmtId="4" fontId="16" fillId="34" borderId="139" applyNumberFormat="0" applyProtection="0">
      <alignment horizontal="left" vertical="center" indent="1"/>
    </xf>
    <xf numFmtId="4" fontId="17" fillId="33" borderId="139" applyNumberFormat="0" applyProtection="0">
      <alignment horizontal="left" vertical="center" indent="1"/>
    </xf>
    <xf numFmtId="4" fontId="16" fillId="32" borderId="138" applyNumberFormat="0" applyProtection="0">
      <alignment horizontal="right" vertical="center"/>
    </xf>
    <xf numFmtId="0" fontId="25" fillId="44" borderId="137" applyNumberFormat="0" applyProtection="0">
      <alignment horizontal="center" vertical="top" wrapText="1"/>
    </xf>
    <xf numFmtId="0" fontId="25" fillId="43" borderId="137" applyNumberFormat="0" applyProtection="0">
      <alignment horizontal="center" vertical="center" wrapText="1"/>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23" fillId="0" borderId="137" applyNumberFormat="0" applyProtection="0">
      <alignment horizontal="right" vertical="center" wrapText="1"/>
    </xf>
    <xf numFmtId="4" fontId="16" fillId="24" borderId="138" applyNumberFormat="0" applyProtection="0">
      <alignment horizontal="right" vertical="center"/>
    </xf>
    <xf numFmtId="4" fontId="30" fillId="18" borderId="139" applyNumberFormat="0" applyProtection="0">
      <alignment horizontal="right" vertical="center" wrapText="1"/>
    </xf>
    <xf numFmtId="0" fontId="24" fillId="0" borderId="137" applyNumberFormat="0" applyProtection="0">
      <alignment horizontal="left" vertical="center" indent="2"/>
    </xf>
    <xf numFmtId="0" fontId="24" fillId="0" borderId="137" applyNumberFormat="0" applyProtection="0">
      <alignment horizontal="left" vertical="center" indent="2"/>
    </xf>
    <xf numFmtId="0" fontId="24" fillId="0" borderId="137" applyNumberFormat="0" applyProtection="0">
      <alignment horizontal="left" vertical="center" indent="2"/>
    </xf>
    <xf numFmtId="4" fontId="30" fillId="18" borderId="137" applyNumberFormat="0" applyProtection="0">
      <alignment horizontal="left" vertical="center" indent="1"/>
    </xf>
    <xf numFmtId="4" fontId="17" fillId="33" borderId="137" applyNumberFormat="0" applyProtection="0">
      <alignment horizontal="left" vertical="center" indent="1"/>
    </xf>
    <xf numFmtId="0" fontId="4" fillId="0" borderId="0"/>
    <xf numFmtId="0" fontId="4" fillId="0" borderId="0"/>
    <xf numFmtId="4" fontId="31" fillId="19" borderId="136" applyNumberFormat="0" applyProtection="0">
      <alignment vertical="center"/>
    </xf>
    <xf numFmtId="0" fontId="17" fillId="19" borderId="136" applyNumberFormat="0" applyProtection="0">
      <alignment horizontal="left" vertical="top" indent="1"/>
    </xf>
    <xf numFmtId="4" fontId="16" fillId="24" borderId="136" applyNumberFormat="0" applyProtection="0">
      <alignment horizontal="right" vertical="center"/>
    </xf>
    <xf numFmtId="4" fontId="16" fillId="25" borderId="136" applyNumberFormat="0" applyProtection="0">
      <alignment horizontal="right" vertical="center"/>
    </xf>
    <xf numFmtId="4" fontId="16" fillId="26" borderId="136" applyNumberFormat="0" applyProtection="0">
      <alignment horizontal="right" vertical="center"/>
    </xf>
    <xf numFmtId="4" fontId="16" fillId="27" borderId="136" applyNumberFormat="0" applyProtection="0">
      <alignment horizontal="right" vertical="center"/>
    </xf>
    <xf numFmtId="4" fontId="16" fillId="28" borderId="136" applyNumberFormat="0" applyProtection="0">
      <alignment horizontal="right" vertical="center"/>
    </xf>
    <xf numFmtId="4" fontId="16" fillId="29" borderId="136" applyNumberFormat="0" applyProtection="0">
      <alignment horizontal="right" vertical="center"/>
    </xf>
    <xf numFmtId="4" fontId="16" fillId="30" borderId="136" applyNumberFormat="0" applyProtection="0">
      <alignment horizontal="right" vertical="center"/>
    </xf>
    <xf numFmtId="4" fontId="16" fillId="31" borderId="136" applyNumberFormat="0" applyProtection="0">
      <alignment horizontal="right" vertical="center"/>
    </xf>
    <xf numFmtId="4" fontId="16" fillId="32" borderId="136" applyNumberFormat="0" applyProtection="0">
      <alignment horizontal="right" vertical="center"/>
    </xf>
    <xf numFmtId="4" fontId="16" fillId="36" borderId="136" applyNumberFormat="0" applyProtection="0">
      <alignment horizontal="right" vertical="center"/>
    </xf>
    <xf numFmtId="0" fontId="20" fillId="35" borderId="136" applyNumberFormat="0" applyProtection="0">
      <alignment horizontal="left" vertical="top" indent="1"/>
    </xf>
    <xf numFmtId="0" fontId="20" fillId="38" borderId="136" applyNumberFormat="0" applyProtection="0">
      <alignment horizontal="left" vertical="top" indent="1"/>
    </xf>
    <xf numFmtId="0" fontId="20" fillId="39" borderId="136" applyNumberFormat="0" applyProtection="0">
      <alignment horizontal="left" vertical="top" indent="1"/>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36" fillId="41" borderId="136" applyNumberFormat="0" applyProtection="0">
      <alignment horizontal="right" vertical="center"/>
    </xf>
    <xf numFmtId="4" fontId="45" fillId="41" borderId="136" applyNumberFormat="0" applyProtection="0">
      <alignment horizontal="right" vertical="center"/>
    </xf>
    <xf numFmtId="0" fontId="4" fillId="0" borderId="0"/>
    <xf numFmtId="44" fontId="4" fillId="0" borderId="0" applyFont="0" applyFill="0" applyBorder="0" applyAlignment="0" applyProtection="0"/>
    <xf numFmtId="4" fontId="45" fillId="41" borderId="136" applyNumberFormat="0" applyProtection="0">
      <alignment horizontal="right" vertical="center"/>
    </xf>
    <xf numFmtId="4" fontId="36" fillId="41" borderId="136" applyNumberFormat="0" applyProtection="0">
      <alignment horizontal="right" vertical="center"/>
    </xf>
    <xf numFmtId="0" fontId="16" fillId="40" borderId="136" applyNumberFormat="0" applyProtection="0">
      <alignment horizontal="left" vertical="top" indent="1"/>
    </xf>
    <xf numFmtId="4" fontId="36" fillId="40" borderId="136" applyNumberFormat="0" applyProtection="0">
      <alignment vertical="center"/>
    </xf>
    <xf numFmtId="4" fontId="16" fillId="40" borderId="136" applyNumberFormat="0" applyProtection="0">
      <alignment vertical="center"/>
    </xf>
    <xf numFmtId="0" fontId="20" fillId="3" borderId="136" applyNumberFormat="0" applyProtection="0">
      <alignment horizontal="left" vertical="top" indent="1"/>
    </xf>
    <xf numFmtId="0" fontId="20" fillId="39" borderId="136" applyNumberFormat="0" applyProtection="0">
      <alignment horizontal="left" vertical="top" indent="1"/>
    </xf>
    <xf numFmtId="0" fontId="20" fillId="38" borderId="136" applyNumberFormat="0" applyProtection="0">
      <alignment horizontal="left" vertical="top" indent="1"/>
    </xf>
    <xf numFmtId="0" fontId="20" fillId="35" borderId="136" applyNumberFormat="0" applyProtection="0">
      <alignment horizontal="left" vertical="top" indent="1"/>
    </xf>
    <xf numFmtId="4" fontId="16" fillId="36" borderId="136" applyNumberFormat="0" applyProtection="0">
      <alignment horizontal="right" vertical="center"/>
    </xf>
    <xf numFmtId="4" fontId="16" fillId="32" borderId="136" applyNumberFormat="0" applyProtection="0">
      <alignment horizontal="right" vertical="center"/>
    </xf>
    <xf numFmtId="4" fontId="16" fillId="31" borderId="136" applyNumberFormat="0" applyProtection="0">
      <alignment horizontal="right" vertical="center"/>
    </xf>
    <xf numFmtId="4" fontId="16" fillId="30" borderId="136" applyNumberFormat="0" applyProtection="0">
      <alignment horizontal="right" vertical="center"/>
    </xf>
    <xf numFmtId="4" fontId="16" fillId="29" borderId="136" applyNumberFormat="0" applyProtection="0">
      <alignment horizontal="right" vertical="center"/>
    </xf>
    <xf numFmtId="4" fontId="16" fillId="28" borderId="136" applyNumberFormat="0" applyProtection="0">
      <alignment horizontal="right" vertical="center"/>
    </xf>
    <xf numFmtId="4" fontId="16" fillId="27" borderId="136" applyNumberFormat="0" applyProtection="0">
      <alignment horizontal="right" vertical="center"/>
    </xf>
    <xf numFmtId="4" fontId="16" fillId="26" borderId="136" applyNumberFormat="0" applyProtection="0">
      <alignment horizontal="right" vertical="center"/>
    </xf>
    <xf numFmtId="4" fontId="16" fillId="25" borderId="136" applyNumberFormat="0" applyProtection="0">
      <alignment horizontal="right" vertical="center"/>
    </xf>
    <xf numFmtId="4" fontId="16" fillId="24" borderId="136" applyNumberFormat="0" applyProtection="0">
      <alignment horizontal="right" vertical="center"/>
    </xf>
    <xf numFmtId="0" fontId="17" fillId="19" borderId="136" applyNumberFormat="0" applyProtection="0">
      <alignment horizontal="left" vertical="top" indent="1"/>
    </xf>
    <xf numFmtId="4" fontId="31" fillId="19" borderId="136" applyNumberFormat="0" applyProtection="0">
      <alignment vertical="center"/>
    </xf>
    <xf numFmtId="4" fontId="23" fillId="0" borderId="137" applyNumberFormat="0" applyProtection="0">
      <alignment horizontal="left" vertical="center" indent="1"/>
    </xf>
    <xf numFmtId="0" fontId="4" fillId="0" borderId="0"/>
    <xf numFmtId="0" fontId="4" fillId="0" borderId="0"/>
    <xf numFmtId="4" fontId="23" fillId="0" borderId="137" applyNumberFormat="0" applyProtection="0">
      <alignment horizontal="left" vertical="center" indent="1"/>
    </xf>
    <xf numFmtId="0" fontId="4" fillId="0" borderId="0"/>
    <xf numFmtId="44" fontId="4" fillId="0" borderId="0" applyFont="0" applyFill="0" applyBorder="0" applyAlignment="0" applyProtection="0"/>
    <xf numFmtId="4" fontId="16" fillId="24" borderId="136" applyNumberFormat="0" applyProtection="0">
      <alignment horizontal="right" vertical="center"/>
    </xf>
    <xf numFmtId="4" fontId="31" fillId="19" borderId="136" applyNumberFormat="0" applyProtection="0">
      <alignment vertical="center"/>
    </xf>
    <xf numFmtId="4" fontId="16" fillId="36" borderId="136" applyNumberFormat="0" applyProtection="0">
      <alignment horizontal="right" vertical="center"/>
    </xf>
    <xf numFmtId="0" fontId="20" fillId="35" borderId="136" applyNumberFormat="0" applyProtection="0">
      <alignment horizontal="left" vertical="top" indent="1"/>
    </xf>
    <xf numFmtId="0" fontId="20" fillId="38" borderId="136" applyNumberFormat="0" applyProtection="0">
      <alignment horizontal="left" vertical="top" indent="1"/>
    </xf>
    <xf numFmtId="0" fontId="20" fillId="39" borderId="136" applyNumberFormat="0" applyProtection="0">
      <alignment horizontal="left" vertical="top" indent="1"/>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36" fillId="41" borderId="136" applyNumberFormat="0" applyProtection="0">
      <alignment horizontal="right" vertical="center"/>
    </xf>
    <xf numFmtId="4" fontId="45" fillId="41" borderId="136" applyNumberFormat="0" applyProtection="0">
      <alignment horizontal="right" vertical="center"/>
    </xf>
    <xf numFmtId="4" fontId="16" fillId="30" borderId="136" applyNumberFormat="0" applyProtection="0">
      <alignment horizontal="right" vertical="center"/>
    </xf>
    <xf numFmtId="0" fontId="4" fillId="0" borderId="0"/>
    <xf numFmtId="44" fontId="4" fillId="0" borderId="0" applyFont="0" applyFill="0" applyBorder="0" applyAlignment="0" applyProtection="0"/>
    <xf numFmtId="4" fontId="16" fillId="32" borderId="136" applyNumberFormat="0" applyProtection="0">
      <alignment horizontal="right" vertical="center"/>
    </xf>
    <xf numFmtId="4" fontId="16" fillId="29" borderId="136" applyNumberFormat="0" applyProtection="0">
      <alignment horizontal="right" vertical="center"/>
    </xf>
    <xf numFmtId="4" fontId="16" fillId="25" borderId="136" applyNumberFormat="0" applyProtection="0">
      <alignment horizontal="right" vertical="center"/>
    </xf>
    <xf numFmtId="4" fontId="16" fillId="27" borderId="136" applyNumberFormat="0" applyProtection="0">
      <alignment horizontal="right" vertical="center"/>
    </xf>
    <xf numFmtId="0" fontId="17" fillId="19" borderId="136" applyNumberFormat="0" applyProtection="0">
      <alignment horizontal="left" vertical="top" indent="1"/>
    </xf>
    <xf numFmtId="0" fontId="4" fillId="0" borderId="0"/>
    <xf numFmtId="0" fontId="4" fillId="0" borderId="0"/>
    <xf numFmtId="4" fontId="16" fillId="28" borderId="136" applyNumberFormat="0" applyProtection="0">
      <alignment horizontal="right" vertical="center"/>
    </xf>
    <xf numFmtId="4" fontId="16" fillId="31" borderId="136" applyNumberFormat="0" applyProtection="0">
      <alignment horizontal="right" vertical="center"/>
    </xf>
    <xf numFmtId="4" fontId="16" fillId="26" borderId="136" applyNumberFormat="0" applyProtection="0">
      <alignment horizontal="right" vertical="center"/>
    </xf>
    <xf numFmtId="4" fontId="31" fillId="19" borderId="136" applyNumberFormat="0" applyProtection="0">
      <alignment vertical="center"/>
    </xf>
    <xf numFmtId="4" fontId="30" fillId="18" borderId="137" applyNumberFormat="0" applyProtection="0">
      <alignment horizontal="left" vertical="center" indent="1"/>
    </xf>
    <xf numFmtId="0" fontId="17" fillId="19" borderId="136" applyNumberFormat="0" applyProtection="0">
      <alignment horizontal="left" vertical="top" indent="1"/>
    </xf>
    <xf numFmtId="4" fontId="25" fillId="22" borderId="137" applyNumberFormat="0" applyProtection="0">
      <alignment horizontal="left" vertical="center"/>
    </xf>
    <xf numFmtId="4" fontId="16" fillId="24" borderId="136" applyNumberFormat="0" applyProtection="0">
      <alignment horizontal="right" vertical="center"/>
    </xf>
    <xf numFmtId="4" fontId="16" fillId="25" borderId="136" applyNumberFormat="0" applyProtection="0">
      <alignment horizontal="right" vertical="center"/>
    </xf>
    <xf numFmtId="4" fontId="16" fillId="26" borderId="136" applyNumberFormat="0" applyProtection="0">
      <alignment horizontal="right" vertical="center"/>
    </xf>
    <xf numFmtId="4" fontId="16" fillId="27" borderId="136" applyNumberFormat="0" applyProtection="0">
      <alignment horizontal="right" vertical="center"/>
    </xf>
    <xf numFmtId="4" fontId="16" fillId="28" borderId="136" applyNumberFormat="0" applyProtection="0">
      <alignment horizontal="right" vertical="center"/>
    </xf>
    <xf numFmtId="4" fontId="16" fillId="29" borderId="136" applyNumberFormat="0" applyProtection="0">
      <alignment horizontal="right" vertical="center"/>
    </xf>
    <xf numFmtId="4" fontId="16" fillId="30" borderId="136" applyNumberFormat="0" applyProtection="0">
      <alignment horizontal="right" vertical="center"/>
    </xf>
    <xf numFmtId="4" fontId="16" fillId="31" borderId="136" applyNumberFormat="0" applyProtection="0">
      <alignment horizontal="right" vertical="center"/>
    </xf>
    <xf numFmtId="4" fontId="16" fillId="32" borderId="136" applyNumberFormat="0" applyProtection="0">
      <alignment horizontal="right" vertical="center"/>
    </xf>
    <xf numFmtId="4" fontId="17" fillId="33" borderId="137" applyNumberFormat="0" applyProtection="0">
      <alignment horizontal="left" vertical="center" indent="1"/>
    </xf>
    <xf numFmtId="4" fontId="16" fillId="34" borderId="137" applyNumberFormat="0" applyProtection="0">
      <alignment horizontal="left" vertical="center" indent="1"/>
    </xf>
    <xf numFmtId="4" fontId="16" fillId="36" borderId="136" applyNumberFormat="0" applyProtection="0">
      <alignment horizontal="right" vertical="center"/>
    </xf>
    <xf numFmtId="0" fontId="24" fillId="0" borderId="137" applyNumberFormat="0" applyProtection="0">
      <alignment horizontal="left" vertical="center" indent="2"/>
    </xf>
    <xf numFmtId="0" fontId="20" fillId="35" borderId="136" applyNumberFormat="0" applyProtection="0">
      <alignment horizontal="left" vertical="top" indent="1"/>
    </xf>
    <xf numFmtId="0" fontId="24" fillId="0" borderId="137" applyNumberFormat="0" applyProtection="0">
      <alignment horizontal="left" vertical="center" indent="2"/>
    </xf>
    <xf numFmtId="0" fontId="20" fillId="38" borderId="136" applyNumberFormat="0" applyProtection="0">
      <alignment horizontal="left" vertical="top" indent="1"/>
    </xf>
    <xf numFmtId="0" fontId="24" fillId="0" borderId="137" applyNumberFormat="0" applyProtection="0">
      <alignment horizontal="left" vertical="center" indent="2"/>
    </xf>
    <xf numFmtId="0" fontId="20" fillId="39" borderId="136" applyNumberFormat="0" applyProtection="0">
      <alignment horizontal="left" vertical="top" indent="1"/>
    </xf>
    <xf numFmtId="0" fontId="24" fillId="0" borderId="137" applyNumberFormat="0" applyProtection="0">
      <alignment horizontal="left" vertical="center" indent="2"/>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23" fillId="0" borderId="137" applyNumberFormat="0" applyProtection="0">
      <alignment horizontal="right" vertical="center" wrapText="1"/>
    </xf>
    <xf numFmtId="4" fontId="36" fillId="41" borderId="136" applyNumberFormat="0" applyProtection="0">
      <alignment horizontal="right" vertical="center"/>
    </xf>
    <xf numFmtId="0" fontId="25" fillId="43" borderId="137" applyNumberFormat="0" applyProtection="0">
      <alignment horizontal="center" vertical="center" wrapText="1"/>
    </xf>
    <xf numFmtId="0" fontId="25" fillId="44" borderId="137" applyNumberFormat="0" applyProtection="0">
      <alignment horizontal="center" vertical="top" wrapText="1"/>
    </xf>
    <xf numFmtId="4" fontId="45" fillId="41" borderId="136" applyNumberFormat="0" applyProtection="0">
      <alignment horizontal="right" vertical="center"/>
    </xf>
    <xf numFmtId="4" fontId="45" fillId="41" borderId="136" applyNumberFormat="0" applyProtection="0">
      <alignment horizontal="right" vertical="center"/>
    </xf>
    <xf numFmtId="4" fontId="36" fillId="41" borderId="136" applyNumberFormat="0" applyProtection="0">
      <alignment horizontal="right" vertical="center"/>
    </xf>
    <xf numFmtId="0" fontId="16" fillId="40" borderId="136" applyNumberFormat="0" applyProtection="0">
      <alignment horizontal="left" vertical="top" indent="1"/>
    </xf>
    <xf numFmtId="4" fontId="36" fillId="40" borderId="136" applyNumberFormat="0" applyProtection="0">
      <alignment vertical="center"/>
    </xf>
    <xf numFmtId="4" fontId="16" fillId="40" borderId="136" applyNumberFormat="0" applyProtection="0">
      <alignment vertical="center"/>
    </xf>
    <xf numFmtId="0" fontId="20" fillId="3" borderId="136" applyNumberFormat="0" applyProtection="0">
      <alignment horizontal="left" vertical="top" indent="1"/>
    </xf>
    <xf numFmtId="0" fontId="20" fillId="39" borderId="136" applyNumberFormat="0" applyProtection="0">
      <alignment horizontal="left" vertical="top" indent="1"/>
    </xf>
    <xf numFmtId="0" fontId="20" fillId="38" borderId="136" applyNumberFormat="0" applyProtection="0">
      <alignment horizontal="left" vertical="top" indent="1"/>
    </xf>
    <xf numFmtId="0" fontId="20" fillId="35" borderId="136" applyNumberFormat="0" applyProtection="0">
      <alignment horizontal="left" vertical="top" indent="1"/>
    </xf>
    <xf numFmtId="4" fontId="16" fillId="36" borderId="136" applyNumberFormat="0" applyProtection="0">
      <alignment horizontal="right" vertical="center"/>
    </xf>
    <xf numFmtId="4" fontId="16" fillId="32" borderId="136" applyNumberFormat="0" applyProtection="0">
      <alignment horizontal="right" vertical="center"/>
    </xf>
    <xf numFmtId="4" fontId="16" fillId="31" borderId="136" applyNumberFormat="0" applyProtection="0">
      <alignment horizontal="right" vertical="center"/>
    </xf>
    <xf numFmtId="4" fontId="16" fillId="30" borderId="136" applyNumberFormat="0" applyProtection="0">
      <alignment horizontal="right" vertical="center"/>
    </xf>
    <xf numFmtId="4" fontId="16" fillId="29" borderId="136" applyNumberFormat="0" applyProtection="0">
      <alignment horizontal="right" vertical="center"/>
    </xf>
    <xf numFmtId="4" fontId="16" fillId="28" borderId="136" applyNumberFormat="0" applyProtection="0">
      <alignment horizontal="right" vertical="center"/>
    </xf>
    <xf numFmtId="4" fontId="16" fillId="27" borderId="136" applyNumberFormat="0" applyProtection="0">
      <alignment horizontal="right" vertical="center"/>
    </xf>
    <xf numFmtId="4" fontId="16" fillId="26" borderId="136" applyNumberFormat="0" applyProtection="0">
      <alignment horizontal="right" vertical="center"/>
    </xf>
    <xf numFmtId="4" fontId="16" fillId="25" borderId="136" applyNumberFormat="0" applyProtection="0">
      <alignment horizontal="right" vertical="center"/>
    </xf>
    <xf numFmtId="4" fontId="16" fillId="24" borderId="136" applyNumberFormat="0" applyProtection="0">
      <alignment horizontal="right" vertical="center"/>
    </xf>
    <xf numFmtId="0" fontId="17" fillId="19" borderId="136" applyNumberFormat="0" applyProtection="0">
      <alignment horizontal="left" vertical="top" indent="1"/>
    </xf>
    <xf numFmtId="4" fontId="31" fillId="19" borderId="136" applyNumberFormat="0" applyProtection="0">
      <alignment vertical="center"/>
    </xf>
    <xf numFmtId="0" fontId="20" fillId="84" borderId="137" applyNumberFormat="0">
      <protection locked="0"/>
    </xf>
    <xf numFmtId="4" fontId="23" fillId="0" borderId="137" applyNumberFormat="0" applyProtection="0">
      <alignment horizontal="left" vertical="center" indent="1"/>
    </xf>
    <xf numFmtId="4" fontId="23" fillId="0" borderId="137" applyNumberFormat="0" applyProtection="0">
      <alignment horizontal="left" vertical="center" indent="1"/>
    </xf>
    <xf numFmtId="4" fontId="16" fillId="24" borderId="136" applyNumberFormat="0" applyProtection="0">
      <alignment horizontal="right" vertical="center"/>
    </xf>
    <xf numFmtId="4" fontId="31" fillId="19" borderId="136" applyNumberFormat="0" applyProtection="0">
      <alignment vertical="center"/>
    </xf>
    <xf numFmtId="4" fontId="16" fillId="36" borderId="136" applyNumberFormat="0" applyProtection="0">
      <alignment horizontal="right" vertical="center"/>
    </xf>
    <xf numFmtId="0" fontId="20" fillId="35" borderId="136" applyNumberFormat="0" applyProtection="0">
      <alignment horizontal="left" vertical="top" indent="1"/>
    </xf>
    <xf numFmtId="0" fontId="20" fillId="38" borderId="136" applyNumberFormat="0" applyProtection="0">
      <alignment horizontal="left" vertical="top" indent="1"/>
    </xf>
    <xf numFmtId="0" fontId="20" fillId="39" borderId="136" applyNumberFormat="0" applyProtection="0">
      <alignment horizontal="left" vertical="top" indent="1"/>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36" fillId="41" borderId="136" applyNumberFormat="0" applyProtection="0">
      <alignment horizontal="right" vertical="center"/>
    </xf>
    <xf numFmtId="4" fontId="45" fillId="41" borderId="136" applyNumberFormat="0" applyProtection="0">
      <alignment horizontal="right" vertical="center"/>
    </xf>
    <xf numFmtId="4" fontId="16" fillId="30" borderId="136" applyNumberFormat="0" applyProtection="0">
      <alignment horizontal="right" vertical="center"/>
    </xf>
    <xf numFmtId="4" fontId="16" fillId="32" borderId="136" applyNumberFormat="0" applyProtection="0">
      <alignment horizontal="right" vertical="center"/>
    </xf>
    <xf numFmtId="4" fontId="16" fillId="29" borderId="136" applyNumberFormat="0" applyProtection="0">
      <alignment horizontal="right" vertical="center"/>
    </xf>
    <xf numFmtId="4" fontId="16" fillId="25" borderId="136" applyNumberFormat="0" applyProtection="0">
      <alignment horizontal="right" vertical="center"/>
    </xf>
    <xf numFmtId="4" fontId="16" fillId="27" borderId="136" applyNumberFormat="0" applyProtection="0">
      <alignment horizontal="right" vertical="center"/>
    </xf>
    <xf numFmtId="0" fontId="17" fillId="19" borderId="136" applyNumberFormat="0" applyProtection="0">
      <alignment horizontal="left" vertical="top" indent="1"/>
    </xf>
    <xf numFmtId="4" fontId="16" fillId="28" borderId="136" applyNumberFormat="0" applyProtection="0">
      <alignment horizontal="right" vertical="center"/>
    </xf>
    <xf numFmtId="4" fontId="16" fillId="31" borderId="136" applyNumberFormat="0" applyProtection="0">
      <alignment horizontal="right" vertical="center"/>
    </xf>
    <xf numFmtId="4" fontId="16" fillId="26" borderId="136" applyNumberFormat="0" applyProtection="0">
      <alignment horizontal="right" vertical="center"/>
    </xf>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4" fillId="0" borderId="0"/>
    <xf numFmtId="4" fontId="23" fillId="0" borderId="137"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48" applyNumberFormat="0" applyProtection="0">
      <alignment horizontal="left" vertical="top" indent="1"/>
    </xf>
    <xf numFmtId="0" fontId="20" fillId="84" borderId="151" applyNumberFormat="0">
      <protection locked="0"/>
    </xf>
    <xf numFmtId="0" fontId="4" fillId="0" borderId="0"/>
    <xf numFmtId="0" fontId="4" fillId="0" borderId="0"/>
    <xf numFmtId="0" fontId="16" fillId="40" borderId="148" applyNumberFormat="0" applyProtection="0">
      <alignment horizontal="left" vertical="top" indent="1"/>
    </xf>
    <xf numFmtId="4" fontId="36" fillId="40" borderId="148" applyNumberFormat="0" applyProtection="0">
      <alignment vertical="center"/>
    </xf>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30" fillId="18" borderId="137" applyNumberFormat="0" applyProtection="0">
      <alignment horizontal="right" vertical="center" wrapText="1"/>
    </xf>
    <xf numFmtId="4" fontId="31" fillId="19" borderId="138" applyNumberFormat="0" applyProtection="0">
      <alignment vertical="center"/>
    </xf>
    <xf numFmtId="4" fontId="30" fillId="18" borderId="137" applyNumberFormat="0" applyProtection="0">
      <alignment horizontal="left" vertical="center" indent="1"/>
    </xf>
    <xf numFmtId="0" fontId="17" fillId="19" borderId="138" applyNumberFormat="0" applyProtection="0">
      <alignment horizontal="left" vertical="top" indent="1"/>
    </xf>
    <xf numFmtId="4" fontId="25" fillId="22" borderId="137"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7" applyNumberFormat="0" applyProtection="0">
      <alignment horizontal="left" vertical="center" indent="1"/>
    </xf>
    <xf numFmtId="4" fontId="16" fillId="34" borderId="137" applyNumberFormat="0" applyProtection="0">
      <alignment horizontal="left" vertical="center" indent="1"/>
    </xf>
    <xf numFmtId="4" fontId="16" fillId="36" borderId="138" applyNumberFormat="0" applyProtection="0">
      <alignment horizontal="right" vertical="center"/>
    </xf>
    <xf numFmtId="0" fontId="24" fillId="0" borderId="137" applyNumberFormat="0" applyProtection="0">
      <alignment horizontal="left" vertical="center" indent="2"/>
    </xf>
    <xf numFmtId="0" fontId="20" fillId="35" borderId="138" applyNumberFormat="0" applyProtection="0">
      <alignment horizontal="left" vertical="top" indent="1"/>
    </xf>
    <xf numFmtId="0" fontId="24" fillId="0" borderId="137" applyNumberFormat="0" applyProtection="0">
      <alignment horizontal="left" vertical="center" indent="2"/>
    </xf>
    <xf numFmtId="0" fontId="20" fillId="38" borderId="138" applyNumberFormat="0" applyProtection="0">
      <alignment horizontal="left" vertical="top" indent="1"/>
    </xf>
    <xf numFmtId="0" fontId="24" fillId="0" borderId="137" applyNumberFormat="0" applyProtection="0">
      <alignment horizontal="left" vertical="center" indent="2"/>
    </xf>
    <xf numFmtId="0" fontId="20" fillId="39" borderId="138" applyNumberFormat="0" applyProtection="0">
      <alignment horizontal="left" vertical="top" indent="1"/>
    </xf>
    <xf numFmtId="0" fontId="24" fillId="0" borderId="137"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7" applyNumberFormat="0" applyProtection="0">
      <alignment horizontal="right" vertical="center" wrapText="1"/>
    </xf>
    <xf numFmtId="4" fontId="36" fillId="41" borderId="138" applyNumberFormat="0" applyProtection="0">
      <alignment horizontal="right" vertical="center"/>
    </xf>
    <xf numFmtId="0" fontId="25" fillId="43" borderId="137" applyNumberFormat="0" applyProtection="0">
      <alignment horizontal="center" vertical="center" wrapText="1"/>
    </xf>
    <xf numFmtId="0" fontId="25" fillId="44" borderId="137" applyNumberFormat="0" applyProtection="0">
      <alignment horizontal="center" vertical="top" wrapText="1"/>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0" fontId="20" fillId="84" borderId="137" applyNumberFormat="0">
      <protection locked="0"/>
    </xf>
    <xf numFmtId="0" fontId="4" fillId="0" borderId="0"/>
    <xf numFmtId="0" fontId="4" fillId="0" borderId="0"/>
    <xf numFmtId="4" fontId="30" fillId="18" borderId="137" applyNumberFormat="0" applyProtection="0">
      <alignment horizontal="right" vertical="center" wrapText="1"/>
    </xf>
    <xf numFmtId="4" fontId="31" fillId="19" borderId="138" applyNumberFormat="0" applyProtection="0">
      <alignment vertical="center"/>
    </xf>
    <xf numFmtId="4" fontId="30" fillId="18" borderId="137" applyNumberFormat="0" applyProtection="0">
      <alignment horizontal="left" vertical="center" indent="1"/>
    </xf>
    <xf numFmtId="0" fontId="17" fillId="19" borderId="138" applyNumberFormat="0" applyProtection="0">
      <alignment horizontal="left" vertical="top" indent="1"/>
    </xf>
    <xf numFmtId="4" fontId="25" fillId="22" borderId="137"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7" applyNumberFormat="0" applyProtection="0">
      <alignment horizontal="left" vertical="center" indent="1"/>
    </xf>
    <xf numFmtId="4" fontId="16" fillId="34" borderId="137" applyNumberFormat="0" applyProtection="0">
      <alignment horizontal="left" vertical="center" indent="1"/>
    </xf>
    <xf numFmtId="4" fontId="16" fillId="36" borderId="138" applyNumberFormat="0" applyProtection="0">
      <alignment horizontal="right" vertical="center"/>
    </xf>
    <xf numFmtId="0" fontId="24" fillId="0" borderId="137" applyNumberFormat="0" applyProtection="0">
      <alignment horizontal="left" vertical="center" indent="2"/>
    </xf>
    <xf numFmtId="0" fontId="20" fillId="35" borderId="138" applyNumberFormat="0" applyProtection="0">
      <alignment horizontal="left" vertical="top" indent="1"/>
    </xf>
    <xf numFmtId="0" fontId="24" fillId="0" borderId="137" applyNumberFormat="0" applyProtection="0">
      <alignment horizontal="left" vertical="center" indent="2"/>
    </xf>
    <xf numFmtId="0" fontId="20" fillId="38" borderId="138" applyNumberFormat="0" applyProtection="0">
      <alignment horizontal="left" vertical="top" indent="1"/>
    </xf>
    <xf numFmtId="0" fontId="24" fillId="0" borderId="137" applyNumberFormat="0" applyProtection="0">
      <alignment horizontal="left" vertical="center" indent="2"/>
    </xf>
    <xf numFmtId="0" fontId="20" fillId="39" borderId="138" applyNumberFormat="0" applyProtection="0">
      <alignment horizontal="left" vertical="top" indent="1"/>
    </xf>
    <xf numFmtId="0" fontId="24" fillId="0" borderId="137"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7" applyNumberFormat="0" applyProtection="0">
      <alignment horizontal="right" vertical="center" wrapText="1"/>
    </xf>
    <xf numFmtId="4" fontId="36" fillId="41" borderId="138" applyNumberFormat="0" applyProtection="0">
      <alignment horizontal="right" vertical="center"/>
    </xf>
    <xf numFmtId="0" fontId="25" fillId="43" borderId="137" applyNumberFormat="0" applyProtection="0">
      <alignment horizontal="center" vertical="center" wrapText="1"/>
    </xf>
    <xf numFmtId="0" fontId="25" fillId="44" borderId="137" applyNumberFormat="0" applyProtection="0">
      <alignment horizontal="center" vertical="top" wrapText="1"/>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7" applyNumberFormat="0">
      <protection locked="0"/>
    </xf>
    <xf numFmtId="0" fontId="4" fillId="0" borderId="0"/>
    <xf numFmtId="0" fontId="4" fillId="0" borderId="0"/>
    <xf numFmtId="4" fontId="25" fillId="22" borderId="139" applyNumberFormat="0" applyProtection="0">
      <alignment horizontal="left" vertical="center"/>
    </xf>
    <xf numFmtId="0" fontId="24" fillId="0" borderId="139" applyNumberFormat="0" applyProtection="0">
      <alignment horizontal="left" vertical="center" indent="2"/>
    </xf>
    <xf numFmtId="4" fontId="30" fillId="18" borderId="139" applyNumberFormat="0" applyProtection="0">
      <alignment horizontal="right" vertical="center" wrapText="1"/>
    </xf>
    <xf numFmtId="4" fontId="16" fillId="31" borderId="138" applyNumberFormat="0" applyProtection="0">
      <alignment horizontal="right" vertical="center"/>
    </xf>
    <xf numFmtId="0" fontId="20" fillId="39" borderId="138" applyNumberFormat="0" applyProtection="0">
      <alignment horizontal="left" vertical="top" indent="1"/>
    </xf>
    <xf numFmtId="0" fontId="20" fillId="84" borderId="139" applyNumberFormat="0">
      <protection locked="0"/>
    </xf>
    <xf numFmtId="4" fontId="25" fillId="22" borderId="139" applyNumberFormat="0" applyProtection="0">
      <alignment horizontal="left" vertical="center"/>
    </xf>
    <xf numFmtId="4" fontId="30" fillId="18" borderId="139" applyNumberFormat="0" applyProtection="0">
      <alignment horizontal="right" vertical="center" wrapText="1"/>
    </xf>
    <xf numFmtId="0" fontId="17" fillId="19" borderId="138" applyNumberFormat="0" applyProtection="0">
      <alignment horizontal="left" vertical="top" indent="1"/>
    </xf>
    <xf numFmtId="4" fontId="31" fillId="19" borderId="138" applyNumberFormat="0" applyProtection="0">
      <alignment vertical="center"/>
    </xf>
    <xf numFmtId="0" fontId="4" fillId="0" borderId="0"/>
    <xf numFmtId="44" fontId="4" fillId="0" borderId="0" applyFont="0" applyFill="0" applyBorder="0" applyAlignment="0" applyProtection="0"/>
    <xf numFmtId="4" fontId="16" fillId="34" borderId="139" applyNumberFormat="0" applyProtection="0">
      <alignment horizontal="left" vertical="center" indent="1"/>
    </xf>
    <xf numFmtId="4" fontId="30" fillId="18" borderId="139" applyNumberFormat="0" applyProtection="0">
      <alignment horizontal="left" vertical="center"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4" fontId="16" fillId="36" borderId="138" applyNumberFormat="0" applyProtection="0">
      <alignment horizontal="right" vertical="center"/>
    </xf>
    <xf numFmtId="4" fontId="16" fillId="34" borderId="139" applyNumberFormat="0" applyProtection="0">
      <alignment horizontal="left" vertical="center" indent="1"/>
    </xf>
    <xf numFmtId="4" fontId="17" fillId="33" borderId="139" applyNumberFormat="0" applyProtection="0">
      <alignment horizontal="left" vertical="center" indent="1"/>
    </xf>
    <xf numFmtId="4" fontId="16" fillId="32" borderId="138" applyNumberFormat="0" applyProtection="0">
      <alignment horizontal="right" vertical="center"/>
    </xf>
    <xf numFmtId="0" fontId="25" fillId="44" borderId="139" applyNumberFormat="0" applyProtection="0">
      <alignment horizontal="center" vertical="top" wrapText="1"/>
    </xf>
    <xf numFmtId="0" fontId="25" fillId="43" borderId="139" applyNumberFormat="0" applyProtection="0">
      <alignment horizontal="center" vertical="center" wrapText="1"/>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23" fillId="0" borderId="139" applyNumberFormat="0" applyProtection="0">
      <alignment horizontal="right" vertical="center" wrapText="1"/>
    </xf>
    <xf numFmtId="4" fontId="16" fillId="24" borderId="138" applyNumberFormat="0" applyProtection="0">
      <alignment horizontal="right" vertical="center"/>
    </xf>
    <xf numFmtId="4" fontId="30" fillId="18" borderId="139" applyNumberFormat="0" applyProtection="0">
      <alignment horizontal="right" vertical="center" wrapTex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4" fontId="30" fillId="18" borderId="139" applyNumberFormat="0" applyProtection="0">
      <alignment horizontal="left" vertical="center" indent="1"/>
    </xf>
    <xf numFmtId="4" fontId="17" fillId="33" borderId="139" applyNumberFormat="0" applyProtection="0">
      <alignment horizontal="left" vertical="center" indent="1"/>
    </xf>
    <xf numFmtId="0" fontId="4" fillId="0" borderId="0"/>
    <xf numFmtId="0" fontId="4" fillId="0" borderId="0"/>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0" fontId="4" fillId="0" borderId="0"/>
    <xf numFmtId="0" fontId="4" fillId="0" borderId="0"/>
    <xf numFmtId="4" fontId="23" fillId="0" borderId="139"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38" applyNumberFormat="0" applyProtection="0">
      <alignment vertical="center"/>
    </xf>
    <xf numFmtId="4" fontId="30" fillId="18" borderId="139" applyNumberFormat="0" applyProtection="0">
      <alignment horizontal="left" vertical="center" indent="1"/>
    </xf>
    <xf numFmtId="0" fontId="17" fillId="19" borderId="138" applyNumberFormat="0" applyProtection="0">
      <alignment horizontal="left" vertical="top" indent="1"/>
    </xf>
    <xf numFmtId="4" fontId="25" fillId="22" borderId="139"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38" applyNumberFormat="0" applyProtection="0">
      <alignment horizontal="right" vertical="center"/>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9" borderId="138" applyNumberFormat="0" applyProtection="0">
      <alignment horizontal="left" vertical="top" indent="1"/>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4" fillId="0" borderId="0"/>
    <xf numFmtId="4" fontId="23" fillId="0" borderId="139"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23" fillId="0" borderId="129" applyNumberFormat="0" applyProtection="0">
      <alignment horizontal="left" vertical="center" indent="1"/>
    </xf>
    <xf numFmtId="4" fontId="23" fillId="0" borderId="129"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88" applyNumberFormat="0" applyFont="0" applyBorder="0" applyAlignment="0" applyProtection="0">
      <protection hidden="1"/>
    </xf>
    <xf numFmtId="0" fontId="134" fillId="34" borderId="142" applyNumberFormat="0" applyAlignment="0" applyProtection="0"/>
    <xf numFmtId="0" fontId="136" fillId="91" borderId="142" applyNumberFormat="0" applyAlignment="0" applyProtection="0"/>
    <xf numFmtId="0" fontId="136" fillId="91" borderId="142" applyNumberFormat="0" applyAlignment="0" applyProtection="0"/>
    <xf numFmtId="0" fontId="134" fillId="34" borderId="142" applyNumberFormat="0" applyAlignment="0" applyProtection="0"/>
    <xf numFmtId="0" fontId="136" fillId="91" borderId="142" applyNumberFormat="0" applyAlignment="0" applyProtection="0"/>
    <xf numFmtId="0" fontId="136" fillId="91" borderId="142" applyNumberFormat="0" applyAlignment="0" applyProtection="0"/>
    <xf numFmtId="0" fontId="136" fillId="91" borderId="142" applyNumberFormat="0" applyAlignment="0" applyProtection="0"/>
    <xf numFmtId="0" fontId="136" fillId="91" borderId="142" applyNumberFormat="0" applyAlignment="0" applyProtection="0"/>
    <xf numFmtId="0" fontId="136" fillId="91" borderId="14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41">
      <alignment horizontal="left" vertical="center"/>
    </xf>
    <xf numFmtId="0" fontId="157" fillId="0" borderId="141">
      <alignment horizontal="left" vertical="center"/>
    </xf>
    <xf numFmtId="0" fontId="157" fillId="0" borderId="141">
      <alignment horizontal="left" vertical="center"/>
    </xf>
    <xf numFmtId="0" fontId="157" fillId="0" borderId="141">
      <alignment horizontal="left" vertical="center"/>
    </xf>
    <xf numFmtId="0" fontId="157" fillId="0" borderId="141">
      <alignment horizontal="left" vertical="center"/>
    </xf>
    <xf numFmtId="0" fontId="157" fillId="0" borderId="141">
      <alignment horizontal="left" vertical="center"/>
    </xf>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0" fontId="157" fillId="0" borderId="153">
      <alignment horizontal="left" vertical="center"/>
    </xf>
    <xf numFmtId="0" fontId="157" fillId="0" borderId="153">
      <alignment horizontal="left" vertical="center"/>
    </xf>
    <xf numFmtId="0" fontId="157" fillId="0" borderId="153">
      <alignment horizontal="left" vertical="center"/>
    </xf>
    <xf numFmtId="0" fontId="157" fillId="0" borderId="153">
      <alignment horizontal="left" vertical="center"/>
    </xf>
    <xf numFmtId="0" fontId="157" fillId="0" borderId="153">
      <alignment horizontal="left" vertical="center"/>
    </xf>
    <xf numFmtId="0" fontId="157" fillId="0" borderId="153">
      <alignment horizontal="left" vertical="center"/>
    </xf>
    <xf numFmtId="0" fontId="136" fillId="91" borderId="154" applyNumberFormat="0" applyAlignment="0" applyProtection="0"/>
    <xf numFmtId="0" fontId="136" fillId="91" borderId="154" applyNumberFormat="0" applyAlignment="0" applyProtection="0"/>
    <xf numFmtId="0" fontId="136" fillId="91" borderId="154" applyNumberFormat="0" applyAlignment="0" applyProtection="0"/>
    <xf numFmtId="0" fontId="136" fillId="91" borderId="154" applyNumberFormat="0" applyAlignment="0" applyProtection="0"/>
    <xf numFmtId="0" fontId="136" fillId="91" borderId="154" applyNumberFormat="0" applyAlignment="0" applyProtection="0"/>
    <xf numFmtId="0" fontId="134" fillId="34" borderId="154" applyNumberFormat="0" applyAlignment="0" applyProtection="0"/>
    <xf numFmtId="0" fontId="136" fillId="91" borderId="154" applyNumberFormat="0" applyAlignment="0" applyProtection="0"/>
    <xf numFmtId="0" fontId="136" fillId="91" borderId="154" applyNumberFormat="0" applyAlignment="0" applyProtection="0"/>
    <xf numFmtId="0" fontId="134" fillId="34"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47" applyNumberFormat="0" applyProtection="0">
      <alignment horizontal="left" vertical="center" indent="1"/>
    </xf>
    <xf numFmtId="4" fontId="23" fillId="0" borderId="147" applyNumberFormat="0" applyProtection="0">
      <alignment horizontal="left" vertical="center" indent="1"/>
    </xf>
    <xf numFmtId="4" fontId="23" fillId="0" borderId="151" applyNumberFormat="0" applyProtection="0">
      <alignment horizontal="left" vertical="center" indent="1"/>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84" borderId="151"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4" fontId="31" fillId="19" borderId="150" applyNumberFormat="0" applyProtection="0">
      <alignment vertical="center"/>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84" borderId="151"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0" fontId="20" fillId="39"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4" fontId="16" fillId="36" borderId="150"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51" applyNumberFormat="0" applyProtection="0">
      <alignment horizontal="left" vertical="center"/>
    </xf>
    <xf numFmtId="0" fontId="17" fillId="19" borderId="150" applyNumberFormat="0" applyProtection="0">
      <alignment horizontal="left" vertical="top" indent="1"/>
    </xf>
    <xf numFmtId="4" fontId="30" fillId="18" borderId="151" applyNumberFormat="0" applyProtection="0">
      <alignment horizontal="left" vertical="center" indent="1"/>
    </xf>
    <xf numFmtId="4" fontId="31" fillId="19" borderId="150" applyNumberFormat="0" applyProtection="0">
      <alignmen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4" fontId="31" fillId="19" borderId="150" applyNumberFormat="0" applyProtection="0">
      <alignment vertical="center"/>
    </xf>
    <xf numFmtId="4" fontId="17" fillId="33" borderId="151" applyNumberFormat="0" applyProtection="0">
      <alignment horizontal="left" vertical="center" indent="1"/>
    </xf>
    <xf numFmtId="4" fontId="30" fillId="18" borderId="151"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4" fontId="30" fillId="18" borderId="151" applyNumberFormat="0" applyProtection="0">
      <alignment horizontal="right" vertical="center" wrapText="1"/>
    </xf>
    <xf numFmtId="4" fontId="16" fillId="24" borderId="150" applyNumberFormat="0" applyProtection="0">
      <alignment horizontal="right" vertical="center"/>
    </xf>
    <xf numFmtId="4" fontId="23" fillId="0" borderId="151" applyNumberFormat="0" applyProtection="0">
      <alignment horizontal="right" vertical="center" wrapText="1"/>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0" fontId="25" fillId="43" borderId="151" applyNumberFormat="0" applyProtection="0">
      <alignment horizontal="center" vertical="center" wrapText="1"/>
    </xf>
    <xf numFmtId="0" fontId="25" fillId="44" borderId="151" applyNumberFormat="0" applyProtection="0">
      <alignment horizontal="center" vertical="top" wrapText="1"/>
    </xf>
    <xf numFmtId="4" fontId="16" fillId="32" borderId="150" applyNumberFormat="0" applyProtection="0">
      <alignment horizontal="right" vertical="center"/>
    </xf>
    <xf numFmtId="4" fontId="17" fillId="33" borderId="151" applyNumberFormat="0" applyProtection="0">
      <alignment horizontal="left" vertical="center" indent="1"/>
    </xf>
    <xf numFmtId="4" fontId="16" fillId="34" borderId="151" applyNumberFormat="0" applyProtection="0">
      <alignment horizontal="left" vertical="center" indent="1"/>
    </xf>
    <xf numFmtId="4" fontId="16" fillId="36" borderId="150" applyNumberFormat="0" applyProtection="0">
      <alignment horizontal="right" vertical="center"/>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4" fontId="30" fillId="18" borderId="151" applyNumberFormat="0" applyProtection="0">
      <alignment horizontal="left" vertical="center" indent="1"/>
    </xf>
    <xf numFmtId="4" fontId="16" fillId="34"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30" fillId="18" borderId="151" applyNumberFormat="0" applyProtection="0">
      <alignment horizontal="right" vertical="center" wrapText="1"/>
    </xf>
    <xf numFmtId="4" fontId="25" fillId="22" borderId="151" applyNumberFormat="0" applyProtection="0">
      <alignment horizontal="left" vertical="center"/>
    </xf>
    <xf numFmtId="0" fontId="20" fillId="84" borderId="151" applyNumberFormat="0">
      <protection locked="0"/>
    </xf>
    <xf numFmtId="0" fontId="20" fillId="39" borderId="150" applyNumberFormat="0" applyProtection="0">
      <alignment horizontal="left" vertical="top" indent="1"/>
    </xf>
    <xf numFmtId="4" fontId="16" fillId="31" borderId="150" applyNumberFormat="0" applyProtection="0">
      <alignment horizontal="right" vertical="center"/>
    </xf>
    <xf numFmtId="4" fontId="30" fillId="18" borderId="151" applyNumberFormat="0" applyProtection="0">
      <alignment horizontal="right" vertical="center" wrapText="1"/>
    </xf>
    <xf numFmtId="0" fontId="24" fillId="0" borderId="151" applyNumberFormat="0" applyProtection="0">
      <alignment horizontal="left" vertical="center" indent="2"/>
    </xf>
    <xf numFmtId="4" fontId="25" fillId="22" borderId="151" applyNumberFormat="0" applyProtection="0">
      <alignment horizontal="left" vertical="center"/>
    </xf>
    <xf numFmtId="0" fontId="20" fillId="84" borderId="149"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49" applyNumberFormat="0" applyProtection="0">
      <alignment horizontal="center" vertical="top" wrapText="1"/>
    </xf>
    <xf numFmtId="0" fontId="25" fillId="43" borderId="149" applyNumberFormat="0" applyProtection="0">
      <alignment horizontal="center" vertical="center" wrapText="1"/>
    </xf>
    <xf numFmtId="4" fontId="36" fillId="41" borderId="150" applyNumberFormat="0" applyProtection="0">
      <alignment horizontal="right" vertical="center"/>
    </xf>
    <xf numFmtId="4" fontId="23" fillId="0" borderId="149"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49" applyNumberFormat="0" applyProtection="0">
      <alignment horizontal="left" vertical="center" indent="2"/>
    </xf>
    <xf numFmtId="0" fontId="20" fillId="39" borderId="150" applyNumberFormat="0" applyProtection="0">
      <alignment horizontal="left" vertical="top" indent="1"/>
    </xf>
    <xf numFmtId="0" fontId="24" fillId="0" borderId="149" applyNumberFormat="0" applyProtection="0">
      <alignment horizontal="left" vertical="center" indent="2"/>
    </xf>
    <xf numFmtId="0" fontId="20" fillId="38" borderId="150" applyNumberFormat="0" applyProtection="0">
      <alignment horizontal="left" vertical="top" indent="1"/>
    </xf>
    <xf numFmtId="0" fontId="24" fillId="0" borderId="149" applyNumberFormat="0" applyProtection="0">
      <alignment horizontal="left" vertical="center" indent="2"/>
    </xf>
    <xf numFmtId="0" fontId="20" fillId="35" borderId="150" applyNumberFormat="0" applyProtection="0">
      <alignment horizontal="left" vertical="top" indent="1"/>
    </xf>
    <xf numFmtId="0" fontId="24" fillId="0" borderId="149" applyNumberFormat="0" applyProtection="0">
      <alignment horizontal="left" vertical="center" indent="2"/>
    </xf>
    <xf numFmtId="4" fontId="16" fillId="36" borderId="150" applyNumberFormat="0" applyProtection="0">
      <alignment horizontal="right" vertical="center"/>
    </xf>
    <xf numFmtId="4" fontId="16" fillId="34" borderId="149" applyNumberFormat="0" applyProtection="0">
      <alignment horizontal="left" vertical="center" indent="1"/>
    </xf>
    <xf numFmtId="4" fontId="17" fillId="33" borderId="149"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49" applyNumberFormat="0" applyProtection="0">
      <alignment horizontal="left" vertical="center"/>
    </xf>
    <xf numFmtId="0" fontId="17" fillId="19" borderId="150" applyNumberFormat="0" applyProtection="0">
      <alignment horizontal="left" vertical="top" indent="1"/>
    </xf>
    <xf numFmtId="4" fontId="30" fillId="18" borderId="149" applyNumberFormat="0" applyProtection="0">
      <alignment horizontal="left" vertical="center" indent="1"/>
    </xf>
    <xf numFmtId="4" fontId="31" fillId="19" borderId="150" applyNumberFormat="0" applyProtection="0">
      <alignment vertical="center"/>
    </xf>
    <xf numFmtId="4" fontId="30" fillId="18" borderId="149" applyNumberFormat="0" applyProtection="0">
      <alignment horizontal="right" vertical="center" wrapText="1"/>
    </xf>
    <xf numFmtId="0" fontId="20" fillId="84" borderId="149" applyNumberFormat="0">
      <protection locked="0"/>
    </xf>
    <xf numFmtId="0" fontId="4" fillId="0" borderId="0"/>
    <xf numFmtId="4" fontId="45" fillId="41" borderId="150" applyNumberFormat="0" applyProtection="0">
      <alignment horizontal="right" vertical="center"/>
    </xf>
    <xf numFmtId="0" fontId="25" fillId="44" borderId="149" applyNumberFormat="0" applyProtection="0">
      <alignment horizontal="center" vertical="top" wrapText="1"/>
    </xf>
    <xf numFmtId="0" fontId="25" fillId="43" borderId="149" applyNumberFormat="0" applyProtection="0">
      <alignment horizontal="center" vertical="center" wrapText="1"/>
    </xf>
    <xf numFmtId="4" fontId="36" fillId="41" borderId="150" applyNumberFormat="0" applyProtection="0">
      <alignment horizontal="right" vertical="center"/>
    </xf>
    <xf numFmtId="4" fontId="23" fillId="0" borderId="149"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49" applyNumberFormat="0" applyProtection="0">
      <alignment horizontal="left" vertical="center" indent="2"/>
    </xf>
    <xf numFmtId="0" fontId="20" fillId="39" borderId="150" applyNumberFormat="0" applyProtection="0">
      <alignment horizontal="left" vertical="top" indent="1"/>
    </xf>
    <xf numFmtId="0" fontId="24" fillId="0" borderId="149" applyNumberFormat="0" applyProtection="0">
      <alignment horizontal="left" vertical="center" indent="2"/>
    </xf>
    <xf numFmtId="0" fontId="20" fillId="38" borderId="150" applyNumberFormat="0" applyProtection="0">
      <alignment horizontal="left" vertical="top" indent="1"/>
    </xf>
    <xf numFmtId="0" fontId="24" fillId="0" borderId="149" applyNumberFormat="0" applyProtection="0">
      <alignment horizontal="left" vertical="center" indent="2"/>
    </xf>
    <xf numFmtId="0" fontId="20" fillId="35" borderId="150" applyNumberFormat="0" applyProtection="0">
      <alignment horizontal="left" vertical="top" indent="1"/>
    </xf>
    <xf numFmtId="0" fontId="24" fillId="0" borderId="149" applyNumberFormat="0" applyProtection="0">
      <alignment horizontal="left" vertical="center" indent="2"/>
    </xf>
    <xf numFmtId="4" fontId="16" fillId="36" borderId="150" applyNumberFormat="0" applyProtection="0">
      <alignment horizontal="right" vertical="center"/>
    </xf>
    <xf numFmtId="4" fontId="16" fillId="34" borderId="149" applyNumberFormat="0" applyProtection="0">
      <alignment horizontal="left" vertical="center" indent="1"/>
    </xf>
    <xf numFmtId="4" fontId="17" fillId="33" borderId="149"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49" applyNumberFormat="0" applyProtection="0">
      <alignment horizontal="left" vertical="center"/>
    </xf>
    <xf numFmtId="0" fontId="17" fillId="19" borderId="150" applyNumberFormat="0" applyProtection="0">
      <alignment horizontal="left" vertical="top" indent="1"/>
    </xf>
    <xf numFmtId="4" fontId="30" fillId="18" borderId="149" applyNumberFormat="0" applyProtection="0">
      <alignment horizontal="left" vertical="center" indent="1"/>
    </xf>
    <xf numFmtId="4" fontId="31" fillId="19" borderId="150" applyNumberFormat="0" applyProtection="0">
      <alignment vertical="center"/>
    </xf>
    <xf numFmtId="4" fontId="30" fillId="18" borderId="149" applyNumberFormat="0" applyProtection="0">
      <alignment horizontal="right" vertical="center" wrapText="1"/>
    </xf>
    <xf numFmtId="0" fontId="4" fillId="0" borderId="0"/>
    <xf numFmtId="4" fontId="23" fillId="0" borderId="149" applyNumberFormat="0" applyProtection="0">
      <alignment horizontal="left" vertical="center" indent="1"/>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4" fillId="0" borderId="0"/>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4" fillId="0" borderId="0"/>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0" fontId="4" fillId="0" borderId="0"/>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0" fontId="4" fillId="0" borderId="0"/>
    <xf numFmtId="4" fontId="16" fillId="31" borderId="150" applyNumberFormat="0" applyProtection="0">
      <alignment horizontal="right" vertical="center"/>
    </xf>
    <xf numFmtId="0" fontId="4" fillId="0" borderId="0"/>
    <xf numFmtId="4" fontId="16" fillId="32" borderId="150" applyNumberFormat="0" applyProtection="0">
      <alignment horizontal="right" vertical="center"/>
    </xf>
    <xf numFmtId="4" fontId="16" fillId="36" borderId="150" applyNumberFormat="0" applyProtection="0">
      <alignment horizontal="right" vertical="center"/>
    </xf>
    <xf numFmtId="0" fontId="4" fillId="0" borderId="0"/>
    <xf numFmtId="0" fontId="20" fillId="35" borderId="150" applyNumberFormat="0" applyProtection="0">
      <alignment horizontal="left" vertical="top" indent="1"/>
    </xf>
    <xf numFmtId="0" fontId="20" fillId="38" borderId="150" applyNumberFormat="0" applyProtection="0">
      <alignment horizontal="left" vertical="top" indent="1"/>
    </xf>
    <xf numFmtId="0" fontId="4" fillId="0" borderId="0"/>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0" fontId="4" fillId="0" borderId="0"/>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4" fontId="31" fillId="19" borderId="150" applyNumberFormat="0" applyProtection="0">
      <alignment vertical="center"/>
    </xf>
    <xf numFmtId="4" fontId="16" fillId="26" borderId="148" applyNumberFormat="0" applyProtection="0">
      <alignment horizontal="right" vertical="center"/>
    </xf>
    <xf numFmtId="4" fontId="16" fillId="31" borderId="148" applyNumberFormat="0" applyProtection="0">
      <alignment horizontal="right" vertical="center"/>
    </xf>
    <xf numFmtId="0" fontId="4" fillId="0" borderId="0"/>
    <xf numFmtId="4" fontId="16" fillId="28" borderId="148" applyNumberFormat="0" applyProtection="0">
      <alignment horizontal="right" vertical="center"/>
    </xf>
    <xf numFmtId="0" fontId="4" fillId="0" borderId="0"/>
    <xf numFmtId="0" fontId="17" fillId="19" borderId="148" applyNumberFormat="0" applyProtection="0">
      <alignment horizontal="left" vertical="top" indent="1"/>
    </xf>
    <xf numFmtId="4" fontId="16" fillId="27" borderId="148" applyNumberFormat="0" applyProtection="0">
      <alignment horizontal="right" vertical="center"/>
    </xf>
    <xf numFmtId="4" fontId="16" fillId="25" borderId="148" applyNumberFormat="0" applyProtection="0">
      <alignment horizontal="right" vertical="center"/>
    </xf>
    <xf numFmtId="4" fontId="16" fillId="29" borderId="148" applyNumberFormat="0" applyProtection="0">
      <alignment horizontal="right" vertical="center"/>
    </xf>
    <xf numFmtId="4" fontId="16" fillId="32" borderId="148" applyNumberFormat="0" applyProtection="0">
      <alignment horizontal="right" vertical="center"/>
    </xf>
    <xf numFmtId="4" fontId="16" fillId="30" borderId="148" applyNumberFormat="0" applyProtection="0">
      <alignment horizontal="right" vertical="center"/>
    </xf>
    <xf numFmtId="4" fontId="45" fillId="41" borderId="148" applyNumberFormat="0" applyProtection="0">
      <alignment horizontal="right" vertical="center"/>
    </xf>
    <xf numFmtId="4" fontId="36" fillId="41" borderId="148" applyNumberFormat="0" applyProtection="0">
      <alignment horizontal="right" vertical="center"/>
    </xf>
    <xf numFmtId="0" fontId="16" fillId="40" borderId="148" applyNumberFormat="0" applyProtection="0">
      <alignment horizontal="left" vertical="top" indent="1"/>
    </xf>
    <xf numFmtId="4" fontId="36" fillId="40" borderId="148" applyNumberFormat="0" applyProtection="0">
      <alignment vertical="center"/>
    </xf>
    <xf numFmtId="4" fontId="16" fillId="40" borderId="148" applyNumberFormat="0" applyProtection="0">
      <alignment vertical="center"/>
    </xf>
    <xf numFmtId="0" fontId="20" fillId="3" borderId="148" applyNumberFormat="0" applyProtection="0">
      <alignment horizontal="left" vertical="top" indent="1"/>
    </xf>
    <xf numFmtId="0" fontId="20" fillId="39" borderId="148" applyNumberFormat="0" applyProtection="0">
      <alignment horizontal="left" vertical="top" indent="1"/>
    </xf>
    <xf numFmtId="0" fontId="20" fillId="38" borderId="148" applyNumberFormat="0" applyProtection="0">
      <alignment horizontal="left" vertical="top" indent="1"/>
    </xf>
    <xf numFmtId="0" fontId="20" fillId="35" borderId="148" applyNumberFormat="0" applyProtection="0">
      <alignment horizontal="left" vertical="top" indent="1"/>
    </xf>
    <xf numFmtId="4" fontId="16" fillId="36" borderId="148" applyNumberFormat="0" applyProtection="0">
      <alignment horizontal="right" vertical="center"/>
    </xf>
    <xf numFmtId="4" fontId="31" fillId="19" borderId="148" applyNumberFormat="0" applyProtection="0">
      <alignment vertical="center"/>
    </xf>
    <xf numFmtId="4" fontId="16" fillId="24" borderId="148" applyNumberFormat="0" applyProtection="0">
      <alignment horizontal="right" vertical="center"/>
    </xf>
    <xf numFmtId="4" fontId="23" fillId="0" borderId="149" applyNumberFormat="0" applyProtection="0">
      <alignment horizontal="left" vertical="center" indent="1"/>
    </xf>
    <xf numFmtId="4" fontId="23" fillId="0" borderId="149" applyNumberFormat="0" applyProtection="0">
      <alignment horizontal="left" vertical="center" indent="1"/>
    </xf>
    <xf numFmtId="0" fontId="20" fillId="84" borderId="149" applyNumberFormat="0">
      <protection locked="0"/>
    </xf>
    <xf numFmtId="4" fontId="31" fillId="19" borderId="148" applyNumberFormat="0" applyProtection="0">
      <alignment vertical="center"/>
    </xf>
    <xf numFmtId="0" fontId="17" fillId="19" borderId="148" applyNumberFormat="0" applyProtection="0">
      <alignment horizontal="left" vertical="top" indent="1"/>
    </xf>
    <xf numFmtId="4" fontId="16" fillId="24" borderId="148" applyNumberFormat="0" applyProtection="0">
      <alignment horizontal="right" vertical="center"/>
    </xf>
    <xf numFmtId="4" fontId="16" fillId="25" borderId="148" applyNumberFormat="0" applyProtection="0">
      <alignment horizontal="right" vertical="center"/>
    </xf>
    <xf numFmtId="4" fontId="16" fillId="26" borderId="14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48" applyNumberFormat="0" applyProtection="0">
      <alignment horizontal="right" vertical="center"/>
    </xf>
    <xf numFmtId="4" fontId="16" fillId="29" borderId="148" applyNumberFormat="0" applyProtection="0">
      <alignment horizontal="right" vertical="center"/>
    </xf>
    <xf numFmtId="0" fontId="4" fillId="0" borderId="0"/>
    <xf numFmtId="0" fontId="4" fillId="0" borderId="0"/>
    <xf numFmtId="0" fontId="4" fillId="0" borderId="0"/>
    <xf numFmtId="4" fontId="16" fillId="30" borderId="14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4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48" applyNumberFormat="0" applyProtection="0">
      <alignment horizontal="right" vertical="center"/>
    </xf>
    <xf numFmtId="0" fontId="4" fillId="0" borderId="0"/>
    <xf numFmtId="0" fontId="4" fillId="0" borderId="0"/>
    <xf numFmtId="4" fontId="16" fillId="36" borderId="148" applyNumberFormat="0" applyProtection="0">
      <alignment horizontal="right" vertical="center"/>
    </xf>
    <xf numFmtId="0" fontId="4" fillId="0" borderId="0"/>
    <xf numFmtId="0" fontId="20" fillId="35" borderId="148" applyNumberFormat="0" applyProtection="0">
      <alignment horizontal="left" vertical="top" indent="1"/>
    </xf>
    <xf numFmtId="0" fontId="20" fillId="38" borderId="148" applyNumberFormat="0" applyProtection="0">
      <alignment horizontal="left" vertical="top" indent="1"/>
    </xf>
    <xf numFmtId="0" fontId="20" fillId="39" borderId="148" applyNumberFormat="0" applyProtection="0">
      <alignment horizontal="left" vertical="top" indent="1"/>
    </xf>
    <xf numFmtId="0" fontId="20" fillId="3" borderId="148" applyNumberFormat="0" applyProtection="0">
      <alignment horizontal="left" vertical="top" indent="1"/>
    </xf>
    <xf numFmtId="4" fontId="16" fillId="40" borderId="148" applyNumberFormat="0" applyProtection="0">
      <alignment vertical="center"/>
    </xf>
    <xf numFmtId="4" fontId="36" fillId="40" borderId="148" applyNumberFormat="0" applyProtection="0">
      <alignment vertical="center"/>
    </xf>
    <xf numFmtId="0" fontId="16" fillId="40" borderId="148" applyNumberFormat="0" applyProtection="0">
      <alignment horizontal="left" vertical="top" indent="1"/>
    </xf>
    <xf numFmtId="4" fontId="36" fillId="41" borderId="148" applyNumberFormat="0" applyProtection="0">
      <alignment horizontal="right" vertical="center"/>
    </xf>
    <xf numFmtId="4" fontId="45" fillId="41" borderId="148" applyNumberFormat="0" applyProtection="0">
      <alignment horizontal="right" vertical="center"/>
    </xf>
    <xf numFmtId="4" fontId="45" fillId="41" borderId="148" applyNumberFormat="0" applyProtection="0">
      <alignment horizontal="right" vertical="center"/>
    </xf>
    <xf numFmtId="0" fontId="25" fillId="44" borderId="149" applyNumberFormat="0" applyProtection="0">
      <alignment horizontal="center" vertical="top" wrapText="1"/>
    </xf>
    <xf numFmtId="0" fontId="25" fillId="43" borderId="149" applyNumberFormat="0" applyProtection="0">
      <alignment horizontal="center" vertical="center" wrapText="1"/>
    </xf>
    <xf numFmtId="4" fontId="36" fillId="41" borderId="148" applyNumberFormat="0" applyProtection="0">
      <alignment horizontal="right" vertical="center"/>
    </xf>
    <xf numFmtId="4" fontId="23" fillId="0" borderId="149" applyNumberFormat="0" applyProtection="0">
      <alignment horizontal="right" vertical="center" wrapText="1"/>
    </xf>
    <xf numFmtId="0" fontId="16" fillId="40" borderId="148" applyNumberFormat="0" applyProtection="0">
      <alignment horizontal="left" vertical="top" indent="1"/>
    </xf>
    <xf numFmtId="4" fontId="36" fillId="40" borderId="148" applyNumberFormat="0" applyProtection="0">
      <alignment vertical="center"/>
    </xf>
    <xf numFmtId="4" fontId="16" fillId="40" borderId="148" applyNumberFormat="0" applyProtection="0">
      <alignment vertical="center"/>
    </xf>
    <xf numFmtId="0" fontId="20" fillId="3" borderId="148" applyNumberFormat="0" applyProtection="0">
      <alignment horizontal="left" vertical="top" indent="1"/>
    </xf>
    <xf numFmtId="0" fontId="24" fillId="0" borderId="149" applyNumberFormat="0" applyProtection="0">
      <alignment horizontal="left" vertical="center" indent="2"/>
    </xf>
    <xf numFmtId="0" fontId="20" fillId="39" borderId="148" applyNumberFormat="0" applyProtection="0">
      <alignment horizontal="left" vertical="top" indent="1"/>
    </xf>
    <xf numFmtId="0" fontId="24" fillId="0" borderId="149" applyNumberFormat="0" applyProtection="0">
      <alignment horizontal="left" vertical="center" indent="2"/>
    </xf>
    <xf numFmtId="0" fontId="20" fillId="38" borderId="148" applyNumberFormat="0" applyProtection="0">
      <alignment horizontal="left" vertical="top" indent="1"/>
    </xf>
    <xf numFmtId="0" fontId="24" fillId="0" borderId="149" applyNumberFormat="0" applyProtection="0">
      <alignment horizontal="left" vertical="center" indent="2"/>
    </xf>
    <xf numFmtId="0" fontId="20" fillId="35" borderId="148" applyNumberFormat="0" applyProtection="0">
      <alignment horizontal="left" vertical="top" indent="1"/>
    </xf>
    <xf numFmtId="0" fontId="24" fillId="0" borderId="149" applyNumberFormat="0" applyProtection="0">
      <alignment horizontal="left" vertical="center" indent="2"/>
    </xf>
    <xf numFmtId="4" fontId="16" fillId="36" borderId="148" applyNumberFormat="0" applyProtection="0">
      <alignment horizontal="right" vertical="center"/>
    </xf>
    <xf numFmtId="4" fontId="16" fillId="34" borderId="149" applyNumberFormat="0" applyProtection="0">
      <alignment horizontal="left" vertical="center" indent="1"/>
    </xf>
    <xf numFmtId="4" fontId="17" fillId="33" borderId="149" applyNumberFormat="0" applyProtection="0">
      <alignment horizontal="left" vertical="center" indent="1"/>
    </xf>
    <xf numFmtId="4" fontId="16" fillId="32" borderId="148" applyNumberFormat="0" applyProtection="0">
      <alignment horizontal="right" vertical="center"/>
    </xf>
    <xf numFmtId="4" fontId="16" fillId="31" borderId="148" applyNumberFormat="0" applyProtection="0">
      <alignment horizontal="right" vertical="center"/>
    </xf>
    <xf numFmtId="4" fontId="16" fillId="30" borderId="148" applyNumberFormat="0" applyProtection="0">
      <alignment horizontal="right" vertical="center"/>
    </xf>
    <xf numFmtId="4" fontId="16" fillId="29" borderId="148" applyNumberFormat="0" applyProtection="0">
      <alignment horizontal="right" vertical="center"/>
    </xf>
    <xf numFmtId="4" fontId="16" fillId="28" borderId="148" applyNumberFormat="0" applyProtection="0">
      <alignment horizontal="right" vertical="center"/>
    </xf>
    <xf numFmtId="4" fontId="16" fillId="27" borderId="148" applyNumberFormat="0" applyProtection="0">
      <alignment horizontal="right" vertical="center"/>
    </xf>
    <xf numFmtId="4" fontId="16" fillId="26" borderId="148" applyNumberFormat="0" applyProtection="0">
      <alignment horizontal="right" vertical="center"/>
    </xf>
    <xf numFmtId="4" fontId="16" fillId="25" borderId="148" applyNumberFormat="0" applyProtection="0">
      <alignment horizontal="right" vertical="center"/>
    </xf>
    <xf numFmtId="4" fontId="16" fillId="24" borderId="148" applyNumberFormat="0" applyProtection="0">
      <alignment horizontal="right" vertical="center"/>
    </xf>
    <xf numFmtId="4" fontId="25" fillId="22" borderId="149" applyNumberFormat="0" applyProtection="0">
      <alignment horizontal="left" vertical="center"/>
    </xf>
    <xf numFmtId="0" fontId="17" fillId="19" borderId="148" applyNumberFormat="0" applyProtection="0">
      <alignment horizontal="left" vertical="top" indent="1"/>
    </xf>
    <xf numFmtId="4" fontId="30" fillId="18" borderId="149" applyNumberFormat="0" applyProtection="0">
      <alignment horizontal="left" vertical="center" indent="1"/>
    </xf>
    <xf numFmtId="4" fontId="31" fillId="19" borderId="148" applyNumberFormat="0" applyProtection="0">
      <alignment vertical="center"/>
    </xf>
    <xf numFmtId="4" fontId="16" fillId="26" borderId="148" applyNumberFormat="0" applyProtection="0">
      <alignment horizontal="right" vertical="center"/>
    </xf>
    <xf numFmtId="4" fontId="16" fillId="31" borderId="148" applyNumberFormat="0" applyProtection="0">
      <alignment horizontal="right" vertical="center"/>
    </xf>
    <xf numFmtId="4" fontId="16" fillId="28" borderId="148" applyNumberFormat="0" applyProtection="0">
      <alignment horizontal="right" vertical="center"/>
    </xf>
    <xf numFmtId="0" fontId="17" fillId="19" borderId="148" applyNumberFormat="0" applyProtection="0">
      <alignment horizontal="left" vertical="top" indent="1"/>
    </xf>
    <xf numFmtId="4" fontId="16" fillId="27" borderId="148" applyNumberFormat="0" applyProtection="0">
      <alignment horizontal="right" vertical="center"/>
    </xf>
    <xf numFmtId="4" fontId="16" fillId="25" borderId="148" applyNumberFormat="0" applyProtection="0">
      <alignment horizontal="right" vertical="center"/>
    </xf>
    <xf numFmtId="4" fontId="16" fillId="29" borderId="148" applyNumberFormat="0" applyProtection="0">
      <alignment horizontal="right" vertical="center"/>
    </xf>
    <xf numFmtId="4" fontId="16" fillId="32" borderId="148" applyNumberFormat="0" applyProtection="0">
      <alignment horizontal="right" vertical="center"/>
    </xf>
    <xf numFmtId="4" fontId="16" fillId="30" borderId="148" applyNumberFormat="0" applyProtection="0">
      <alignment horizontal="right" vertical="center"/>
    </xf>
    <xf numFmtId="4" fontId="45" fillId="41" borderId="148" applyNumberFormat="0" applyProtection="0">
      <alignment horizontal="right" vertical="center"/>
    </xf>
    <xf numFmtId="4" fontId="36" fillId="41" borderId="148" applyNumberFormat="0" applyProtection="0">
      <alignment horizontal="right" vertical="center"/>
    </xf>
    <xf numFmtId="0" fontId="16" fillId="40" borderId="148" applyNumberFormat="0" applyProtection="0">
      <alignment horizontal="left" vertical="top" indent="1"/>
    </xf>
    <xf numFmtId="4" fontId="36" fillId="40" borderId="148" applyNumberFormat="0" applyProtection="0">
      <alignment vertical="center"/>
    </xf>
    <xf numFmtId="4" fontId="16" fillId="40" borderId="148" applyNumberFormat="0" applyProtection="0">
      <alignment vertical="center"/>
    </xf>
    <xf numFmtId="0" fontId="20" fillId="3" borderId="148" applyNumberFormat="0" applyProtection="0">
      <alignment horizontal="left" vertical="top" indent="1"/>
    </xf>
    <xf numFmtId="0" fontId="20" fillId="39" borderId="148" applyNumberFormat="0" applyProtection="0">
      <alignment horizontal="left" vertical="top" indent="1"/>
    </xf>
    <xf numFmtId="0" fontId="20" fillId="38" borderId="148" applyNumberFormat="0" applyProtection="0">
      <alignment horizontal="left" vertical="top" indent="1"/>
    </xf>
    <xf numFmtId="0" fontId="20" fillId="35" borderId="148" applyNumberFormat="0" applyProtection="0">
      <alignment horizontal="left" vertical="top" indent="1"/>
    </xf>
    <xf numFmtId="4" fontId="16" fillId="36" borderId="148" applyNumberFormat="0" applyProtection="0">
      <alignment horizontal="right" vertical="center"/>
    </xf>
    <xf numFmtId="4" fontId="31" fillId="19" borderId="148" applyNumberFormat="0" applyProtection="0">
      <alignment vertical="center"/>
    </xf>
    <xf numFmtId="4" fontId="16" fillId="24" borderId="148" applyNumberFormat="0" applyProtection="0">
      <alignment horizontal="right" vertical="center"/>
    </xf>
    <xf numFmtId="4" fontId="23" fillId="0" borderId="149" applyNumberFormat="0" applyProtection="0">
      <alignment horizontal="left" vertical="center" indent="1"/>
    </xf>
    <xf numFmtId="4" fontId="23" fillId="0" borderId="149" applyNumberFormat="0" applyProtection="0">
      <alignment horizontal="left" vertical="center" indent="1"/>
    </xf>
    <xf numFmtId="4" fontId="31" fillId="19" borderId="148" applyNumberFormat="0" applyProtection="0">
      <alignment vertical="center"/>
    </xf>
    <xf numFmtId="0" fontId="17" fillId="19" borderId="148" applyNumberFormat="0" applyProtection="0">
      <alignment horizontal="left" vertical="top" indent="1"/>
    </xf>
    <xf numFmtId="4" fontId="16" fillId="24" borderId="148" applyNumberFormat="0" applyProtection="0">
      <alignment horizontal="right" vertical="center"/>
    </xf>
    <xf numFmtId="4" fontId="16" fillId="25" borderId="148" applyNumberFormat="0" applyProtection="0">
      <alignment horizontal="right" vertical="center"/>
    </xf>
    <xf numFmtId="4" fontId="16" fillId="26" borderId="148" applyNumberFormat="0" applyProtection="0">
      <alignment horizontal="right" vertical="center"/>
    </xf>
    <xf numFmtId="4" fontId="16" fillId="27" borderId="148" applyNumberFormat="0" applyProtection="0">
      <alignment horizontal="right" vertical="center"/>
    </xf>
    <xf numFmtId="4" fontId="16" fillId="28" borderId="148" applyNumberFormat="0" applyProtection="0">
      <alignment horizontal="right" vertical="center"/>
    </xf>
    <xf numFmtId="4" fontId="16" fillId="29" borderId="148" applyNumberFormat="0" applyProtection="0">
      <alignment horizontal="right" vertical="center"/>
    </xf>
    <xf numFmtId="4" fontId="16" fillId="30" borderId="148" applyNumberFormat="0" applyProtection="0">
      <alignment horizontal="right" vertical="center"/>
    </xf>
    <xf numFmtId="4" fontId="16" fillId="31" borderId="148" applyNumberFormat="0" applyProtection="0">
      <alignment horizontal="right" vertical="center"/>
    </xf>
    <xf numFmtId="4" fontId="16" fillId="32" borderId="148" applyNumberFormat="0" applyProtection="0">
      <alignment horizontal="right" vertical="center"/>
    </xf>
    <xf numFmtId="4" fontId="16" fillId="36" borderId="148" applyNumberFormat="0" applyProtection="0">
      <alignment horizontal="right" vertical="center"/>
    </xf>
    <xf numFmtId="0" fontId="20" fillId="35" borderId="148" applyNumberFormat="0" applyProtection="0">
      <alignment horizontal="left" vertical="top" indent="1"/>
    </xf>
    <xf numFmtId="0" fontId="20" fillId="38" borderId="148" applyNumberFormat="0" applyProtection="0">
      <alignment horizontal="left" vertical="top" indent="1"/>
    </xf>
    <xf numFmtId="0" fontId="20" fillId="3" borderId="148" applyNumberFormat="0" applyProtection="0">
      <alignment horizontal="left" vertical="top" indent="1"/>
    </xf>
    <xf numFmtId="4" fontId="16" fillId="40" borderId="148" applyNumberFormat="0" applyProtection="0">
      <alignment vertical="center"/>
    </xf>
    <xf numFmtId="4" fontId="36" fillId="40" borderId="148" applyNumberFormat="0" applyProtection="0">
      <alignment vertical="center"/>
    </xf>
    <xf numFmtId="0" fontId="16" fillId="40" borderId="148" applyNumberFormat="0" applyProtection="0">
      <alignment horizontal="left" vertical="top" indent="1"/>
    </xf>
    <xf numFmtId="4" fontId="36" fillId="41" borderId="148" applyNumberFormat="0" applyProtection="0">
      <alignment horizontal="right" vertical="center"/>
    </xf>
    <xf numFmtId="4" fontId="45" fillId="41" borderId="148" applyNumberFormat="0" applyProtection="0">
      <alignment horizontal="right" vertical="center"/>
    </xf>
    <xf numFmtId="4" fontId="45" fillId="41" borderId="148" applyNumberFormat="0" applyProtection="0">
      <alignment horizontal="right" vertical="center"/>
    </xf>
    <xf numFmtId="4" fontId="36" fillId="41" borderId="148" applyNumberFormat="0" applyProtection="0">
      <alignment horizontal="right" vertical="center"/>
    </xf>
    <xf numFmtId="4" fontId="16" fillId="40" borderId="148" applyNumberFormat="0" applyProtection="0">
      <alignment vertical="center"/>
    </xf>
    <xf numFmtId="0" fontId="4" fillId="0" borderId="0"/>
    <xf numFmtId="0" fontId="20" fillId="38" borderId="148" applyNumberFormat="0" applyProtection="0">
      <alignment horizontal="left" vertical="top" indent="1"/>
    </xf>
    <xf numFmtId="0" fontId="20" fillId="35" borderId="148" applyNumberFormat="0" applyProtection="0">
      <alignment horizontal="left" vertical="top" indent="1"/>
    </xf>
    <xf numFmtId="4" fontId="16" fillId="36" borderId="148" applyNumberFormat="0" applyProtection="0">
      <alignment horizontal="right" vertical="center"/>
    </xf>
    <xf numFmtId="4" fontId="16" fillId="32" borderId="148" applyNumberFormat="0" applyProtection="0">
      <alignment horizontal="right" vertical="center"/>
    </xf>
    <xf numFmtId="4" fontId="16" fillId="31" borderId="148" applyNumberFormat="0" applyProtection="0">
      <alignment horizontal="right" vertical="center"/>
    </xf>
    <xf numFmtId="4" fontId="16" fillId="30" borderId="148" applyNumberFormat="0" applyProtection="0">
      <alignment horizontal="right" vertical="center"/>
    </xf>
    <xf numFmtId="4" fontId="16" fillId="29" borderId="148" applyNumberFormat="0" applyProtection="0">
      <alignment horizontal="right" vertical="center"/>
    </xf>
    <xf numFmtId="4" fontId="16" fillId="28" borderId="148" applyNumberFormat="0" applyProtection="0">
      <alignment horizontal="right" vertical="center"/>
    </xf>
    <xf numFmtId="4" fontId="16" fillId="27" borderId="148" applyNumberFormat="0" applyProtection="0">
      <alignment horizontal="right" vertical="center"/>
    </xf>
    <xf numFmtId="4" fontId="16" fillId="26" borderId="148" applyNumberFormat="0" applyProtection="0">
      <alignment horizontal="right" vertical="center"/>
    </xf>
    <xf numFmtId="4" fontId="16" fillId="25" borderId="148" applyNumberFormat="0" applyProtection="0">
      <alignment horizontal="right" vertical="center"/>
    </xf>
    <xf numFmtId="4" fontId="16" fillId="24" borderId="148" applyNumberFormat="0" applyProtection="0">
      <alignment horizontal="right" vertical="center"/>
    </xf>
    <xf numFmtId="0" fontId="17" fillId="19" borderId="148" applyNumberFormat="0" applyProtection="0">
      <alignment horizontal="left" vertical="top" indent="1"/>
    </xf>
    <xf numFmtId="0" fontId="20" fillId="89" borderId="143" applyNumberFormat="0" applyFont="0" applyAlignment="0" applyProtection="0"/>
    <xf numFmtId="4" fontId="31" fillId="19" borderId="148" applyNumberFormat="0" applyProtection="0">
      <alignment vertical="center"/>
    </xf>
    <xf numFmtId="4" fontId="17" fillId="33" borderId="149" applyNumberFormat="0" applyProtection="0">
      <alignment horizontal="left" vertical="center" indent="1"/>
    </xf>
    <xf numFmtId="4" fontId="30" fillId="18" borderId="149" applyNumberFormat="0" applyProtection="0">
      <alignment horizontal="left" vertical="center" indent="1"/>
    </xf>
    <xf numFmtId="0" fontId="24" fillId="0" borderId="149" applyNumberFormat="0" applyProtection="0">
      <alignment horizontal="left" vertical="center" indent="2"/>
    </xf>
    <xf numFmtId="0" fontId="24" fillId="0" borderId="149" applyNumberFormat="0" applyProtection="0">
      <alignment horizontal="left" vertical="center" indent="2"/>
    </xf>
    <xf numFmtId="4" fontId="30" fillId="18" borderId="151" applyNumberFormat="0" applyProtection="0">
      <alignment horizontal="right" vertical="center" wrapText="1"/>
    </xf>
    <xf numFmtId="4" fontId="16" fillId="24" borderId="150" applyNumberFormat="0" applyProtection="0">
      <alignment horizontal="right" vertical="center"/>
    </xf>
    <xf numFmtId="4" fontId="23" fillId="0" borderId="149" applyNumberFormat="0" applyProtection="0">
      <alignment horizontal="right" vertical="center" wrapText="1"/>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0" fontId="25" fillId="43" borderId="149" applyNumberFormat="0" applyProtection="0">
      <alignment horizontal="center" vertical="center" wrapText="1"/>
    </xf>
    <xf numFmtId="0" fontId="25" fillId="44" borderId="149" applyNumberFormat="0" applyProtection="0">
      <alignment horizontal="center" vertical="top" wrapText="1"/>
    </xf>
    <xf numFmtId="4" fontId="16" fillId="32" borderId="150" applyNumberFormat="0" applyProtection="0">
      <alignment horizontal="right" vertical="center"/>
    </xf>
    <xf numFmtId="4" fontId="17" fillId="33" borderId="151" applyNumberFormat="0" applyProtection="0">
      <alignment horizontal="left" vertical="center" indent="1"/>
    </xf>
    <xf numFmtId="4" fontId="16" fillId="34" borderId="151" applyNumberFormat="0" applyProtection="0">
      <alignment horizontal="left" vertical="center" indent="1"/>
    </xf>
    <xf numFmtId="0" fontId="20" fillId="89" borderId="142" applyNumberFormat="0" applyFont="0" applyAlignment="0" applyProtection="0"/>
    <xf numFmtId="4" fontId="16" fillId="36" borderId="150" applyNumberFormat="0" applyProtection="0">
      <alignment horizontal="right" vertical="center"/>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4" fontId="16" fillId="34" borderId="149"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30" fillId="18" borderId="149" applyNumberFormat="0" applyProtection="0">
      <alignment horizontal="right" vertical="center" wrapText="1"/>
    </xf>
    <xf numFmtId="4" fontId="25" fillId="22" borderId="149" applyNumberFormat="0" applyProtection="0">
      <alignment horizontal="left" vertical="center"/>
    </xf>
    <xf numFmtId="0" fontId="20" fillId="84" borderId="149" applyNumberFormat="0">
      <protection locked="0"/>
    </xf>
    <xf numFmtId="0" fontId="20" fillId="39" borderId="150" applyNumberFormat="0" applyProtection="0">
      <alignment horizontal="left" vertical="top" indent="1"/>
    </xf>
    <xf numFmtId="4" fontId="16" fillId="31" borderId="150" applyNumberFormat="0" applyProtection="0">
      <alignment horizontal="right" vertical="center"/>
    </xf>
    <xf numFmtId="4" fontId="30" fillId="18" borderId="149" applyNumberFormat="0" applyProtection="0">
      <alignment horizontal="right" vertical="center" wrapText="1"/>
    </xf>
    <xf numFmtId="0" fontId="24" fillId="0" borderId="149" applyNumberFormat="0" applyProtection="0">
      <alignment horizontal="left" vertical="center" indent="2"/>
    </xf>
    <xf numFmtId="4" fontId="25" fillId="22" borderId="151" applyNumberFormat="0" applyProtection="0">
      <alignment horizontal="left" vertical="center"/>
    </xf>
    <xf numFmtId="4" fontId="23" fillId="0" borderId="147" applyNumberFormat="0" applyProtection="0">
      <alignment horizontal="left" vertical="center" indent="1"/>
    </xf>
    <xf numFmtId="0" fontId="20" fillId="89" borderId="142" applyNumberFormat="0" applyFont="0" applyAlignment="0" applyProtection="0"/>
    <xf numFmtId="4" fontId="23" fillId="0" borderId="147" applyNumberFormat="0" applyProtection="0">
      <alignment horizontal="left" vertical="center" indent="1"/>
    </xf>
    <xf numFmtId="0" fontId="20" fillId="84" borderId="147" applyNumberFormat="0">
      <protection locked="0"/>
    </xf>
    <xf numFmtId="0" fontId="20" fillId="89" borderId="142" applyNumberFormat="0" applyFont="0" applyAlignment="0" applyProtection="0"/>
    <xf numFmtId="0" fontId="25" fillId="44" borderId="147" applyNumberFormat="0" applyProtection="0">
      <alignment horizontal="center" vertical="top" wrapText="1"/>
    </xf>
    <xf numFmtId="4" fontId="23" fillId="0" borderId="147" applyNumberFormat="0" applyProtection="0">
      <alignment horizontal="right" vertical="center" wrapText="1"/>
    </xf>
    <xf numFmtId="0" fontId="24" fillId="0" borderId="147" applyNumberFormat="0" applyProtection="0">
      <alignment horizontal="left" vertical="center" indent="2"/>
    </xf>
    <xf numFmtId="0" fontId="24" fillId="0" borderId="147" applyNumberFormat="0" applyProtection="0">
      <alignment horizontal="left" vertical="center" indent="2"/>
    </xf>
    <xf numFmtId="0" fontId="24" fillId="0" borderId="147" applyNumberFormat="0" applyProtection="0">
      <alignment horizontal="left" vertical="center" indent="2"/>
    </xf>
    <xf numFmtId="0" fontId="24" fillId="0" borderId="147" applyNumberFormat="0" applyProtection="0">
      <alignment horizontal="left" vertical="center" indent="2"/>
    </xf>
    <xf numFmtId="4" fontId="16" fillId="34" borderId="147" applyNumberFormat="0" applyProtection="0">
      <alignment horizontal="left" vertical="center" indent="1"/>
    </xf>
    <xf numFmtId="0" fontId="20" fillId="89" borderId="142" applyNumberFormat="0" applyFont="0" applyAlignment="0" applyProtection="0"/>
    <xf numFmtId="4" fontId="17" fillId="33" borderId="147" applyNumberFormat="0" applyProtection="0">
      <alignment horizontal="left" vertical="center" indent="1"/>
    </xf>
    <xf numFmtId="4" fontId="25" fillId="22" borderId="147" applyNumberFormat="0" applyProtection="0">
      <alignment horizontal="left" vertical="center"/>
    </xf>
    <xf numFmtId="0" fontId="20" fillId="89" borderId="142" applyNumberFormat="0" applyFont="0" applyAlignment="0" applyProtection="0"/>
    <xf numFmtId="4" fontId="30" fillId="18" borderId="147" applyNumberFormat="0" applyProtection="0">
      <alignment horizontal="left" vertical="center" indent="1"/>
    </xf>
    <xf numFmtId="4" fontId="30" fillId="18" borderId="147" applyNumberFormat="0" applyProtection="0">
      <alignment horizontal="right" vertical="center" wrapText="1"/>
    </xf>
    <xf numFmtId="0" fontId="4" fillId="5" borderId="18" applyNumberFormat="0" applyFont="0" applyAlignment="0" applyProtection="0"/>
    <xf numFmtId="0" fontId="4" fillId="5" borderId="18" applyNumberFormat="0" applyFont="0" applyAlignment="0" applyProtection="0"/>
    <xf numFmtId="4" fontId="23" fillId="0" borderId="147" applyNumberFormat="0" applyProtection="0">
      <alignment horizontal="left" vertical="center" indent="1"/>
    </xf>
    <xf numFmtId="0" fontId="68" fillId="89" borderId="143" applyNumberFormat="0" applyFont="0" applyAlignment="0" applyProtection="0"/>
    <xf numFmtId="0" fontId="20" fillId="84" borderId="147" applyNumberFormat="0">
      <protection locked="0"/>
    </xf>
    <xf numFmtId="0" fontId="184" fillId="34"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34"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91" borderId="14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88" applyNumberFormat="0" applyFill="0" applyBorder="0" applyAlignment="0" applyProtection="0">
      <protection hidden="1"/>
    </xf>
    <xf numFmtId="4" fontId="16" fillId="0" borderId="144" applyNumberFormat="0" applyProtection="0">
      <alignment vertical="center"/>
    </xf>
    <xf numFmtId="4" fontId="16" fillId="0" borderId="144" applyNumberFormat="0" applyProtection="0">
      <alignment vertical="center"/>
    </xf>
    <xf numFmtId="4" fontId="16" fillId="0" borderId="144" applyNumberFormat="0" applyProtection="0">
      <alignment horizontal="left" vertical="center" indent="1"/>
    </xf>
    <xf numFmtId="4" fontId="16" fillId="19" borderId="144" applyNumberFormat="0" applyProtection="0">
      <alignment horizontal="left" vertical="center" indent="1"/>
    </xf>
    <xf numFmtId="4" fontId="25" fillId="22" borderId="139" applyNumberFormat="0" applyProtection="0">
      <alignment horizontal="left" vertical="center"/>
    </xf>
    <xf numFmtId="0" fontId="20" fillId="0" borderId="144" applyNumberFormat="0" applyProtection="0">
      <alignment horizontal="left" vertical="center" indent="1"/>
    </xf>
    <xf numFmtId="4" fontId="16" fillId="2" borderId="144" applyNumberFormat="0" applyProtection="0">
      <alignment horizontal="right" vertical="center"/>
    </xf>
    <xf numFmtId="4" fontId="16" fillId="106" borderId="144" applyNumberFormat="0" applyProtection="0">
      <alignment horizontal="right" vertical="center"/>
    </xf>
    <xf numFmtId="4" fontId="16" fillId="42" borderId="144" applyNumberFormat="0" applyProtection="0">
      <alignment horizontal="right" vertical="center"/>
    </xf>
    <xf numFmtId="4" fontId="16" fillId="107" borderId="144" applyNumberFormat="0" applyProtection="0">
      <alignment horizontal="right" vertical="center"/>
    </xf>
    <xf numFmtId="4" fontId="16" fillId="108" borderId="144" applyNumberFormat="0" applyProtection="0">
      <alignment horizontal="right" vertical="center"/>
    </xf>
    <xf numFmtId="4" fontId="16" fillId="109" borderId="144" applyNumberFormat="0" applyProtection="0">
      <alignment horizontal="right" vertical="center"/>
    </xf>
    <xf numFmtId="4" fontId="16" fillId="110" borderId="144" applyNumberFormat="0" applyProtection="0">
      <alignment horizontal="right" vertical="center"/>
    </xf>
    <xf numFmtId="4" fontId="16" fillId="111" borderId="144" applyNumberFormat="0" applyProtection="0">
      <alignment horizontal="right" vertical="center"/>
    </xf>
    <xf numFmtId="4" fontId="16" fillId="112" borderId="144" applyNumberFormat="0" applyProtection="0">
      <alignment horizontal="right" vertical="center"/>
    </xf>
    <xf numFmtId="0" fontId="20" fillId="113" borderId="144" applyNumberFormat="0" applyProtection="0">
      <alignment horizontal="left" vertical="center" indent="1"/>
    </xf>
    <xf numFmtId="0" fontId="24" fillId="114"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5" fillId="115"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4" fillId="0" borderId="139" applyNumberFormat="0" applyProtection="0">
      <alignment horizontal="left" vertical="center" indent="2"/>
    </xf>
    <xf numFmtId="0" fontId="20" fillId="49"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4" fillId="114"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5" fillId="115" borderId="139" applyNumberFormat="0" applyProtection="0">
      <alignment horizontal="left" vertical="center" indent="2"/>
    </xf>
    <xf numFmtId="0" fontId="25" fillId="115" borderId="139" applyNumberFormat="0" applyProtection="0">
      <alignment horizontal="left" vertical="center" indent="2"/>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49" borderId="144" applyNumberFormat="0" applyProtection="0">
      <alignment horizontal="left" vertical="center"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49" borderId="144" applyNumberFormat="0" applyProtection="0">
      <alignment horizontal="left" vertical="center"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6"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0" fillId="23"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6" borderId="139" applyNumberFormat="0" applyProtection="0">
      <alignment horizontal="left" vertical="center" indent="2"/>
    </xf>
    <xf numFmtId="0" fontId="24" fillId="116"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6" borderId="139" applyNumberFormat="0" applyProtection="0">
      <alignment horizontal="left" vertical="center" indent="2"/>
    </xf>
    <xf numFmtId="0" fontId="24" fillId="116" borderId="139" applyNumberFormat="0" applyProtection="0">
      <alignment horizontal="left" vertical="center" indent="2"/>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23" borderId="144" applyNumberFormat="0" applyProtection="0">
      <alignment horizontal="left" vertical="center"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23" borderId="144" applyNumberFormat="0" applyProtection="0">
      <alignment horizontal="left" vertical="center"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102"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102" borderId="144" applyNumberFormat="0" applyProtection="0">
      <alignment horizontal="left" vertical="center"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102" borderId="144" applyNumberFormat="0" applyProtection="0">
      <alignment horizontal="left" vertical="center"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113"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113" borderId="144" applyNumberFormat="0" applyProtection="0">
      <alignment horizontal="left" vertical="center"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113" borderId="144" applyNumberFormat="0" applyProtection="0">
      <alignment horizontal="left" vertical="center"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84" borderId="139" applyNumberFormat="0">
      <protection locked="0"/>
    </xf>
    <xf numFmtId="0" fontId="20" fillId="84" borderId="139" applyNumberFormat="0">
      <protection locked="0"/>
    </xf>
    <xf numFmtId="0" fontId="20" fillId="84" borderId="139" applyNumberFormat="0">
      <protection locked="0"/>
    </xf>
    <xf numFmtId="0" fontId="20" fillId="84" borderId="139" applyNumberFormat="0">
      <protection locked="0"/>
    </xf>
    <xf numFmtId="4" fontId="16" fillId="40" borderId="144" applyNumberFormat="0" applyProtection="0">
      <alignment vertical="center"/>
    </xf>
    <xf numFmtId="4" fontId="39" fillId="0" borderId="139" applyNumberFormat="0" applyProtection="0">
      <alignment horizontal="left" vertical="center" indent="1"/>
    </xf>
    <xf numFmtId="4" fontId="16" fillId="40" borderId="144" applyNumberFormat="0" applyProtection="0">
      <alignment horizontal="left" vertical="center" indent="1"/>
    </xf>
    <xf numFmtId="4" fontId="39" fillId="0" borderId="139" applyNumberFormat="0" applyProtection="0">
      <alignment horizontal="left" vertical="center" indent="1"/>
    </xf>
    <xf numFmtId="4" fontId="16" fillId="40" borderId="144" applyNumberFormat="0" applyProtection="0">
      <alignment horizontal="left" vertical="center" indent="1"/>
    </xf>
    <xf numFmtId="4" fontId="16" fillId="40" borderId="144" applyNumberFormat="0" applyProtection="0">
      <alignment horizontal="left" vertical="center" indent="1"/>
    </xf>
    <xf numFmtId="4" fontId="23" fillId="0" borderId="139" applyNumberFormat="0" applyProtection="0">
      <alignment horizontal="right" vertical="center" wrapText="1"/>
    </xf>
    <xf numFmtId="0" fontId="25" fillId="44" borderId="147" applyNumberFormat="0" applyProtection="0">
      <alignment horizontal="center" vertical="top" wrapText="1"/>
    </xf>
    <xf numFmtId="4" fontId="23" fillId="0" borderId="139" applyNumberFormat="0" applyProtection="0">
      <alignment horizontal="right" vertical="center" wrapText="1"/>
    </xf>
    <xf numFmtId="4" fontId="24" fillId="0" borderId="139" applyNumberFormat="0" applyProtection="0">
      <alignment horizontal="right" vertical="center" wrapText="1"/>
    </xf>
    <xf numFmtId="4" fontId="16" fillId="0" borderId="144" applyNumberFormat="0" applyProtection="0">
      <alignment horizontal="right" vertical="center"/>
    </xf>
    <xf numFmtId="4" fontId="16" fillId="0" borderId="144" applyNumberFormat="0" applyProtection="0">
      <alignment horizontal="right" vertical="center"/>
    </xf>
    <xf numFmtId="0" fontId="25" fillId="43" borderId="147" applyNumberFormat="0" applyProtection="0">
      <alignment horizontal="center" vertical="center" wrapText="1"/>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23" fillId="0" borderId="139" applyNumberFormat="0" applyProtection="0">
      <alignment horizontal="left" vertical="center" indent="1"/>
    </xf>
    <xf numFmtId="0" fontId="20" fillId="0" borderId="144" applyNumberFormat="0" applyProtection="0">
      <alignment horizontal="left" vertical="center" indent="1"/>
    </xf>
    <xf numFmtId="0" fontId="20" fillId="0" borderId="144" applyNumberFormat="0" applyProtection="0">
      <alignment horizontal="left" vertical="center" indent="1"/>
    </xf>
    <xf numFmtId="4" fontId="23" fillId="0" borderId="147" applyNumberFormat="0" applyProtection="0">
      <alignment horizontal="right" vertical="center" wrapText="1"/>
    </xf>
    <xf numFmtId="0" fontId="25" fillId="43" borderId="139" applyNumberFormat="0" applyProtection="0">
      <alignment horizontal="center" vertical="center" wrapText="1"/>
    </xf>
    <xf numFmtId="0" fontId="20" fillId="0" borderId="144" applyNumberFormat="0" applyProtection="0">
      <alignment horizontal="left" vertical="center" indent="1"/>
    </xf>
    <xf numFmtId="0" fontId="20" fillId="0" borderId="144" applyNumberFormat="0" applyProtection="0">
      <alignment horizontal="left" vertical="center" indent="1"/>
    </xf>
    <xf numFmtId="0" fontId="24" fillId="0" borderId="147" applyNumberFormat="0" applyProtection="0">
      <alignment horizontal="left" vertical="center" indent="2"/>
    </xf>
    <xf numFmtId="0" fontId="24" fillId="0" borderId="147" applyNumberFormat="0" applyProtection="0">
      <alignment horizontal="left" vertical="center" indent="2"/>
    </xf>
    <xf numFmtId="4" fontId="45" fillId="117" borderId="144" applyNumberFormat="0" applyProtection="0">
      <alignment horizontal="right" vertical="center"/>
    </xf>
    <xf numFmtId="0" fontId="24" fillId="0" borderId="147" applyNumberFormat="0" applyProtection="0">
      <alignment horizontal="left" vertical="center" indent="2"/>
    </xf>
    <xf numFmtId="4" fontId="16" fillId="34" borderId="147" applyNumberFormat="0" applyProtection="0">
      <alignment horizontal="left" vertical="center" indent="1"/>
    </xf>
    <xf numFmtId="4" fontId="17" fillId="33" borderId="147" applyNumberFormat="0" applyProtection="0">
      <alignment horizontal="left" vertical="center" indent="1"/>
    </xf>
    <xf numFmtId="206" fontId="196" fillId="0" borderId="140">
      <alignment horizontal="center"/>
    </xf>
    <xf numFmtId="206" fontId="196" fillId="0" borderId="140">
      <alignment horizontal="center"/>
    </xf>
    <xf numFmtId="206" fontId="196" fillId="0" borderId="140">
      <alignment horizontal="center"/>
    </xf>
    <xf numFmtId="206" fontId="196" fillId="0" borderId="140">
      <alignment horizontal="center"/>
    </xf>
    <xf numFmtId="206" fontId="196" fillId="0" borderId="140">
      <alignment horizontal="center"/>
    </xf>
    <xf numFmtId="206" fontId="196" fillId="0" borderId="140">
      <alignment horizontal="center"/>
    </xf>
    <xf numFmtId="4" fontId="25" fillId="22" borderId="147" applyNumberFormat="0" applyProtection="0">
      <alignment horizontal="left" vertical="center"/>
    </xf>
    <xf numFmtId="4" fontId="30" fillId="18" borderId="147" applyNumberFormat="0" applyProtection="0">
      <alignment horizontal="left" vertical="center" indent="1"/>
    </xf>
    <xf numFmtId="4" fontId="30" fillId="18" borderId="147" applyNumberFormat="0" applyProtection="0">
      <alignment horizontal="right" vertical="center" wrapText="1"/>
    </xf>
    <xf numFmtId="0" fontId="73" fillId="0" borderId="145" applyNumberFormat="0" applyFill="0" applyAlignment="0" applyProtection="0"/>
    <xf numFmtId="0" fontId="73" fillId="0" borderId="145" applyNumberFormat="0" applyFill="0" applyAlignment="0" applyProtection="0"/>
    <xf numFmtId="0" fontId="73" fillId="0" borderId="145" applyNumberFormat="0" applyFill="0" applyAlignment="0" applyProtection="0"/>
    <xf numFmtId="204" fontId="20" fillId="0" borderId="146">
      <protection locked="0"/>
    </xf>
    <xf numFmtId="204" fontId="20" fillId="0" borderId="146">
      <protection locked="0"/>
    </xf>
    <xf numFmtId="0" fontId="73" fillId="0" borderId="145" applyNumberFormat="0" applyFill="0" applyAlignment="0" applyProtection="0"/>
    <xf numFmtId="0" fontId="20" fillId="89" borderId="155"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68" fillId="89" borderId="155" applyNumberFormat="0" applyFont="0" applyAlignment="0" applyProtection="0"/>
    <xf numFmtId="0" fontId="184" fillId="34"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34"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91" borderId="156" applyNumberFormat="0" applyAlignment="0" applyProtection="0"/>
    <xf numFmtId="4" fontId="55" fillId="104" borderId="147" applyNumberFormat="0" applyProtection="0">
      <alignment horizontal="right" vertical="center" wrapText="1"/>
    </xf>
    <xf numFmtId="4" fontId="55" fillId="104" borderId="147" applyNumberFormat="0" applyProtection="0">
      <alignment horizontal="right" vertical="center" wrapText="1"/>
    </xf>
    <xf numFmtId="4" fontId="16" fillId="0" borderId="156" applyNumberFormat="0" applyProtection="0">
      <alignment vertical="center"/>
    </xf>
    <xf numFmtId="4" fontId="16" fillId="0" borderId="156" applyNumberFormat="0" applyProtection="0">
      <alignment vertical="center"/>
    </xf>
    <xf numFmtId="4" fontId="16" fillId="0" borderId="156" applyNumberFormat="0" applyProtection="0">
      <alignment horizontal="left" vertical="center" indent="1"/>
    </xf>
    <xf numFmtId="4" fontId="16" fillId="19" borderId="156" applyNumberFormat="0" applyProtection="0">
      <alignment horizontal="left" vertical="center" indent="1"/>
    </xf>
    <xf numFmtId="4" fontId="25" fillId="22" borderId="151" applyNumberFormat="0" applyProtection="0">
      <alignment horizontal="left" vertical="center"/>
    </xf>
    <xf numFmtId="0" fontId="20" fillId="0" borderId="156" applyNumberFormat="0" applyProtection="0">
      <alignment horizontal="left" vertical="center" indent="1"/>
    </xf>
    <xf numFmtId="4" fontId="16" fillId="2" borderId="156" applyNumberFormat="0" applyProtection="0">
      <alignment horizontal="right" vertical="center"/>
    </xf>
    <xf numFmtId="4" fontId="16" fillId="106" borderId="156" applyNumberFormat="0" applyProtection="0">
      <alignment horizontal="right" vertical="center"/>
    </xf>
    <xf numFmtId="4" fontId="16" fillId="42" borderId="156" applyNumberFormat="0" applyProtection="0">
      <alignment horizontal="right" vertical="center"/>
    </xf>
    <xf numFmtId="4" fontId="16" fillId="107" borderId="156" applyNumberFormat="0" applyProtection="0">
      <alignment horizontal="right" vertical="center"/>
    </xf>
    <xf numFmtId="4" fontId="16" fillId="108" borderId="156" applyNumberFormat="0" applyProtection="0">
      <alignment horizontal="right" vertical="center"/>
    </xf>
    <xf numFmtId="4" fontId="16" fillId="109" borderId="156" applyNumberFormat="0" applyProtection="0">
      <alignment horizontal="right" vertical="center"/>
    </xf>
    <xf numFmtId="4" fontId="16" fillId="110" borderId="156" applyNumberFormat="0" applyProtection="0">
      <alignment horizontal="right" vertical="center"/>
    </xf>
    <xf numFmtId="4" fontId="16" fillId="111" borderId="156" applyNumberFormat="0" applyProtection="0">
      <alignment horizontal="right" vertical="center"/>
    </xf>
    <xf numFmtId="4" fontId="16" fillId="112" borderId="156" applyNumberFormat="0" applyProtection="0">
      <alignment horizontal="right" vertical="center"/>
    </xf>
    <xf numFmtId="0" fontId="20" fillId="113" borderId="156" applyNumberFormat="0" applyProtection="0">
      <alignment horizontal="left" vertical="center" indent="1"/>
    </xf>
    <xf numFmtId="0" fontId="24" fillId="114"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5" fillId="115"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4" fillId="0" borderId="151" applyNumberFormat="0" applyProtection="0">
      <alignment horizontal="left" vertical="center" indent="2"/>
    </xf>
    <xf numFmtId="0" fontId="20" fillId="49"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4" fillId="114"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5" fillId="115" borderId="151" applyNumberFormat="0" applyProtection="0">
      <alignment horizontal="left" vertical="center" indent="2"/>
    </xf>
    <xf numFmtId="0" fontId="25" fillId="115" borderId="151" applyNumberFormat="0" applyProtection="0">
      <alignment horizontal="left" vertical="center" indent="2"/>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49" borderId="156" applyNumberFormat="0" applyProtection="0">
      <alignment horizontal="left" vertical="center"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49" borderId="156" applyNumberFormat="0" applyProtection="0">
      <alignment horizontal="left" vertical="center"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6"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0" fillId="23"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6" borderId="151" applyNumberFormat="0" applyProtection="0">
      <alignment horizontal="left" vertical="center" indent="2"/>
    </xf>
    <xf numFmtId="0" fontId="24" fillId="116"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6" borderId="151" applyNumberFormat="0" applyProtection="0">
      <alignment horizontal="left" vertical="center" indent="2"/>
    </xf>
    <xf numFmtId="0" fontId="24" fillId="116" borderId="151" applyNumberFormat="0" applyProtection="0">
      <alignment horizontal="left" vertical="center" indent="2"/>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23" borderId="156" applyNumberFormat="0" applyProtection="0">
      <alignment horizontal="left" vertical="center"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23" borderId="156" applyNumberFormat="0" applyProtection="0">
      <alignment horizontal="left" vertical="center"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102"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102" borderId="156" applyNumberFormat="0" applyProtection="0">
      <alignment horizontal="left" vertical="center"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102" borderId="156" applyNumberFormat="0" applyProtection="0">
      <alignment horizontal="left" vertical="center"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113"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113" borderId="156" applyNumberFormat="0" applyProtection="0">
      <alignment horizontal="left" vertical="center"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113" borderId="156" applyNumberFormat="0" applyProtection="0">
      <alignment horizontal="left" vertical="center"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84" borderId="151" applyNumberFormat="0">
      <protection locked="0"/>
    </xf>
    <xf numFmtId="0" fontId="20" fillId="84" borderId="151" applyNumberFormat="0">
      <protection locked="0"/>
    </xf>
    <xf numFmtId="0" fontId="20" fillId="84" borderId="151" applyNumberFormat="0">
      <protection locked="0"/>
    </xf>
    <xf numFmtId="0" fontId="20" fillId="84" borderId="151" applyNumberFormat="0">
      <protection locked="0"/>
    </xf>
    <xf numFmtId="4" fontId="16" fillId="40" borderId="156" applyNumberFormat="0" applyProtection="0">
      <alignment vertical="center"/>
    </xf>
    <xf numFmtId="4" fontId="39" fillId="0" borderId="151" applyNumberFormat="0" applyProtection="0">
      <alignment horizontal="left" vertical="center" indent="1"/>
    </xf>
    <xf numFmtId="4" fontId="16" fillId="40" borderId="156" applyNumberFormat="0" applyProtection="0">
      <alignment horizontal="left" vertical="center" indent="1"/>
    </xf>
    <xf numFmtId="4" fontId="39" fillId="0" borderId="151" applyNumberFormat="0" applyProtection="0">
      <alignment horizontal="left" vertical="center" indent="1"/>
    </xf>
    <xf numFmtId="4" fontId="16" fillId="40" borderId="156" applyNumberFormat="0" applyProtection="0">
      <alignment horizontal="left" vertical="center" indent="1"/>
    </xf>
    <xf numFmtId="4" fontId="16" fillId="40" borderId="156" applyNumberFormat="0" applyProtection="0">
      <alignment horizontal="left" vertical="center" indent="1"/>
    </xf>
    <xf numFmtId="4" fontId="23" fillId="0" borderId="151" applyNumberFormat="0" applyProtection="0">
      <alignment horizontal="right" vertical="center" wrapText="1"/>
    </xf>
    <xf numFmtId="4" fontId="23" fillId="0" borderId="151" applyNumberFormat="0" applyProtection="0">
      <alignment horizontal="right" vertical="center" wrapText="1"/>
    </xf>
    <xf numFmtId="4" fontId="24" fillId="0" borderId="151" applyNumberFormat="0" applyProtection="0">
      <alignment horizontal="right" vertical="center" wrapText="1"/>
    </xf>
    <xf numFmtId="4" fontId="16" fillId="0" borderId="156" applyNumberFormat="0" applyProtection="0">
      <alignment horizontal="right" vertical="center"/>
    </xf>
    <xf numFmtId="4" fontId="16" fillId="0" borderId="156"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0" borderId="156" applyNumberFormat="0" applyProtection="0">
      <alignment horizontal="left" vertical="center" indent="1"/>
    </xf>
    <xf numFmtId="0" fontId="20" fillId="0" borderId="156" applyNumberFormat="0" applyProtection="0">
      <alignment horizontal="left" vertical="center" indent="1"/>
    </xf>
    <xf numFmtId="0" fontId="25" fillId="43" borderId="151" applyNumberFormat="0" applyProtection="0">
      <alignment horizontal="center" vertical="center" wrapText="1"/>
    </xf>
    <xf numFmtId="0" fontId="20" fillId="0" borderId="156" applyNumberFormat="0" applyProtection="0">
      <alignment horizontal="left" vertical="center" indent="1"/>
    </xf>
    <xf numFmtId="0" fontId="20" fillId="0" borderId="156" applyNumberFormat="0" applyProtection="0">
      <alignment horizontal="left" vertical="center" indent="1"/>
    </xf>
    <xf numFmtId="4" fontId="45" fillId="117" borderId="156" applyNumberFormat="0" applyProtection="0">
      <alignment horizontal="right" vertical="center"/>
    </xf>
    <xf numFmtId="206" fontId="196" fillId="0" borderId="152">
      <alignment horizontal="center"/>
    </xf>
    <xf numFmtId="206" fontId="196" fillId="0" borderId="152">
      <alignment horizontal="center"/>
    </xf>
    <xf numFmtId="206" fontId="196" fillId="0" borderId="152">
      <alignment horizontal="center"/>
    </xf>
    <xf numFmtId="206" fontId="196" fillId="0" borderId="152">
      <alignment horizontal="center"/>
    </xf>
    <xf numFmtId="206" fontId="196" fillId="0" borderId="152">
      <alignment horizontal="center"/>
    </xf>
    <xf numFmtId="206" fontId="196" fillId="0" borderId="152">
      <alignment horizontal="center"/>
    </xf>
    <xf numFmtId="0" fontId="73" fillId="0" borderId="157" applyNumberFormat="0" applyFill="0" applyAlignment="0" applyProtection="0"/>
    <xf numFmtId="0" fontId="73" fillId="0" borderId="157" applyNumberFormat="0" applyFill="0" applyAlignment="0" applyProtection="0"/>
    <xf numFmtId="0" fontId="73" fillId="0" borderId="157" applyNumberFormat="0" applyFill="0" applyAlignment="0" applyProtection="0"/>
    <xf numFmtId="204" fontId="20" fillId="0" borderId="158">
      <protection locked="0"/>
    </xf>
    <xf numFmtId="204" fontId="20" fillId="0" borderId="158">
      <protection locked="0"/>
    </xf>
    <xf numFmtId="0" fontId="73" fillId="0" borderId="157" applyNumberFormat="0" applyFill="0" applyAlignment="0" applyProtection="0"/>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235" applyNumberFormat="0" applyProtection="0">
      <alignment horizontal="right" vertical="center"/>
    </xf>
    <xf numFmtId="0" fontId="25" fillId="43" borderId="186" applyNumberFormat="0" applyProtection="0">
      <alignment horizontal="center" vertical="center" wrapText="1"/>
    </xf>
    <xf numFmtId="4" fontId="36" fillId="41" borderId="235" applyNumberFormat="0" applyProtection="0">
      <alignment horizontal="right" vertical="center"/>
    </xf>
    <xf numFmtId="4" fontId="45" fillId="41" borderId="173" applyNumberFormat="0" applyProtection="0">
      <alignment horizontal="right" vertical="center"/>
    </xf>
    <xf numFmtId="0" fontId="3" fillId="0" borderId="0"/>
    <xf numFmtId="44" fontId="3" fillId="0" borderId="0" applyFont="0" applyFill="0" applyBorder="0" applyAlignment="0" applyProtection="0"/>
    <xf numFmtId="0" fontId="20" fillId="38" borderId="235" applyNumberFormat="0" applyProtection="0">
      <alignment horizontal="left" vertical="top" indent="1"/>
    </xf>
    <xf numFmtId="4" fontId="16" fillId="30" borderId="235" applyNumberFormat="0" applyProtection="0">
      <alignment horizontal="right" vertical="center"/>
    </xf>
    <xf numFmtId="4" fontId="16" fillId="36" borderId="235" applyNumberFormat="0" applyProtection="0">
      <alignment horizontal="right" vertical="center"/>
    </xf>
    <xf numFmtId="0" fontId="3" fillId="0" borderId="0"/>
    <xf numFmtId="0" fontId="3" fillId="0" borderId="0"/>
    <xf numFmtId="4" fontId="31" fillId="19" borderId="174" applyNumberFormat="0" applyProtection="0">
      <alignment vertical="center"/>
    </xf>
    <xf numFmtId="0" fontId="17" fillId="19" borderId="174" applyNumberFormat="0" applyProtection="0">
      <alignment horizontal="left" vertical="top" indent="1"/>
    </xf>
    <xf numFmtId="4" fontId="16" fillId="24" borderId="174" applyNumberFormat="0" applyProtection="0">
      <alignment horizontal="right" vertical="center"/>
    </xf>
    <xf numFmtId="4" fontId="16" fillId="25" borderId="174" applyNumberFormat="0" applyProtection="0">
      <alignment horizontal="right" vertical="center"/>
    </xf>
    <xf numFmtId="4" fontId="16" fillId="26" borderId="174" applyNumberFormat="0" applyProtection="0">
      <alignment horizontal="right" vertical="center"/>
    </xf>
    <xf numFmtId="4" fontId="16" fillId="27" borderId="174" applyNumberFormat="0" applyProtection="0">
      <alignment horizontal="right" vertical="center"/>
    </xf>
    <xf numFmtId="4" fontId="16" fillId="28" borderId="174" applyNumberFormat="0" applyProtection="0">
      <alignment horizontal="right" vertical="center"/>
    </xf>
    <xf numFmtId="4" fontId="16" fillId="29" borderId="174" applyNumberFormat="0" applyProtection="0">
      <alignment horizontal="right" vertical="center"/>
    </xf>
    <xf numFmtId="4" fontId="16" fillId="30" borderId="174" applyNumberFormat="0" applyProtection="0">
      <alignment horizontal="right" vertical="center"/>
    </xf>
    <xf numFmtId="4" fontId="16" fillId="31" borderId="174" applyNumberFormat="0" applyProtection="0">
      <alignment horizontal="right" vertical="center"/>
    </xf>
    <xf numFmtId="4" fontId="16" fillId="32" borderId="174" applyNumberFormat="0" applyProtection="0">
      <alignment horizontal="righ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0" fontId="3" fillId="0" borderId="0"/>
    <xf numFmtId="44" fontId="3" fillId="0" borderId="0" applyFont="0" applyFill="0" applyBorder="0" applyAlignment="0" applyProtection="0"/>
    <xf numFmtId="4" fontId="45" fillId="41" borderId="174" applyNumberFormat="0" applyProtection="0">
      <alignment horizontal="right" vertical="center"/>
    </xf>
    <xf numFmtId="4" fontId="36" fillId="41" borderId="174" applyNumberFormat="0" applyProtection="0">
      <alignment horizontal="right" vertical="center"/>
    </xf>
    <xf numFmtId="0" fontId="16" fillId="40" borderId="174" applyNumberFormat="0" applyProtection="0">
      <alignment horizontal="left" vertical="top" indent="1"/>
    </xf>
    <xf numFmtId="4" fontId="36" fillId="40" borderId="174" applyNumberFormat="0" applyProtection="0">
      <alignment vertical="center"/>
    </xf>
    <xf numFmtId="4" fontId="16" fillId="40" borderId="174" applyNumberFormat="0" applyProtection="0">
      <alignment vertical="center"/>
    </xf>
    <xf numFmtId="0" fontId="20" fillId="3" borderId="174" applyNumberFormat="0" applyProtection="0">
      <alignment horizontal="left" vertical="top" indent="1"/>
    </xf>
    <xf numFmtId="0" fontId="20" fillId="39" borderId="174" applyNumberFormat="0" applyProtection="0">
      <alignment horizontal="left" vertical="top" indent="1"/>
    </xf>
    <xf numFmtId="0" fontId="20" fillId="38" borderId="174" applyNumberFormat="0" applyProtection="0">
      <alignment horizontal="left" vertical="top" indent="1"/>
    </xf>
    <xf numFmtId="0" fontId="20" fillId="35" borderId="174" applyNumberFormat="0" applyProtection="0">
      <alignment horizontal="left" vertical="top" indent="1"/>
    </xf>
    <xf numFmtId="4" fontId="16" fillId="36" borderId="174" applyNumberFormat="0" applyProtection="0">
      <alignment horizontal="right" vertical="center"/>
    </xf>
    <xf numFmtId="4" fontId="16" fillId="32" borderId="174" applyNumberFormat="0" applyProtection="0">
      <alignment horizontal="right" vertical="center"/>
    </xf>
    <xf numFmtId="4" fontId="16" fillId="31" borderId="174" applyNumberFormat="0" applyProtection="0">
      <alignment horizontal="right" vertical="center"/>
    </xf>
    <xf numFmtId="4" fontId="16" fillId="30" borderId="174" applyNumberFormat="0" applyProtection="0">
      <alignment horizontal="right" vertical="center"/>
    </xf>
    <xf numFmtId="4" fontId="16" fillId="29" borderId="174" applyNumberFormat="0" applyProtection="0">
      <alignment horizontal="right" vertical="center"/>
    </xf>
    <xf numFmtId="4" fontId="16" fillId="28" borderId="174" applyNumberFormat="0" applyProtection="0">
      <alignment horizontal="right" vertical="center"/>
    </xf>
    <xf numFmtId="4" fontId="16" fillId="27" borderId="174" applyNumberFormat="0" applyProtection="0">
      <alignment horizontal="right" vertical="center"/>
    </xf>
    <xf numFmtId="4" fontId="16" fillId="26" borderId="174" applyNumberFormat="0" applyProtection="0">
      <alignment horizontal="right" vertical="center"/>
    </xf>
    <xf numFmtId="4" fontId="16" fillId="25" borderId="174" applyNumberFormat="0" applyProtection="0">
      <alignment horizontal="right" vertical="center"/>
    </xf>
    <xf numFmtId="4" fontId="16" fillId="24" borderId="174" applyNumberFormat="0" applyProtection="0">
      <alignment horizontal="right" vertical="center"/>
    </xf>
    <xf numFmtId="0" fontId="17" fillId="19" borderId="174" applyNumberFormat="0" applyProtection="0">
      <alignment horizontal="left" vertical="top" indent="1"/>
    </xf>
    <xf numFmtId="4" fontId="31" fillId="19" borderId="174" applyNumberFormat="0" applyProtection="0">
      <alignment vertical="center"/>
    </xf>
    <xf numFmtId="0" fontId="3" fillId="0" borderId="0"/>
    <xf numFmtId="0" fontId="3" fillId="0" borderId="0"/>
    <xf numFmtId="4" fontId="25" fillId="22" borderId="176" applyNumberFormat="0" applyProtection="0">
      <alignment horizontal="left" vertical="center"/>
    </xf>
    <xf numFmtId="4" fontId="16" fillId="31" borderId="175" applyNumberFormat="0" applyProtection="0">
      <alignment horizontal="right" vertical="center"/>
    </xf>
    <xf numFmtId="0" fontId="20" fillId="39" borderId="175" applyNumberFormat="0" applyProtection="0">
      <alignment horizontal="left" vertical="top" indent="1"/>
    </xf>
    <xf numFmtId="0" fontId="17" fillId="19" borderId="175" applyNumberFormat="0" applyProtection="0">
      <alignment horizontal="left" vertical="top" indent="1"/>
    </xf>
    <xf numFmtId="4" fontId="31" fillId="19" borderId="175" applyNumberFormat="0" applyProtection="0">
      <alignment vertical="center"/>
    </xf>
    <xf numFmtId="0" fontId="3" fillId="0" borderId="0"/>
    <xf numFmtId="44" fontId="3" fillId="0" borderId="0" applyFont="0" applyFill="0" applyBorder="0" applyAlignment="0" applyProtection="0"/>
    <xf numFmtId="4" fontId="30" fillId="18" borderId="176" applyNumberFormat="0" applyProtection="0">
      <alignment horizontal="left" vertical="center" indent="1"/>
    </xf>
    <xf numFmtId="0" fontId="24" fillId="0" borderId="176" applyNumberFormat="0" applyProtection="0">
      <alignment horizontal="left" vertical="center" indent="2"/>
    </xf>
    <xf numFmtId="0" fontId="20" fillId="38" borderId="175" applyNumberFormat="0" applyProtection="0">
      <alignment horizontal="left" vertical="top" indent="1"/>
    </xf>
    <xf numFmtId="0" fontId="24" fillId="0" borderId="176" applyNumberFormat="0" applyProtection="0">
      <alignment horizontal="left" vertical="center" indent="2"/>
    </xf>
    <xf numFmtId="0" fontId="20" fillId="35" borderId="175" applyNumberFormat="0" applyProtection="0">
      <alignment horizontal="left" vertical="top" indent="1"/>
    </xf>
    <xf numFmtId="0" fontId="24" fillId="0" borderId="176" applyNumberFormat="0" applyProtection="0">
      <alignment horizontal="left" vertical="center" indent="2"/>
    </xf>
    <xf numFmtId="4" fontId="16" fillId="36" borderId="175" applyNumberFormat="0" applyProtection="0">
      <alignment horizontal="right" vertical="center"/>
    </xf>
    <xf numFmtId="4" fontId="16" fillId="34" borderId="176" applyNumberFormat="0" applyProtection="0">
      <alignment horizontal="left" vertical="center" indent="1"/>
    </xf>
    <xf numFmtId="4" fontId="17" fillId="33" borderId="176" applyNumberFormat="0" applyProtection="0">
      <alignment horizontal="left" vertical="center" indent="1"/>
    </xf>
    <xf numFmtId="4" fontId="16" fillId="32"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4" fontId="30" fillId="18" borderId="176" applyNumberFormat="0" applyProtection="0">
      <alignment horizontal="right" vertical="center" wrapText="1"/>
    </xf>
    <xf numFmtId="0" fontId="3" fillId="0" borderId="0"/>
    <xf numFmtId="0" fontId="3" fillId="0" borderId="0"/>
    <xf numFmtId="4" fontId="31" fillId="19" borderId="174" applyNumberFormat="0" applyProtection="0">
      <alignment vertical="center"/>
    </xf>
    <xf numFmtId="0" fontId="17" fillId="19" borderId="174" applyNumberFormat="0" applyProtection="0">
      <alignment horizontal="left" vertical="top" indent="1"/>
    </xf>
    <xf numFmtId="4" fontId="16" fillId="24" borderId="174" applyNumberFormat="0" applyProtection="0">
      <alignment horizontal="right" vertical="center"/>
    </xf>
    <xf numFmtId="4" fontId="16" fillId="25" borderId="174" applyNumberFormat="0" applyProtection="0">
      <alignment horizontal="right" vertical="center"/>
    </xf>
    <xf numFmtId="4" fontId="16" fillId="26" borderId="174" applyNumberFormat="0" applyProtection="0">
      <alignment horizontal="right" vertical="center"/>
    </xf>
    <xf numFmtId="4" fontId="16" fillId="27" borderId="174" applyNumberFormat="0" applyProtection="0">
      <alignment horizontal="right" vertical="center"/>
    </xf>
    <xf numFmtId="4" fontId="16" fillId="28" borderId="174" applyNumberFormat="0" applyProtection="0">
      <alignment horizontal="right" vertical="center"/>
    </xf>
    <xf numFmtId="4" fontId="16" fillId="29" borderId="174" applyNumberFormat="0" applyProtection="0">
      <alignment horizontal="right" vertical="center"/>
    </xf>
    <xf numFmtId="4" fontId="16" fillId="30" borderId="174" applyNumberFormat="0" applyProtection="0">
      <alignment horizontal="right" vertical="center"/>
    </xf>
    <xf numFmtId="4" fontId="16" fillId="31" borderId="174" applyNumberFormat="0" applyProtection="0">
      <alignment horizontal="right" vertical="center"/>
    </xf>
    <xf numFmtId="4" fontId="16" fillId="32" borderId="174" applyNumberFormat="0" applyProtection="0">
      <alignment horizontal="righ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0" fontId="3" fillId="0" borderId="0"/>
    <xf numFmtId="44" fontId="3" fillId="0" borderId="0" applyFont="0" applyFill="0" applyBorder="0" applyAlignment="0" applyProtection="0"/>
    <xf numFmtId="4" fontId="45" fillId="41" borderId="174" applyNumberFormat="0" applyProtection="0">
      <alignment horizontal="right" vertical="center"/>
    </xf>
    <xf numFmtId="4" fontId="36" fillId="41" borderId="174" applyNumberFormat="0" applyProtection="0">
      <alignment horizontal="right" vertical="center"/>
    </xf>
    <xf numFmtId="0" fontId="16" fillId="40" borderId="174" applyNumberFormat="0" applyProtection="0">
      <alignment horizontal="left" vertical="top" indent="1"/>
    </xf>
    <xf numFmtId="4" fontId="36" fillId="40" borderId="174" applyNumberFormat="0" applyProtection="0">
      <alignment vertical="center"/>
    </xf>
    <xf numFmtId="4" fontId="16" fillId="40" borderId="174" applyNumberFormat="0" applyProtection="0">
      <alignment vertical="center"/>
    </xf>
    <xf numFmtId="0" fontId="20" fillId="3" borderId="174" applyNumberFormat="0" applyProtection="0">
      <alignment horizontal="left" vertical="top" indent="1"/>
    </xf>
    <xf numFmtId="0" fontId="20" fillId="39" borderId="174" applyNumberFormat="0" applyProtection="0">
      <alignment horizontal="left" vertical="top" indent="1"/>
    </xf>
    <xf numFmtId="0" fontId="20" fillId="38" borderId="174" applyNumberFormat="0" applyProtection="0">
      <alignment horizontal="left" vertical="top" indent="1"/>
    </xf>
    <xf numFmtId="0" fontId="20" fillId="35" borderId="174" applyNumberFormat="0" applyProtection="0">
      <alignment horizontal="left" vertical="top" indent="1"/>
    </xf>
    <xf numFmtId="4" fontId="16" fillId="36" borderId="174" applyNumberFormat="0" applyProtection="0">
      <alignment horizontal="right" vertical="center"/>
    </xf>
    <xf numFmtId="4" fontId="16" fillId="32" borderId="174" applyNumberFormat="0" applyProtection="0">
      <alignment horizontal="right" vertical="center"/>
    </xf>
    <xf numFmtId="4" fontId="16" fillId="31" borderId="174" applyNumberFormat="0" applyProtection="0">
      <alignment horizontal="right" vertical="center"/>
    </xf>
    <xf numFmtId="4" fontId="16" fillId="30" borderId="174" applyNumberFormat="0" applyProtection="0">
      <alignment horizontal="right" vertical="center"/>
    </xf>
    <xf numFmtId="4" fontId="16" fillId="29" borderId="174" applyNumberFormat="0" applyProtection="0">
      <alignment horizontal="right" vertical="center"/>
    </xf>
    <xf numFmtId="4" fontId="16" fillId="28" borderId="174" applyNumberFormat="0" applyProtection="0">
      <alignment horizontal="right" vertical="center"/>
    </xf>
    <xf numFmtId="4" fontId="16" fillId="27" borderId="174" applyNumberFormat="0" applyProtection="0">
      <alignment horizontal="right" vertical="center"/>
    </xf>
    <xf numFmtId="4" fontId="16" fillId="26" borderId="174" applyNumberFormat="0" applyProtection="0">
      <alignment horizontal="right" vertical="center"/>
    </xf>
    <xf numFmtId="4" fontId="16" fillId="25" borderId="174" applyNumberFormat="0" applyProtection="0">
      <alignment horizontal="right" vertical="center"/>
    </xf>
    <xf numFmtId="4" fontId="16" fillId="24" borderId="174" applyNumberFormat="0" applyProtection="0">
      <alignment horizontal="right" vertical="center"/>
    </xf>
    <xf numFmtId="0" fontId="17" fillId="19" borderId="174" applyNumberFormat="0" applyProtection="0">
      <alignment horizontal="left" vertical="top" indent="1"/>
    </xf>
    <xf numFmtId="4" fontId="31" fillId="19" borderId="174"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174" applyNumberFormat="0" applyProtection="0">
      <alignment horizontal="right" vertical="center"/>
    </xf>
    <xf numFmtId="4" fontId="31" fillId="19" borderId="174" applyNumberFormat="0" applyProtection="0">
      <alignmen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4" fontId="16" fillId="30" borderId="174" applyNumberFormat="0" applyProtection="0">
      <alignment horizontal="right" vertical="center"/>
    </xf>
    <xf numFmtId="0" fontId="3" fillId="0" borderId="0"/>
    <xf numFmtId="44" fontId="3" fillId="0" borderId="0" applyFont="0" applyFill="0" applyBorder="0" applyAlignment="0" applyProtection="0"/>
    <xf numFmtId="4" fontId="16" fillId="32" borderId="174" applyNumberFormat="0" applyProtection="0">
      <alignment horizontal="right" vertical="center"/>
    </xf>
    <xf numFmtId="4" fontId="16" fillId="29" borderId="174" applyNumberFormat="0" applyProtection="0">
      <alignment horizontal="right" vertical="center"/>
    </xf>
    <xf numFmtId="4" fontId="16" fillId="25" borderId="174" applyNumberFormat="0" applyProtection="0">
      <alignment horizontal="right" vertical="center"/>
    </xf>
    <xf numFmtId="4" fontId="16" fillId="27" borderId="174" applyNumberFormat="0" applyProtection="0">
      <alignment horizontal="right" vertical="center"/>
    </xf>
    <xf numFmtId="0" fontId="17" fillId="19" borderId="174" applyNumberFormat="0" applyProtection="0">
      <alignment horizontal="left" vertical="top" indent="1"/>
    </xf>
    <xf numFmtId="0" fontId="3" fillId="0" borderId="0"/>
    <xf numFmtId="0" fontId="3" fillId="0" borderId="0"/>
    <xf numFmtId="4" fontId="16" fillId="28" borderId="174" applyNumberFormat="0" applyProtection="0">
      <alignment horizontal="right" vertical="center"/>
    </xf>
    <xf numFmtId="4" fontId="16" fillId="31" borderId="174" applyNumberFormat="0" applyProtection="0">
      <alignment horizontal="right" vertical="center"/>
    </xf>
    <xf numFmtId="4" fontId="16" fillId="26" borderId="174" applyNumberFormat="0" applyProtection="0">
      <alignment horizontal="right" vertical="center"/>
    </xf>
    <xf numFmtId="4" fontId="31" fillId="19" borderId="174" applyNumberFormat="0" applyProtection="0">
      <alignment vertical="center"/>
    </xf>
    <xf numFmtId="0" fontId="17" fillId="19" borderId="174" applyNumberFormat="0" applyProtection="0">
      <alignment horizontal="left" vertical="top" indent="1"/>
    </xf>
    <xf numFmtId="4" fontId="16" fillId="24" borderId="174" applyNumberFormat="0" applyProtection="0">
      <alignment horizontal="right" vertical="center"/>
    </xf>
    <xf numFmtId="4" fontId="16" fillId="25" borderId="174" applyNumberFormat="0" applyProtection="0">
      <alignment horizontal="right" vertical="center"/>
    </xf>
    <xf numFmtId="4" fontId="16" fillId="26" borderId="174" applyNumberFormat="0" applyProtection="0">
      <alignment horizontal="right" vertical="center"/>
    </xf>
    <xf numFmtId="4" fontId="16" fillId="27" borderId="174" applyNumberFormat="0" applyProtection="0">
      <alignment horizontal="right" vertical="center"/>
    </xf>
    <xf numFmtId="4" fontId="16" fillId="28" borderId="174" applyNumberFormat="0" applyProtection="0">
      <alignment horizontal="right" vertical="center"/>
    </xf>
    <xf numFmtId="4" fontId="16" fillId="29" borderId="174" applyNumberFormat="0" applyProtection="0">
      <alignment horizontal="right" vertical="center"/>
    </xf>
    <xf numFmtId="4" fontId="16" fillId="30" borderId="174" applyNumberFormat="0" applyProtection="0">
      <alignment horizontal="right" vertical="center"/>
    </xf>
    <xf numFmtId="4" fontId="16" fillId="31" borderId="174" applyNumberFormat="0" applyProtection="0">
      <alignment horizontal="right" vertical="center"/>
    </xf>
    <xf numFmtId="4" fontId="16" fillId="32" borderId="174" applyNumberFormat="0" applyProtection="0">
      <alignment horizontal="righ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4" fontId="45" fillId="41" borderId="174" applyNumberFormat="0" applyProtection="0">
      <alignment horizontal="right" vertical="center"/>
    </xf>
    <xf numFmtId="4" fontId="36" fillId="41" borderId="174" applyNumberFormat="0" applyProtection="0">
      <alignment horizontal="right" vertical="center"/>
    </xf>
    <xf numFmtId="0" fontId="16" fillId="40" borderId="174" applyNumberFormat="0" applyProtection="0">
      <alignment horizontal="left" vertical="top" indent="1"/>
    </xf>
    <xf numFmtId="4" fontId="36" fillId="40" borderId="174" applyNumberFormat="0" applyProtection="0">
      <alignment vertical="center"/>
    </xf>
    <xf numFmtId="4" fontId="16" fillId="40" borderId="174" applyNumberFormat="0" applyProtection="0">
      <alignment vertical="center"/>
    </xf>
    <xf numFmtId="0" fontId="20" fillId="3" borderId="174" applyNumberFormat="0" applyProtection="0">
      <alignment horizontal="left" vertical="top" indent="1"/>
    </xf>
    <xf numFmtId="0" fontId="20" fillId="39" borderId="174" applyNumberFormat="0" applyProtection="0">
      <alignment horizontal="left" vertical="top" indent="1"/>
    </xf>
    <xf numFmtId="0" fontId="20" fillId="38" borderId="174" applyNumberFormat="0" applyProtection="0">
      <alignment horizontal="left" vertical="top" indent="1"/>
    </xf>
    <xf numFmtId="0" fontId="20" fillId="35" borderId="174" applyNumberFormat="0" applyProtection="0">
      <alignment horizontal="left" vertical="top" indent="1"/>
    </xf>
    <xf numFmtId="4" fontId="16" fillId="36" borderId="174" applyNumberFormat="0" applyProtection="0">
      <alignment horizontal="right" vertical="center"/>
    </xf>
    <xf numFmtId="4" fontId="16" fillId="32" borderId="174" applyNumberFormat="0" applyProtection="0">
      <alignment horizontal="right" vertical="center"/>
    </xf>
    <xf numFmtId="4" fontId="16" fillId="31" borderId="174" applyNumberFormat="0" applyProtection="0">
      <alignment horizontal="right" vertical="center"/>
    </xf>
    <xf numFmtId="4" fontId="16" fillId="30" borderId="174" applyNumberFormat="0" applyProtection="0">
      <alignment horizontal="right" vertical="center"/>
    </xf>
    <xf numFmtId="4" fontId="16" fillId="29" borderId="174" applyNumberFormat="0" applyProtection="0">
      <alignment horizontal="right" vertical="center"/>
    </xf>
    <xf numFmtId="4" fontId="16" fillId="28" borderId="174" applyNumberFormat="0" applyProtection="0">
      <alignment horizontal="right" vertical="center"/>
    </xf>
    <xf numFmtId="4" fontId="16" fillId="27" borderId="174" applyNumberFormat="0" applyProtection="0">
      <alignment horizontal="right" vertical="center"/>
    </xf>
    <xf numFmtId="4" fontId="16" fillId="26" borderId="174" applyNumberFormat="0" applyProtection="0">
      <alignment horizontal="right" vertical="center"/>
    </xf>
    <xf numFmtId="4" fontId="16" fillId="25" borderId="174" applyNumberFormat="0" applyProtection="0">
      <alignment horizontal="right" vertical="center"/>
    </xf>
    <xf numFmtId="4" fontId="16" fillId="24" borderId="174" applyNumberFormat="0" applyProtection="0">
      <alignment horizontal="right" vertical="center"/>
    </xf>
    <xf numFmtId="0" fontId="17" fillId="19" borderId="174" applyNumberFormat="0" applyProtection="0">
      <alignment horizontal="left" vertical="top" indent="1"/>
    </xf>
    <xf numFmtId="4" fontId="31" fillId="19" borderId="174" applyNumberFormat="0" applyProtection="0">
      <alignment vertical="center"/>
    </xf>
    <xf numFmtId="4" fontId="16" fillId="24" borderId="174" applyNumberFormat="0" applyProtection="0">
      <alignment horizontal="right" vertical="center"/>
    </xf>
    <xf numFmtId="4" fontId="31" fillId="19" borderId="174" applyNumberFormat="0" applyProtection="0">
      <alignmen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4" fontId="16" fillId="30" borderId="174" applyNumberFormat="0" applyProtection="0">
      <alignment horizontal="right" vertical="center"/>
    </xf>
    <xf numFmtId="4" fontId="16" fillId="32" borderId="174" applyNumberFormat="0" applyProtection="0">
      <alignment horizontal="right" vertical="center"/>
    </xf>
    <xf numFmtId="4" fontId="16" fillId="29" borderId="174" applyNumberFormat="0" applyProtection="0">
      <alignment horizontal="right" vertical="center"/>
    </xf>
    <xf numFmtId="4" fontId="16" fillId="25" borderId="174" applyNumberFormat="0" applyProtection="0">
      <alignment horizontal="right" vertical="center"/>
    </xf>
    <xf numFmtId="4" fontId="16" fillId="27" borderId="174" applyNumberFormat="0" applyProtection="0">
      <alignment horizontal="right" vertical="center"/>
    </xf>
    <xf numFmtId="0" fontId="17" fillId="19" borderId="174" applyNumberFormat="0" applyProtection="0">
      <alignment horizontal="left" vertical="top" indent="1"/>
    </xf>
    <xf numFmtId="4" fontId="16" fillId="28" borderId="174" applyNumberFormat="0" applyProtection="0">
      <alignment horizontal="right" vertical="center"/>
    </xf>
    <xf numFmtId="4" fontId="16" fillId="31" borderId="174" applyNumberFormat="0" applyProtection="0">
      <alignment horizontal="right" vertical="center"/>
    </xf>
    <xf numFmtId="4" fontId="16" fillId="26" borderId="174" applyNumberFormat="0" applyProtection="0">
      <alignment horizontal="right" vertical="center"/>
    </xf>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24" fillId="0" borderId="176"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76" applyNumberFormat="0" applyProtection="0">
      <alignment horizontal="right" vertical="center" wrapText="1"/>
    </xf>
    <xf numFmtId="4" fontId="36" fillId="41" borderId="175" applyNumberFormat="0" applyProtection="0">
      <alignment horizontal="right" vertical="center"/>
    </xf>
    <xf numFmtId="0" fontId="25" fillId="43" borderId="176" applyNumberFormat="0" applyProtection="0">
      <alignment horizontal="center" vertical="center" wrapText="1"/>
    </xf>
    <xf numFmtId="0" fontId="25" fillId="44" borderId="176" applyNumberFormat="0" applyProtection="0">
      <alignment horizontal="center" vertical="top" wrapText="1"/>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76" applyNumberFormat="0">
      <protection locked="0"/>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139" applyNumberFormat="0" applyProtection="0">
      <alignment horizontal="right" vertical="center" wrapText="1"/>
    </xf>
    <xf numFmtId="4" fontId="31" fillId="19" borderId="175" applyNumberFormat="0" applyProtection="0">
      <alignment vertical="center"/>
    </xf>
    <xf numFmtId="4" fontId="30" fillId="18" borderId="139" applyNumberFormat="0" applyProtection="0">
      <alignment horizontal="left" vertical="center" indent="1"/>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39" applyNumberFormat="0" applyProtection="0">
      <alignment horizontal="right" vertical="center" wrapText="1"/>
    </xf>
    <xf numFmtId="4" fontId="36" fillId="41" borderId="175"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39" applyNumberFormat="0" applyProtection="0">
      <alignment horizontal="right" vertical="center" wrapText="1"/>
    </xf>
    <xf numFmtId="4" fontId="31" fillId="19" borderId="175" applyNumberFormat="0" applyProtection="0">
      <alignment vertical="center"/>
    </xf>
    <xf numFmtId="4" fontId="30" fillId="18" borderId="139" applyNumberFormat="0" applyProtection="0">
      <alignment horizontal="left" vertical="center" indent="1"/>
    </xf>
    <xf numFmtId="0" fontId="17" fillId="19" borderId="175" applyNumberFormat="0" applyProtection="0">
      <alignment horizontal="left" vertical="top" indent="1"/>
    </xf>
    <xf numFmtId="4" fontId="25" fillId="22" borderId="139" applyNumberFormat="0" applyProtection="0">
      <alignment horizontal="left" vertical="center"/>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75" applyNumberFormat="0" applyProtection="0">
      <alignment horizontal="right" vertical="center"/>
    </xf>
    <xf numFmtId="0" fontId="24" fillId="0" borderId="139" applyNumberFormat="0" applyProtection="0">
      <alignment horizontal="left" vertical="center" indent="2"/>
    </xf>
    <xf numFmtId="0" fontId="20" fillId="35" borderId="175" applyNumberFormat="0" applyProtection="0">
      <alignment horizontal="left" vertical="top" indent="1"/>
    </xf>
    <xf numFmtId="0" fontId="24" fillId="0" borderId="139" applyNumberFormat="0" applyProtection="0">
      <alignment horizontal="left" vertical="center" indent="2"/>
    </xf>
    <xf numFmtId="0" fontId="20" fillId="38" borderId="175" applyNumberFormat="0" applyProtection="0">
      <alignment horizontal="left" vertical="top" indent="1"/>
    </xf>
    <xf numFmtId="0" fontId="24" fillId="0" borderId="139" applyNumberFormat="0" applyProtection="0">
      <alignment horizontal="left" vertical="center" indent="2"/>
    </xf>
    <xf numFmtId="0" fontId="20" fillId="39" borderId="175" applyNumberFormat="0" applyProtection="0">
      <alignment horizontal="left" vertical="top" indent="1"/>
    </xf>
    <xf numFmtId="0" fontId="24" fillId="0" borderId="139"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39" applyNumberFormat="0" applyProtection="0">
      <alignment horizontal="right" vertical="center" wrapText="1"/>
    </xf>
    <xf numFmtId="4" fontId="36" fillId="41" borderId="175"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39" applyNumberFormat="0">
      <protection locked="0"/>
    </xf>
    <xf numFmtId="0" fontId="3" fillId="0" borderId="0"/>
    <xf numFmtId="0" fontId="3" fillId="0" borderId="0"/>
    <xf numFmtId="4" fontId="25" fillId="22" borderId="176" applyNumberFormat="0" applyProtection="0">
      <alignment horizontal="left" vertical="center"/>
    </xf>
    <xf numFmtId="0" fontId="24" fillId="0" borderId="176" applyNumberFormat="0" applyProtection="0">
      <alignment horizontal="left" vertical="center" indent="2"/>
    </xf>
    <xf numFmtId="4" fontId="30" fillId="18" borderId="176" applyNumberFormat="0" applyProtection="0">
      <alignment horizontal="right" vertical="center" wrapText="1"/>
    </xf>
    <xf numFmtId="4" fontId="16" fillId="31" borderId="175" applyNumberFormat="0" applyProtection="0">
      <alignment horizontal="right" vertical="center"/>
    </xf>
    <xf numFmtId="0" fontId="20" fillId="39" borderId="175" applyNumberFormat="0" applyProtection="0">
      <alignment horizontal="left" vertical="top" indent="1"/>
    </xf>
    <xf numFmtId="0" fontId="20" fillId="84" borderId="176" applyNumberFormat="0">
      <protection locked="0"/>
    </xf>
    <xf numFmtId="4" fontId="25" fillId="22" borderId="176" applyNumberFormat="0" applyProtection="0">
      <alignment horizontal="left" vertical="center"/>
    </xf>
    <xf numFmtId="4" fontId="30" fillId="18" borderId="176" applyNumberFormat="0" applyProtection="0">
      <alignment horizontal="right" vertical="center" wrapText="1"/>
    </xf>
    <xf numFmtId="0" fontId="17" fillId="19" borderId="175" applyNumberFormat="0" applyProtection="0">
      <alignment horizontal="left" vertical="top" indent="1"/>
    </xf>
    <xf numFmtId="4" fontId="31" fillId="19" borderId="175" applyNumberFormat="0" applyProtection="0">
      <alignment vertical="center"/>
    </xf>
    <xf numFmtId="0" fontId="3" fillId="0" borderId="0"/>
    <xf numFmtId="44" fontId="3" fillId="0" borderId="0" applyFont="0" applyFill="0" applyBorder="0" applyAlignment="0" applyProtection="0"/>
    <xf numFmtId="4" fontId="16" fillId="34" borderId="176" applyNumberFormat="0" applyProtection="0">
      <alignment horizontal="left" vertical="center" indent="1"/>
    </xf>
    <xf numFmtId="4" fontId="30" fillId="18" borderId="176" applyNumberFormat="0" applyProtection="0">
      <alignment horizontal="left" vertical="center" indent="1"/>
    </xf>
    <xf numFmtId="0" fontId="24" fillId="0" borderId="176" applyNumberFormat="0" applyProtection="0">
      <alignment horizontal="left" vertical="center" indent="2"/>
    </xf>
    <xf numFmtId="0" fontId="20" fillId="38" borderId="175" applyNumberFormat="0" applyProtection="0">
      <alignment horizontal="left" vertical="top" indent="1"/>
    </xf>
    <xf numFmtId="0" fontId="24" fillId="0" borderId="176" applyNumberFormat="0" applyProtection="0">
      <alignment horizontal="left" vertical="center" indent="2"/>
    </xf>
    <xf numFmtId="0" fontId="20" fillId="35" borderId="175" applyNumberFormat="0" applyProtection="0">
      <alignment horizontal="left" vertical="top" indent="1"/>
    </xf>
    <xf numFmtId="0" fontId="24" fillId="0" borderId="176" applyNumberFormat="0" applyProtection="0">
      <alignment horizontal="left" vertical="center" indent="2"/>
    </xf>
    <xf numFmtId="4" fontId="16" fillId="36" borderId="175" applyNumberFormat="0" applyProtection="0">
      <alignment horizontal="right" vertical="center"/>
    </xf>
    <xf numFmtId="4" fontId="16" fillId="34" borderId="176" applyNumberFormat="0" applyProtection="0">
      <alignment horizontal="left" vertical="center" indent="1"/>
    </xf>
    <xf numFmtId="4" fontId="17" fillId="33" borderId="176" applyNumberFormat="0" applyProtection="0">
      <alignment horizontal="left" vertical="center" indent="1"/>
    </xf>
    <xf numFmtId="4" fontId="16" fillId="32" borderId="175" applyNumberFormat="0" applyProtection="0">
      <alignment horizontal="right" vertical="center"/>
    </xf>
    <xf numFmtId="0" fontId="25" fillId="44" borderId="176" applyNumberFormat="0" applyProtection="0">
      <alignment horizontal="center" vertical="top" wrapText="1"/>
    </xf>
    <xf numFmtId="0" fontId="25" fillId="43" borderId="176" applyNumberFormat="0" applyProtection="0">
      <alignment horizontal="center" vertical="center" wrapText="1"/>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23" fillId="0" borderId="176" applyNumberFormat="0" applyProtection="0">
      <alignment horizontal="right" vertical="center" wrapText="1"/>
    </xf>
    <xf numFmtId="4" fontId="16" fillId="24" borderId="175" applyNumberFormat="0" applyProtection="0">
      <alignment horizontal="right" vertical="center"/>
    </xf>
    <xf numFmtId="4" fontId="30" fillId="18" borderId="176" applyNumberFormat="0" applyProtection="0">
      <alignment horizontal="right" vertical="center" wrapTex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4" fontId="30" fillId="18" borderId="176" applyNumberFormat="0" applyProtection="0">
      <alignment horizontal="left" vertical="center" indent="1"/>
    </xf>
    <xf numFmtId="4" fontId="17" fillId="33" borderId="176" applyNumberFormat="0" applyProtection="0">
      <alignment horizontal="left" vertical="center" indent="1"/>
    </xf>
    <xf numFmtId="0" fontId="3" fillId="0" borderId="0"/>
    <xf numFmtId="0" fontId="3" fillId="0" borderId="0"/>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4" fontId="23" fillId="0" borderId="176" applyNumberFormat="0" applyProtection="0">
      <alignment horizontal="left" vertical="center" indent="1"/>
    </xf>
    <xf numFmtId="0" fontId="3" fillId="0" borderId="0"/>
    <xf numFmtId="0" fontId="3" fillId="0" borderId="0"/>
    <xf numFmtId="4" fontId="23" fillId="0" borderId="176"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175" applyNumberFormat="0" applyProtection="0">
      <alignment vertical="center"/>
    </xf>
    <xf numFmtId="4" fontId="30" fillId="18" borderId="176" applyNumberFormat="0" applyProtection="0">
      <alignment horizontal="left" vertical="center" indent="1"/>
    </xf>
    <xf numFmtId="0" fontId="17" fillId="19" borderId="175" applyNumberFormat="0" applyProtection="0">
      <alignment horizontal="left" vertical="top" indent="1"/>
    </xf>
    <xf numFmtId="4" fontId="25" fillId="22" borderId="176" applyNumberFormat="0" applyProtection="0">
      <alignment horizontal="left" vertical="center"/>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7" fillId="33" borderId="176" applyNumberFormat="0" applyProtection="0">
      <alignment horizontal="left" vertical="center" indent="1"/>
    </xf>
    <xf numFmtId="4" fontId="16" fillId="34" borderId="176" applyNumberFormat="0" applyProtection="0">
      <alignment horizontal="left" vertical="center" indent="1"/>
    </xf>
    <xf numFmtId="4" fontId="16" fillId="36" borderId="175" applyNumberFormat="0" applyProtection="0">
      <alignment horizontal="right" vertical="center"/>
    </xf>
    <xf numFmtId="0" fontId="24" fillId="0" borderId="176" applyNumberFormat="0" applyProtection="0">
      <alignment horizontal="left" vertical="center" indent="2"/>
    </xf>
    <xf numFmtId="0" fontId="20" fillId="35" borderId="175" applyNumberFormat="0" applyProtection="0">
      <alignment horizontal="left" vertical="top" indent="1"/>
    </xf>
    <xf numFmtId="0" fontId="24" fillId="0" borderId="176" applyNumberFormat="0" applyProtection="0">
      <alignment horizontal="left" vertical="center" indent="2"/>
    </xf>
    <xf numFmtId="0" fontId="20" fillId="38" borderId="175" applyNumberFormat="0" applyProtection="0">
      <alignment horizontal="left" vertical="top" indent="1"/>
    </xf>
    <xf numFmtId="0" fontId="24" fillId="0" borderId="176" applyNumberFormat="0" applyProtection="0">
      <alignment horizontal="left" vertical="center" indent="2"/>
    </xf>
    <xf numFmtId="0" fontId="20" fillId="39" borderId="175" applyNumberFormat="0" applyProtection="0">
      <alignment horizontal="left" vertical="top" indent="1"/>
    </xf>
    <xf numFmtId="0" fontId="24" fillId="0" borderId="176"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76" applyNumberFormat="0" applyProtection="0">
      <alignment horizontal="right" vertical="center" wrapText="1"/>
    </xf>
    <xf numFmtId="4" fontId="36" fillId="41" borderId="175" applyNumberFormat="0" applyProtection="0">
      <alignment horizontal="right" vertical="center"/>
    </xf>
    <xf numFmtId="0" fontId="25" fillId="43" borderId="176" applyNumberFormat="0" applyProtection="0">
      <alignment horizontal="center" vertical="center" wrapText="1"/>
    </xf>
    <xf numFmtId="0" fontId="25" fillId="44" borderId="176" applyNumberFormat="0" applyProtection="0">
      <alignment horizontal="center" vertical="top" wrapText="1"/>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76" applyNumberFormat="0">
      <protection locked="0"/>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24" fillId="0" borderId="176"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76" applyNumberFormat="0" applyProtection="0">
      <alignment horizontal="right" vertical="center" wrapText="1"/>
    </xf>
    <xf numFmtId="4" fontId="36" fillId="41" borderId="175" applyNumberFormat="0" applyProtection="0">
      <alignment horizontal="right" vertical="center"/>
    </xf>
    <xf numFmtId="0" fontId="25" fillId="43" borderId="176" applyNumberFormat="0" applyProtection="0">
      <alignment horizontal="center" vertical="center" wrapText="1"/>
    </xf>
    <xf numFmtId="0" fontId="25" fillId="44" borderId="176" applyNumberFormat="0" applyProtection="0">
      <alignment horizontal="center" vertical="top" wrapText="1"/>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76" applyNumberFormat="0">
      <protection locked="0"/>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3" fillId="0" borderId="0"/>
    <xf numFmtId="4" fontId="23" fillId="0" borderId="176"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139" applyNumberFormat="0" applyProtection="0">
      <alignment horizontal="left" vertical="center" indent="1"/>
    </xf>
    <xf numFmtId="4" fontId="23" fillId="0" borderId="13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78" applyNumberFormat="0" applyAlignment="0" applyProtection="0"/>
    <xf numFmtId="0" fontId="136" fillId="91" borderId="178" applyNumberFormat="0" applyAlignment="0" applyProtection="0"/>
    <xf numFmtId="0" fontId="136" fillId="91" borderId="178" applyNumberFormat="0" applyAlignment="0" applyProtection="0"/>
    <xf numFmtId="0" fontId="134" fillId="34" borderId="178" applyNumberFormat="0" applyAlignment="0" applyProtection="0"/>
    <xf numFmtId="0" fontId="136" fillId="91" borderId="178" applyNumberFormat="0" applyAlignment="0" applyProtection="0"/>
    <xf numFmtId="0" fontId="136" fillId="91" borderId="178" applyNumberFormat="0" applyAlignment="0" applyProtection="0"/>
    <xf numFmtId="0" fontId="136" fillId="91" borderId="178" applyNumberFormat="0" applyAlignment="0" applyProtection="0"/>
    <xf numFmtId="0" fontId="136" fillId="91" borderId="178" applyNumberFormat="0" applyAlignment="0" applyProtection="0"/>
    <xf numFmtId="0" fontId="136" fillId="91" borderId="17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77">
      <alignment horizontal="left" vertical="center"/>
    </xf>
    <xf numFmtId="0" fontId="157" fillId="0" borderId="177">
      <alignment horizontal="left" vertical="center"/>
    </xf>
    <xf numFmtId="0" fontId="157" fillId="0" borderId="177">
      <alignment horizontal="left" vertical="center"/>
    </xf>
    <xf numFmtId="0" fontId="157" fillId="0" borderId="177">
      <alignment horizontal="left" vertical="center"/>
    </xf>
    <xf numFmtId="0" fontId="157" fillId="0" borderId="177">
      <alignment horizontal="left" vertical="center"/>
    </xf>
    <xf numFmtId="0" fontId="157" fillId="0" borderId="177">
      <alignment horizontal="left" vertical="center"/>
    </xf>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0" fontId="157" fillId="0" borderId="238">
      <alignment horizontal="left" vertical="center"/>
    </xf>
    <xf numFmtId="0" fontId="157" fillId="0" borderId="238">
      <alignment horizontal="left" vertical="center"/>
    </xf>
    <xf numFmtId="0" fontId="157" fillId="0" borderId="238">
      <alignment horizontal="left" vertical="center"/>
    </xf>
    <xf numFmtId="0" fontId="157" fillId="0" borderId="238">
      <alignment horizontal="left" vertical="center"/>
    </xf>
    <xf numFmtId="0" fontId="157" fillId="0" borderId="238">
      <alignment horizontal="left" vertical="center"/>
    </xf>
    <xf numFmtId="0" fontId="157" fillId="0" borderId="238">
      <alignment horizontal="left" vertical="center"/>
    </xf>
    <xf numFmtId="0" fontId="3" fillId="0" borderId="0"/>
    <xf numFmtId="0" fontId="3" fillId="0" borderId="0"/>
    <xf numFmtId="0" fontId="136" fillId="91" borderId="239" applyNumberFormat="0" applyAlignment="0" applyProtection="0"/>
    <xf numFmtId="0" fontId="136" fillId="91" borderId="239" applyNumberFormat="0" applyAlignment="0" applyProtection="0"/>
    <xf numFmtId="0" fontId="3" fillId="0" borderId="0"/>
    <xf numFmtId="0" fontId="136" fillId="91" borderId="239" applyNumberFormat="0" applyAlignment="0" applyProtection="0"/>
    <xf numFmtId="0" fontId="136" fillId="91" borderId="239" applyNumberFormat="0" applyAlignment="0" applyProtection="0"/>
    <xf numFmtId="0" fontId="3" fillId="0" borderId="0"/>
    <xf numFmtId="0" fontId="3" fillId="0" borderId="0"/>
    <xf numFmtId="0" fontId="136" fillId="91" borderId="239" applyNumberFormat="0" applyAlignment="0" applyProtection="0"/>
    <xf numFmtId="0" fontId="3" fillId="0" borderId="0"/>
    <xf numFmtId="0" fontId="3" fillId="0" borderId="0"/>
    <xf numFmtId="0" fontId="3" fillId="0" borderId="0"/>
    <xf numFmtId="0" fontId="3" fillId="0" borderId="0"/>
    <xf numFmtId="0" fontId="134" fillId="34" borderId="239" applyNumberFormat="0" applyAlignment="0" applyProtection="0"/>
    <xf numFmtId="0" fontId="136" fillId="91" borderId="23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39" applyNumberFormat="0" applyAlignment="0" applyProtection="0"/>
    <xf numFmtId="0" fontId="3" fillId="0" borderId="0"/>
    <xf numFmtId="0" fontId="3" fillId="0" borderId="0"/>
    <xf numFmtId="0" fontId="3" fillId="0" borderId="0"/>
    <xf numFmtId="0" fontId="3" fillId="0" borderId="0"/>
    <xf numFmtId="0" fontId="134" fillId="34" borderId="239" applyNumberFormat="0" applyAlignment="0" applyProtection="0"/>
    <xf numFmtId="4" fontId="23" fillId="0" borderId="186" applyNumberFormat="0" applyProtection="0">
      <alignment horizontal="left" vertical="center" indent="1"/>
    </xf>
    <xf numFmtId="4" fontId="23" fillId="0" borderId="186" applyNumberFormat="0" applyProtection="0">
      <alignment horizontal="left" vertical="center" indent="1"/>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0" fontId="20" fillId="84" borderId="186" applyNumberFormat="0">
      <protection locked="0"/>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25" fillId="44" borderId="186" applyNumberFormat="0" applyProtection="0">
      <alignment horizontal="center" vertical="top" wrapText="1"/>
    </xf>
    <xf numFmtId="0" fontId="25" fillId="43" borderId="186" applyNumberFormat="0" applyProtection="0">
      <alignment horizontal="center" vertical="center" wrapText="1"/>
    </xf>
    <xf numFmtId="4" fontId="36" fillId="41" borderId="235" applyNumberFormat="0" applyProtection="0">
      <alignment horizontal="right" vertical="center"/>
    </xf>
    <xf numFmtId="4" fontId="23" fillId="0" borderId="186" applyNumberFormat="0" applyProtection="0">
      <alignment horizontal="right" vertical="center" wrapText="1"/>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4" fillId="0" borderId="186" applyNumberFormat="0" applyProtection="0">
      <alignment horizontal="left" vertical="center" indent="2"/>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0" fontId="20" fillId="84" borderId="186" applyNumberFormat="0">
      <protection locked="0"/>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25" fillId="44" borderId="186" applyNumberFormat="0" applyProtection="0">
      <alignment horizontal="center" vertical="top" wrapText="1"/>
    </xf>
    <xf numFmtId="0" fontId="25" fillId="43" borderId="186" applyNumberFormat="0" applyProtection="0">
      <alignment horizontal="center" vertical="center" wrapText="1"/>
    </xf>
    <xf numFmtId="4" fontId="36" fillId="41" borderId="235" applyNumberFormat="0" applyProtection="0">
      <alignment horizontal="right" vertical="center"/>
    </xf>
    <xf numFmtId="4" fontId="23" fillId="0" borderId="186" applyNumberFormat="0" applyProtection="0">
      <alignment horizontal="right" vertical="center" wrapText="1"/>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4" fillId="0" borderId="186" applyNumberFormat="0" applyProtection="0">
      <alignment horizontal="left" vertical="center" indent="2"/>
    </xf>
    <xf numFmtId="0" fontId="20" fillId="39" borderId="235" applyNumberFormat="0" applyProtection="0">
      <alignment horizontal="left" vertical="top" indent="1"/>
    </xf>
    <xf numFmtId="0" fontId="24" fillId="0" borderId="186" applyNumberFormat="0" applyProtection="0">
      <alignment horizontal="left" vertical="center" indent="2"/>
    </xf>
    <xf numFmtId="0" fontId="20" fillId="38" borderId="235" applyNumberFormat="0" applyProtection="0">
      <alignment horizontal="left" vertical="top" indent="1"/>
    </xf>
    <xf numFmtId="0" fontId="24" fillId="0" borderId="186" applyNumberFormat="0" applyProtection="0">
      <alignment horizontal="left" vertical="center" indent="2"/>
    </xf>
    <xf numFmtId="0" fontId="20" fillId="35" borderId="235" applyNumberFormat="0" applyProtection="0">
      <alignment horizontal="left" vertical="top" indent="1"/>
    </xf>
    <xf numFmtId="0" fontId="24" fillId="0" borderId="186" applyNumberFormat="0" applyProtection="0">
      <alignment horizontal="left" vertical="center" indent="2"/>
    </xf>
    <xf numFmtId="4" fontId="16" fillId="36" borderId="235" applyNumberFormat="0" applyProtection="0">
      <alignment horizontal="right" vertical="center"/>
    </xf>
    <xf numFmtId="4" fontId="16" fillId="34" borderId="186" applyNumberFormat="0" applyProtection="0">
      <alignment horizontal="left" vertical="center" indent="1"/>
    </xf>
    <xf numFmtId="4" fontId="17" fillId="33" borderId="186" applyNumberFormat="0" applyProtection="0">
      <alignment horizontal="left" vertical="center" indent="1"/>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4" fontId="25" fillId="22" borderId="186" applyNumberFormat="0" applyProtection="0">
      <alignment horizontal="left" vertical="center"/>
    </xf>
    <xf numFmtId="0" fontId="17" fillId="19" borderId="235" applyNumberFormat="0" applyProtection="0">
      <alignment horizontal="left" vertical="top" indent="1"/>
    </xf>
    <xf numFmtId="4" fontId="30" fillId="18" borderId="186" applyNumberFormat="0" applyProtection="0">
      <alignment horizontal="left" vertical="center" indent="1"/>
    </xf>
    <xf numFmtId="4" fontId="31" fillId="19" borderId="235" applyNumberFormat="0" applyProtection="0">
      <alignmen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4" fontId="17" fillId="33" borderId="186" applyNumberFormat="0" applyProtection="0">
      <alignment horizontal="left" vertical="center" indent="1"/>
    </xf>
    <xf numFmtId="4" fontId="30" fillId="18" borderId="186"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4" fontId="16" fillId="24" borderId="235" applyNumberFormat="0" applyProtection="0">
      <alignment horizontal="right" vertical="center"/>
    </xf>
    <xf numFmtId="4" fontId="23" fillId="0" borderId="186" applyNumberFormat="0" applyProtection="0">
      <alignment horizontal="right" vertical="center" wrapText="1"/>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0" fontId="25" fillId="43" borderId="186" applyNumberFormat="0" applyProtection="0">
      <alignment horizontal="center" vertical="center" wrapText="1"/>
    </xf>
    <xf numFmtId="0" fontId="25" fillId="44" borderId="186" applyNumberFormat="0" applyProtection="0">
      <alignment horizontal="center" vertical="top" wrapText="1"/>
    </xf>
    <xf numFmtId="4" fontId="16" fillId="32" borderId="235" applyNumberFormat="0" applyProtection="0">
      <alignment horizontal="right" vertical="center"/>
    </xf>
    <xf numFmtId="4" fontId="17" fillId="33" borderId="186" applyNumberFormat="0" applyProtection="0">
      <alignment horizontal="left" vertical="center" indent="1"/>
    </xf>
    <xf numFmtId="4" fontId="16" fillId="34" borderId="186" applyNumberFormat="0" applyProtection="0">
      <alignment horizontal="left" vertical="center" indent="1"/>
    </xf>
    <xf numFmtId="4" fontId="16" fillId="36" borderId="235" applyNumberFormat="0" applyProtection="0">
      <alignment horizontal="right" vertical="center"/>
    </xf>
    <xf numFmtId="0" fontId="24" fillId="0" borderId="186" applyNumberFormat="0" applyProtection="0">
      <alignment horizontal="left" vertical="center" indent="2"/>
    </xf>
    <xf numFmtId="0" fontId="20" fillId="35" borderId="235" applyNumberFormat="0" applyProtection="0">
      <alignment horizontal="left" vertical="top" indent="1"/>
    </xf>
    <xf numFmtId="0" fontId="24" fillId="0" borderId="186" applyNumberFormat="0" applyProtection="0">
      <alignment horizontal="left" vertical="center" indent="2"/>
    </xf>
    <xf numFmtId="0" fontId="20" fillId="38" borderId="235" applyNumberFormat="0" applyProtection="0">
      <alignment horizontal="left" vertical="top" indent="1"/>
    </xf>
    <xf numFmtId="0" fontId="24" fillId="0" borderId="186" applyNumberFormat="0" applyProtection="0">
      <alignment horizontal="left" vertical="center" indent="2"/>
    </xf>
    <xf numFmtId="4" fontId="30" fillId="18" borderId="186" applyNumberFormat="0" applyProtection="0">
      <alignment horizontal="left" vertical="center" indent="1"/>
    </xf>
    <xf numFmtId="4" fontId="16" fillId="34"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25" fillId="22" borderId="186" applyNumberFormat="0" applyProtection="0">
      <alignment horizontal="left" vertical="center"/>
    </xf>
    <xf numFmtId="0" fontId="20" fillId="84" borderId="186" applyNumberFormat="0">
      <protection locked="0"/>
    </xf>
    <xf numFmtId="0" fontId="20" fillId="39" borderId="235" applyNumberFormat="0" applyProtection="0">
      <alignment horizontal="left" vertical="top" indent="1"/>
    </xf>
    <xf numFmtId="4" fontId="16" fillId="31" borderId="235" applyNumberFormat="0" applyProtection="0">
      <alignment horizontal="right" vertical="center"/>
    </xf>
    <xf numFmtId="0" fontId="24" fillId="0" borderId="186" applyNumberFormat="0" applyProtection="0">
      <alignment horizontal="left" vertical="center" indent="2"/>
    </xf>
    <xf numFmtId="4" fontId="25" fillId="22" borderId="186" applyNumberFormat="0" applyProtection="0">
      <alignment horizontal="left" vertical="center"/>
    </xf>
    <xf numFmtId="0" fontId="3" fillId="0" borderId="0"/>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25" fillId="44" borderId="186" applyNumberFormat="0" applyProtection="0">
      <alignment horizontal="center" vertical="top" wrapText="1"/>
    </xf>
    <xf numFmtId="0" fontId="25" fillId="43" borderId="186" applyNumberFormat="0" applyProtection="0">
      <alignment horizontal="center" vertical="center" wrapText="1"/>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0" fontId="3" fillId="0" borderId="0"/>
    <xf numFmtId="4" fontId="16" fillId="27" borderId="235" applyNumberFormat="0" applyProtection="0">
      <alignment horizontal="right" vertical="center"/>
    </xf>
    <xf numFmtId="0" fontId="3" fillId="0" borderId="0"/>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35" applyNumberFormat="0" applyProtection="0">
      <alignment horizontal="right" vertical="center"/>
    </xf>
    <xf numFmtId="4" fontId="16" fillId="32" borderId="235" applyNumberFormat="0" applyProtection="0">
      <alignment horizontal="right" vertical="center"/>
    </xf>
    <xf numFmtId="0" fontId="3" fillId="0" borderId="0"/>
    <xf numFmtId="0" fontId="3" fillId="0" borderId="0"/>
    <xf numFmtId="0" fontId="3" fillId="0" borderId="0"/>
    <xf numFmtId="4" fontId="16" fillId="36" borderId="23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3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35" applyNumberFormat="0" applyProtection="0">
      <alignment horizontal="left" vertical="top" indent="1"/>
    </xf>
    <xf numFmtId="0" fontId="3" fillId="0" borderId="0"/>
    <xf numFmtId="0" fontId="3" fillId="0" borderId="0"/>
    <xf numFmtId="0" fontId="20" fillId="39" borderId="235" applyNumberFormat="0" applyProtection="0">
      <alignment horizontal="left" vertical="top" indent="1"/>
    </xf>
    <xf numFmtId="0" fontId="3" fillId="0" borderId="0"/>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0" fontId="3" fillId="0" borderId="0"/>
    <xf numFmtId="0" fontId="20" fillId="89" borderId="179" applyNumberFormat="0" applyFont="0" applyAlignment="0" applyProtection="0"/>
    <xf numFmtId="0" fontId="20" fillId="89" borderId="178" applyNumberFormat="0" applyFont="0" applyAlignment="0" applyProtection="0"/>
    <xf numFmtId="0" fontId="20" fillId="89" borderId="178" applyNumberFormat="0" applyFont="0" applyAlignment="0" applyProtection="0"/>
    <xf numFmtId="4" fontId="16" fillId="24" borderId="235" applyNumberFormat="0" applyProtection="0">
      <alignment horizontal="right" vertical="center"/>
    </xf>
    <xf numFmtId="0" fontId="20" fillId="89" borderId="178" applyNumberFormat="0" applyFont="0" applyAlignment="0" applyProtection="0"/>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4" fontId="31" fillId="19" borderId="235" applyNumberFormat="0" applyProtection="0">
      <alignment vertical="center"/>
    </xf>
    <xf numFmtId="0" fontId="20" fillId="89" borderId="178" applyNumberFormat="0" applyFont="0" applyAlignment="0" applyProtection="0"/>
    <xf numFmtId="0" fontId="17" fillId="19" borderId="235" applyNumberFormat="0" applyProtection="0">
      <alignment horizontal="left" vertical="top" indent="1"/>
    </xf>
    <xf numFmtId="0" fontId="20" fillId="39" borderId="235" applyNumberFormat="0" applyProtection="0">
      <alignment horizontal="left" vertical="top" indent="1"/>
    </xf>
    <xf numFmtId="4" fontId="16" fillId="31" borderId="235" applyNumberFormat="0" applyProtection="0">
      <alignment horizontal="right" vertical="center"/>
    </xf>
    <xf numFmtId="0" fontId="20" fillId="89" borderId="178"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179" applyNumberFormat="0" applyFont="0" applyAlignment="0" applyProtection="0"/>
    <xf numFmtId="0" fontId="184" fillId="34"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34"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91" borderId="18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39" applyNumberFormat="0" applyProtection="0">
      <alignment horizontal="right" vertical="center" wrapText="1"/>
    </xf>
    <xf numFmtId="4" fontId="55" fillId="104" borderId="139" applyNumberFormat="0" applyProtection="0">
      <alignment horizontal="right" vertical="center" wrapText="1"/>
    </xf>
    <xf numFmtId="4" fontId="16" fillId="0" borderId="180" applyNumberFormat="0" applyProtection="0">
      <alignment vertical="center"/>
    </xf>
    <xf numFmtId="4" fontId="16" fillId="0" borderId="180" applyNumberFormat="0" applyProtection="0">
      <alignment vertical="center"/>
    </xf>
    <xf numFmtId="4" fontId="16" fillId="0" borderId="180" applyNumberFormat="0" applyProtection="0">
      <alignment horizontal="left" vertical="center" indent="1"/>
    </xf>
    <xf numFmtId="4" fontId="16" fillId="19" borderId="180" applyNumberFormat="0" applyProtection="0">
      <alignment horizontal="left" vertical="center" indent="1"/>
    </xf>
    <xf numFmtId="4" fontId="25" fillId="22" borderId="176" applyNumberFormat="0" applyProtection="0">
      <alignment horizontal="left" vertical="center"/>
    </xf>
    <xf numFmtId="0" fontId="20" fillId="0" borderId="180" applyNumberFormat="0" applyProtection="0">
      <alignment horizontal="left" vertical="center" indent="1"/>
    </xf>
    <xf numFmtId="4" fontId="16" fillId="2" borderId="180" applyNumberFormat="0" applyProtection="0">
      <alignment horizontal="right" vertical="center"/>
    </xf>
    <xf numFmtId="4" fontId="16" fillId="106" borderId="180" applyNumberFormat="0" applyProtection="0">
      <alignment horizontal="right" vertical="center"/>
    </xf>
    <xf numFmtId="4" fontId="16" fillId="42" borderId="180" applyNumberFormat="0" applyProtection="0">
      <alignment horizontal="right" vertical="center"/>
    </xf>
    <xf numFmtId="4" fontId="16" fillId="107" borderId="180" applyNumberFormat="0" applyProtection="0">
      <alignment horizontal="right" vertical="center"/>
    </xf>
    <xf numFmtId="4" fontId="16" fillId="108" borderId="180" applyNumberFormat="0" applyProtection="0">
      <alignment horizontal="right" vertical="center"/>
    </xf>
    <xf numFmtId="4" fontId="16" fillId="109" borderId="180" applyNumberFormat="0" applyProtection="0">
      <alignment horizontal="right" vertical="center"/>
    </xf>
    <xf numFmtId="4" fontId="16" fillId="110" borderId="180" applyNumberFormat="0" applyProtection="0">
      <alignment horizontal="right" vertical="center"/>
    </xf>
    <xf numFmtId="4" fontId="16" fillId="111" borderId="180" applyNumberFormat="0" applyProtection="0">
      <alignment horizontal="right" vertical="center"/>
    </xf>
    <xf numFmtId="4" fontId="16" fillId="112" borderId="180" applyNumberFormat="0" applyProtection="0">
      <alignment horizontal="right" vertical="center"/>
    </xf>
    <xf numFmtId="0" fontId="20" fillId="113" borderId="180" applyNumberFormat="0" applyProtection="0">
      <alignment horizontal="left" vertical="center" indent="1"/>
    </xf>
    <xf numFmtId="0" fontId="24" fillId="114"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5" fillId="115"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4" fillId="0" borderId="176" applyNumberFormat="0" applyProtection="0">
      <alignment horizontal="left" vertical="center" indent="2"/>
    </xf>
    <xf numFmtId="0" fontId="20" fillId="49"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4" fillId="114"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5" fillId="115" borderId="176" applyNumberFormat="0" applyProtection="0">
      <alignment horizontal="left" vertical="center" indent="2"/>
    </xf>
    <xf numFmtId="0" fontId="25" fillId="115" borderId="176" applyNumberFormat="0" applyProtection="0">
      <alignment horizontal="left" vertical="center" indent="2"/>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49" borderId="180" applyNumberFormat="0" applyProtection="0">
      <alignment horizontal="left" vertical="center"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49" borderId="180" applyNumberFormat="0" applyProtection="0">
      <alignment horizontal="left" vertical="center"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6"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0" fillId="23"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6" borderId="176" applyNumberFormat="0" applyProtection="0">
      <alignment horizontal="left" vertical="center" indent="2"/>
    </xf>
    <xf numFmtId="0" fontId="24" fillId="116"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6" borderId="176" applyNumberFormat="0" applyProtection="0">
      <alignment horizontal="left" vertical="center" indent="2"/>
    </xf>
    <xf numFmtId="0" fontId="24" fillId="116" borderId="176" applyNumberFormat="0" applyProtection="0">
      <alignment horizontal="left" vertical="center" indent="2"/>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23" borderId="180" applyNumberFormat="0" applyProtection="0">
      <alignment horizontal="left" vertical="center"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23" borderId="180" applyNumberFormat="0" applyProtection="0">
      <alignment horizontal="left" vertical="center"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102"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102" borderId="180" applyNumberFormat="0" applyProtection="0">
      <alignment horizontal="left" vertical="center"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102" borderId="180" applyNumberFormat="0" applyProtection="0">
      <alignment horizontal="left" vertical="center"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113"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113" borderId="180" applyNumberFormat="0" applyProtection="0">
      <alignment horizontal="left" vertical="center"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113" borderId="180" applyNumberFormat="0" applyProtection="0">
      <alignment horizontal="left" vertical="center"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84" borderId="176" applyNumberFormat="0">
      <protection locked="0"/>
    </xf>
    <xf numFmtId="0" fontId="20" fillId="84" borderId="176" applyNumberFormat="0">
      <protection locked="0"/>
    </xf>
    <xf numFmtId="0" fontId="20" fillId="84" borderId="176" applyNumberFormat="0">
      <protection locked="0"/>
    </xf>
    <xf numFmtId="0" fontId="20" fillId="84" borderId="176" applyNumberFormat="0">
      <protection locked="0"/>
    </xf>
    <xf numFmtId="4" fontId="16" fillId="40" borderId="180" applyNumberFormat="0" applyProtection="0">
      <alignment vertical="center"/>
    </xf>
    <xf numFmtId="4" fontId="39" fillId="0" borderId="176" applyNumberFormat="0" applyProtection="0">
      <alignment horizontal="left" vertical="center" indent="1"/>
    </xf>
    <xf numFmtId="4" fontId="16" fillId="40" borderId="180" applyNumberFormat="0" applyProtection="0">
      <alignment horizontal="left" vertical="center" indent="1"/>
    </xf>
    <xf numFmtId="4" fontId="39" fillId="0" borderId="176" applyNumberFormat="0" applyProtection="0">
      <alignment horizontal="left" vertical="center" indent="1"/>
    </xf>
    <xf numFmtId="4" fontId="16" fillId="40" borderId="180" applyNumberFormat="0" applyProtection="0">
      <alignment horizontal="left" vertical="center" indent="1"/>
    </xf>
    <xf numFmtId="4" fontId="16" fillId="40" borderId="180" applyNumberFormat="0" applyProtection="0">
      <alignment horizontal="left" vertical="center" indent="1"/>
    </xf>
    <xf numFmtId="4" fontId="23" fillId="0" borderId="176" applyNumberFormat="0" applyProtection="0">
      <alignment horizontal="right" vertical="center" wrapText="1"/>
    </xf>
    <xf numFmtId="4" fontId="23" fillId="0" borderId="176" applyNumberFormat="0" applyProtection="0">
      <alignment horizontal="right" vertical="center" wrapText="1"/>
    </xf>
    <xf numFmtId="4" fontId="24" fillId="0" borderId="176" applyNumberFormat="0" applyProtection="0">
      <alignment horizontal="right" vertical="center" wrapText="1"/>
    </xf>
    <xf numFmtId="4" fontId="16" fillId="0" borderId="180" applyNumberFormat="0" applyProtection="0">
      <alignment horizontal="right" vertical="center"/>
    </xf>
    <xf numFmtId="4" fontId="16" fillId="0" borderId="180" applyNumberFormat="0" applyProtection="0">
      <alignment horizontal="right" vertical="center"/>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23" fillId="0" borderId="176" applyNumberFormat="0" applyProtection="0">
      <alignment horizontal="left" vertical="center" indent="1"/>
    </xf>
    <xf numFmtId="0" fontId="20" fillId="0" borderId="180" applyNumberFormat="0" applyProtection="0">
      <alignment horizontal="left" vertical="center" indent="1"/>
    </xf>
    <xf numFmtId="0" fontId="20" fillId="0" borderId="180" applyNumberFormat="0" applyProtection="0">
      <alignment horizontal="left" vertical="center" indent="1"/>
    </xf>
    <xf numFmtId="0" fontId="25" fillId="43" borderId="176" applyNumberFormat="0" applyProtection="0">
      <alignment horizontal="center" vertical="center" wrapText="1"/>
    </xf>
    <xf numFmtId="0" fontId="20" fillId="0" borderId="180" applyNumberFormat="0" applyProtection="0">
      <alignment horizontal="left" vertical="center" indent="1"/>
    </xf>
    <xf numFmtId="0" fontId="20" fillId="0" borderId="180" applyNumberFormat="0" applyProtection="0">
      <alignment horizontal="left" vertical="center" indent="1"/>
    </xf>
    <xf numFmtId="0" fontId="25" fillId="44" borderId="186" applyNumberFormat="0" applyProtection="0">
      <alignment horizontal="center" vertical="top" wrapText="1"/>
    </xf>
    <xf numFmtId="0" fontId="16" fillId="40" borderId="235" applyNumberFormat="0" applyProtection="0">
      <alignment horizontal="left" vertical="top" indent="1"/>
    </xf>
    <xf numFmtId="4" fontId="45" fillId="117" borderId="180" applyNumberFormat="0" applyProtection="0">
      <alignment horizontal="right" vertical="center"/>
    </xf>
    <xf numFmtId="4" fontId="36" fillId="40" borderId="235" applyNumberFormat="0" applyProtection="0">
      <alignment vertical="center"/>
    </xf>
    <xf numFmtId="49" fontId="194" fillId="118" borderId="181"/>
    <xf numFmtId="4" fontId="16" fillId="40" borderId="235" applyNumberFormat="0" applyProtection="0">
      <alignment vertical="center"/>
    </xf>
    <xf numFmtId="0" fontId="192" fillId="37" borderId="181">
      <protection locked="0"/>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5" borderId="235" applyNumberFormat="0" applyProtection="0">
      <alignment horizontal="left" vertical="top" indent="1"/>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0" fontId="73" fillId="0" borderId="182" applyNumberFormat="0" applyFill="0" applyAlignment="0" applyProtection="0"/>
    <xf numFmtId="0" fontId="73" fillId="0" borderId="182" applyNumberFormat="0" applyFill="0" applyAlignment="0" applyProtection="0"/>
    <xf numFmtId="0" fontId="73" fillId="0" borderId="182" applyNumberFormat="0" applyFill="0" applyAlignment="0" applyProtection="0"/>
    <xf numFmtId="204" fontId="20" fillId="0" borderId="183">
      <protection locked="0"/>
    </xf>
    <xf numFmtId="204" fontId="20" fillId="0" borderId="183">
      <protection locked="0"/>
    </xf>
    <xf numFmtId="0" fontId="73" fillId="0" borderId="182" applyNumberFormat="0" applyFill="0" applyAlignment="0" applyProtection="0"/>
    <xf numFmtId="0" fontId="136" fillId="129" borderId="187" applyNumberFormat="0" applyAlignment="0" applyProtection="0"/>
    <xf numFmtId="0" fontId="222" fillId="80" borderId="187" applyNumberFormat="0" applyAlignment="0" applyProtection="0"/>
    <xf numFmtId="0" fontId="20" fillId="79" borderId="188" applyNumberFormat="0" applyFont="0" applyAlignment="0" applyProtection="0"/>
    <xf numFmtId="0" fontId="184" fillId="129" borderId="189" applyNumberFormat="0" applyAlignment="0" applyProtection="0"/>
    <xf numFmtId="4" fontId="17" fillId="103" borderId="190" applyNumberFormat="0" applyProtection="0">
      <alignment vertical="center"/>
    </xf>
    <xf numFmtId="4" fontId="31" fillId="103" borderId="190" applyNumberFormat="0" applyProtection="0">
      <alignment vertical="center"/>
    </xf>
    <xf numFmtId="4" fontId="17" fillId="103" borderId="190" applyNumberFormat="0" applyProtection="0">
      <alignment horizontal="left" vertical="center" indent="1"/>
    </xf>
    <xf numFmtId="0" fontId="17" fillId="103" borderId="190" applyNumberFormat="0" applyProtection="0">
      <alignment horizontal="left" vertical="top" indent="1"/>
    </xf>
    <xf numFmtId="4" fontId="16" fillId="24" borderId="190" applyNumberFormat="0" applyProtection="0">
      <alignment horizontal="right" vertical="center"/>
    </xf>
    <xf numFmtId="4" fontId="16" fillId="25" borderId="190" applyNumberFormat="0" applyProtection="0">
      <alignment horizontal="right" vertical="center"/>
    </xf>
    <xf numFmtId="4" fontId="16" fillId="26" borderId="190" applyNumberFormat="0" applyProtection="0">
      <alignment horizontal="right" vertical="center"/>
    </xf>
    <xf numFmtId="4" fontId="16" fillId="27" borderId="190" applyNumberFormat="0" applyProtection="0">
      <alignment horizontal="right" vertical="center"/>
    </xf>
    <xf numFmtId="4" fontId="16" fillId="28" borderId="190" applyNumberFormat="0" applyProtection="0">
      <alignment horizontal="right" vertical="center"/>
    </xf>
    <xf numFmtId="4" fontId="16" fillId="29" borderId="190" applyNumberFormat="0" applyProtection="0">
      <alignment horizontal="right" vertical="center"/>
    </xf>
    <xf numFmtId="4" fontId="16" fillId="30" borderId="190" applyNumberFormat="0" applyProtection="0">
      <alignment horizontal="right" vertical="center"/>
    </xf>
    <xf numFmtId="4" fontId="16" fillId="31" borderId="190" applyNumberFormat="0" applyProtection="0">
      <alignment horizontal="right" vertical="center"/>
    </xf>
    <xf numFmtId="4" fontId="16" fillId="32" borderId="190" applyNumberFormat="0" applyProtection="0">
      <alignment horizontal="right" vertical="center"/>
    </xf>
    <xf numFmtId="4" fontId="16" fillId="36" borderId="190" applyNumberFormat="0" applyProtection="0">
      <alignment horizontal="right" vertical="center"/>
    </xf>
    <xf numFmtId="0" fontId="20" fillId="99" borderId="190" applyNumberFormat="0" applyProtection="0">
      <alignment horizontal="left" vertical="center" indent="1"/>
    </xf>
    <xf numFmtId="0" fontId="20" fillId="99" borderId="190" applyNumberFormat="0" applyProtection="0">
      <alignment horizontal="left" vertical="top" indent="1"/>
    </xf>
    <xf numFmtId="0" fontId="20" fillId="36" borderId="190" applyNumberFormat="0" applyProtection="0">
      <alignment horizontal="left" vertical="center" indent="1"/>
    </xf>
    <xf numFmtId="0" fontId="20" fillId="36" borderId="190" applyNumberFormat="0" applyProtection="0">
      <alignment horizontal="left" vertical="top" indent="1"/>
    </xf>
    <xf numFmtId="0" fontId="20" fillId="94" borderId="190" applyNumberFormat="0" applyProtection="0">
      <alignment horizontal="left" vertical="center" indent="1"/>
    </xf>
    <xf numFmtId="0" fontId="20" fillId="94" borderId="190" applyNumberFormat="0" applyProtection="0">
      <alignment horizontal="left" vertical="top" indent="1"/>
    </xf>
    <xf numFmtId="0" fontId="20" fillId="41" borderId="190" applyNumberFormat="0" applyProtection="0">
      <alignment horizontal="left" vertical="center" indent="1"/>
    </xf>
    <xf numFmtId="0" fontId="20" fillId="41" borderId="190" applyNumberFormat="0" applyProtection="0">
      <alignment horizontal="left" vertical="top" indent="1"/>
    </xf>
    <xf numFmtId="0" fontId="20" fillId="84" borderId="186" applyNumberFormat="0">
      <protection locked="0"/>
    </xf>
    <xf numFmtId="4" fontId="16" fillId="89" borderId="190" applyNumberFormat="0" applyProtection="0">
      <alignment vertical="center"/>
    </xf>
    <xf numFmtId="4" fontId="36" fillId="89" borderId="190" applyNumberFormat="0" applyProtection="0">
      <alignment vertical="center"/>
    </xf>
    <xf numFmtId="4" fontId="16" fillId="89" borderId="190" applyNumberFormat="0" applyProtection="0">
      <alignment horizontal="left" vertical="center" indent="1"/>
    </xf>
    <xf numFmtId="0" fontId="16" fillId="89" borderId="190" applyNumberFormat="0" applyProtection="0">
      <alignment horizontal="left" vertical="top" indent="1"/>
    </xf>
    <xf numFmtId="4" fontId="16" fillId="41" borderId="190" applyNumberFormat="0" applyProtection="0">
      <alignment horizontal="right" vertical="center"/>
    </xf>
    <xf numFmtId="4" fontId="36" fillId="41" borderId="190" applyNumberFormat="0" applyProtection="0">
      <alignment horizontal="right" vertical="center"/>
    </xf>
    <xf numFmtId="4" fontId="16" fillId="36" borderId="190" applyNumberFormat="0" applyProtection="0">
      <alignment horizontal="left" vertical="center" indent="1"/>
    </xf>
    <xf numFmtId="0" fontId="16" fillId="36" borderId="190" applyNumberFormat="0" applyProtection="0">
      <alignment horizontal="left" vertical="top" indent="1"/>
    </xf>
    <xf numFmtId="4" fontId="45" fillId="41" borderId="190" applyNumberFormat="0" applyProtection="0">
      <alignment horizontal="right" vertical="center"/>
    </xf>
    <xf numFmtId="0" fontId="73" fillId="0" borderId="191"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186" applyNumberFormat="0" applyProtection="0">
      <alignment horizontal="left" vertical="center" indent="1"/>
    </xf>
    <xf numFmtId="4" fontId="55" fillId="104" borderId="186"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02" applyNumberFormat="0" applyProtection="0">
      <alignment horizontal="left" vertical="top" indent="1"/>
    </xf>
    <xf numFmtId="4" fontId="36" fillId="40" borderId="202" applyNumberFormat="0" applyProtection="0">
      <alignment vertical="center"/>
    </xf>
    <xf numFmtId="0" fontId="3" fillId="0" borderId="0"/>
    <xf numFmtId="0" fontId="20" fillId="35" borderId="20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0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02" applyNumberFormat="0" applyProtection="0">
      <alignment horizontal="right" vertical="center"/>
    </xf>
    <xf numFmtId="0" fontId="3" fillId="0" borderId="0"/>
    <xf numFmtId="4" fontId="16" fillId="28" borderId="202" applyNumberFormat="0" applyProtection="0">
      <alignment horizontal="right" vertical="center"/>
    </xf>
    <xf numFmtId="4" fontId="16" fillId="28" borderId="202" applyNumberFormat="0" applyProtection="0">
      <alignment horizontal="right" vertical="center"/>
    </xf>
    <xf numFmtId="0" fontId="3" fillId="5" borderId="18" applyNumberFormat="0" applyFont="0" applyAlignment="0" applyProtection="0"/>
    <xf numFmtId="4" fontId="16" fillId="27" borderId="202" applyNumberFormat="0" applyProtection="0">
      <alignment horizontal="right" vertical="center"/>
    </xf>
    <xf numFmtId="4" fontId="16" fillId="25" borderId="202" applyNumberFormat="0" applyProtection="0">
      <alignment horizontal="right" vertical="center"/>
    </xf>
    <xf numFmtId="4" fontId="16" fillId="24" borderId="202" applyNumberFormat="0" applyProtection="0">
      <alignment horizontal="right" vertical="center"/>
    </xf>
    <xf numFmtId="0" fontId="17" fillId="19" borderId="202" applyNumberFormat="0" applyProtection="0">
      <alignment horizontal="left" vertical="top" indent="1"/>
    </xf>
    <xf numFmtId="9" fontId="3" fillId="0" borderId="0" applyFont="0" applyFill="0" applyBorder="0" applyAlignment="0" applyProtection="0"/>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0" fillId="18" borderId="186" applyNumberFormat="0" applyProtection="0">
      <alignment horizontal="left" vertical="center" indent="1"/>
    </xf>
    <xf numFmtId="4" fontId="30" fillId="18" borderId="186" applyNumberFormat="0" applyProtection="0">
      <alignment horizontal="left" vertical="center" indent="1"/>
    </xf>
    <xf numFmtId="4" fontId="30" fillId="18" borderId="186" applyNumberFormat="0" applyProtection="0">
      <alignment horizontal="left" vertical="center" indent="1"/>
    </xf>
    <xf numFmtId="4" fontId="30" fillId="18" borderId="186" applyNumberFormat="0" applyProtection="0">
      <alignment horizontal="left" vertical="center" indent="1"/>
    </xf>
    <xf numFmtId="4" fontId="30" fillId="18" borderId="186" applyNumberFormat="0" applyProtection="0">
      <alignment horizontal="left" vertical="center"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4" fontId="25" fillId="22" borderId="186" applyNumberFormat="0" applyProtection="0">
      <alignment horizontal="left" vertical="center"/>
    </xf>
    <xf numFmtId="4" fontId="25" fillId="22" borderId="186" applyNumberFormat="0" applyProtection="0">
      <alignment horizontal="left" vertical="center"/>
    </xf>
    <xf numFmtId="4" fontId="25" fillId="22" borderId="186" applyNumberFormat="0" applyProtection="0">
      <alignment horizontal="left" vertical="center"/>
    </xf>
    <xf numFmtId="4" fontId="25" fillId="22" borderId="186" applyNumberFormat="0" applyProtection="0">
      <alignment horizontal="left" vertical="center"/>
    </xf>
    <xf numFmtId="4" fontId="25" fillId="22" borderId="186" applyNumberFormat="0" applyProtection="0">
      <alignment horizontal="lef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84" borderId="186" applyNumberFormat="0">
      <protection locked="0"/>
    </xf>
    <xf numFmtId="0" fontId="20" fillId="84" borderId="186" applyNumberFormat="0">
      <protection locked="0"/>
    </xf>
    <xf numFmtId="0" fontId="20" fillId="84" borderId="186" applyNumberFormat="0">
      <protection locked="0"/>
    </xf>
    <xf numFmtId="0" fontId="20" fillId="84" borderId="186" applyNumberFormat="0">
      <protection locked="0"/>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0" fontId="25" fillId="43" borderId="192" applyNumberFormat="0" applyProtection="0">
      <alignment horizontal="center" vertical="center"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3" borderId="192" applyNumberFormat="0" applyProtection="0">
      <alignment horizontal="center" vertical="center" wrapText="1"/>
    </xf>
    <xf numFmtId="0" fontId="25" fillId="43" borderId="192" applyNumberFormat="0" applyProtection="0">
      <alignment horizontal="center" vertical="center" wrapText="1"/>
    </xf>
    <xf numFmtId="0" fontId="25" fillId="43" borderId="192" applyNumberFormat="0" applyProtection="0">
      <alignment horizontal="center" vertical="center" wrapText="1"/>
    </xf>
    <xf numFmtId="0" fontId="25" fillId="43" borderId="192" applyNumberFormat="0" applyProtection="0">
      <alignment horizontal="center" vertical="center" wrapText="1"/>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23" fillId="0" borderId="186"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0" fillId="18" borderId="195" applyNumberFormat="0" applyProtection="0">
      <alignment horizontal="left" vertical="center" indent="1"/>
    </xf>
    <xf numFmtId="4" fontId="30" fillId="18" borderId="195" applyNumberFormat="0" applyProtection="0">
      <alignment horizontal="left" vertical="center" indent="1"/>
    </xf>
    <xf numFmtId="4" fontId="30" fillId="18" borderId="195" applyNumberFormat="0" applyProtection="0">
      <alignment horizontal="left" vertical="center" indent="1"/>
    </xf>
    <xf numFmtId="4" fontId="30" fillId="18" borderId="195" applyNumberFormat="0" applyProtection="0">
      <alignment horizontal="left" vertical="center" indent="1"/>
    </xf>
    <xf numFmtId="4" fontId="30" fillId="18" borderId="195" applyNumberFormat="0" applyProtection="0">
      <alignment horizontal="left" vertical="center"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4" fontId="25" fillId="22" borderId="195" applyNumberFormat="0" applyProtection="0">
      <alignment horizontal="left" vertical="center"/>
    </xf>
    <xf numFmtId="4" fontId="25" fillId="22" borderId="195" applyNumberFormat="0" applyProtection="0">
      <alignment horizontal="left" vertical="center"/>
    </xf>
    <xf numFmtId="4" fontId="25" fillId="22" borderId="195" applyNumberFormat="0" applyProtection="0">
      <alignment horizontal="left" vertical="center"/>
    </xf>
    <xf numFmtId="4" fontId="25" fillId="22" borderId="195" applyNumberFormat="0" applyProtection="0">
      <alignment horizontal="left" vertical="center"/>
    </xf>
    <xf numFmtId="4" fontId="25" fillId="22" borderId="195" applyNumberFormat="0" applyProtection="0">
      <alignment horizontal="lef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84" borderId="195" applyNumberFormat="0">
      <protection locked="0"/>
    </xf>
    <xf numFmtId="0" fontId="20" fillId="84" borderId="195" applyNumberFormat="0">
      <protection locked="0"/>
    </xf>
    <xf numFmtId="0" fontId="20" fillId="84" borderId="195" applyNumberFormat="0">
      <protection locked="0"/>
    </xf>
    <xf numFmtId="0" fontId="20" fillId="84" borderId="195" applyNumberFormat="0">
      <protection locked="0"/>
    </xf>
    <xf numFmtId="0" fontId="20" fillId="84" borderId="195" applyNumberFormat="0">
      <protection locked="0"/>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96" applyNumberFormat="0" applyAlignment="0" applyProtection="0"/>
    <xf numFmtId="0" fontId="136" fillId="91" borderId="196" applyNumberFormat="0" applyAlignment="0" applyProtection="0"/>
    <xf numFmtId="0" fontId="136" fillId="91" borderId="196" applyNumberFormat="0" applyAlignment="0" applyProtection="0"/>
    <xf numFmtId="0" fontId="134" fillId="34" borderId="196" applyNumberFormat="0" applyAlignment="0" applyProtection="0"/>
    <xf numFmtId="0" fontId="136" fillId="91" borderId="196" applyNumberFormat="0" applyAlignment="0" applyProtection="0"/>
    <xf numFmtId="0" fontId="136" fillId="91" borderId="196" applyNumberFormat="0" applyAlignment="0" applyProtection="0"/>
    <xf numFmtId="0" fontId="136" fillId="91" borderId="196" applyNumberFormat="0" applyAlignment="0" applyProtection="0"/>
    <xf numFmtId="0" fontId="136" fillId="91" borderId="196" applyNumberFormat="0" applyAlignment="0" applyProtection="0"/>
    <xf numFmtId="0" fontId="136" fillId="91" borderId="19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93">
      <alignment horizontal="left" vertical="center"/>
    </xf>
    <xf numFmtId="0" fontId="157" fillId="0" borderId="193">
      <alignment horizontal="left" vertical="center"/>
    </xf>
    <xf numFmtId="0" fontId="157" fillId="0" borderId="193">
      <alignment horizontal="left" vertical="center"/>
    </xf>
    <xf numFmtId="0" fontId="157" fillId="0" borderId="193">
      <alignment horizontal="left" vertical="center"/>
    </xf>
    <xf numFmtId="0" fontId="157" fillId="0" borderId="193">
      <alignment horizontal="left" vertical="center"/>
    </xf>
    <xf numFmtId="0" fontId="157" fillId="0" borderId="193">
      <alignment horizontal="left" vertical="center"/>
    </xf>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0" fontId="157" fillId="0" borderId="205">
      <alignment horizontal="left" vertical="center"/>
    </xf>
    <xf numFmtId="0" fontId="157" fillId="0" borderId="205">
      <alignment horizontal="left" vertical="center"/>
    </xf>
    <xf numFmtId="0" fontId="157" fillId="0" borderId="205">
      <alignment horizontal="left" vertical="center"/>
    </xf>
    <xf numFmtId="0" fontId="157" fillId="0" borderId="205">
      <alignment horizontal="left" vertical="center"/>
    </xf>
    <xf numFmtId="0" fontId="157" fillId="0" borderId="205">
      <alignment horizontal="left" vertical="center"/>
    </xf>
    <xf numFmtId="0" fontId="157" fillId="0" borderId="205">
      <alignment horizontal="left" vertical="center"/>
    </xf>
    <xf numFmtId="0" fontId="136" fillId="91" borderId="204" applyNumberFormat="0" applyAlignment="0" applyProtection="0"/>
    <xf numFmtId="0" fontId="136" fillId="91" borderId="204" applyNumberFormat="0" applyAlignment="0" applyProtection="0"/>
    <xf numFmtId="0" fontId="136" fillId="91" borderId="204" applyNumberFormat="0" applyAlignment="0" applyProtection="0"/>
    <xf numFmtId="0" fontId="136" fillId="91" borderId="204" applyNumberFormat="0" applyAlignment="0" applyProtection="0"/>
    <xf numFmtId="0" fontId="136" fillId="91" borderId="204" applyNumberFormat="0" applyAlignment="0" applyProtection="0"/>
    <xf numFmtId="0" fontId="134" fillId="34" borderId="204" applyNumberFormat="0" applyAlignment="0" applyProtection="0"/>
    <xf numFmtId="0" fontId="136" fillId="91" borderId="204" applyNumberFormat="0" applyAlignment="0" applyProtection="0"/>
    <xf numFmtId="0" fontId="136" fillId="91" borderId="204" applyNumberFormat="0" applyAlignment="0" applyProtection="0"/>
    <xf numFmtId="0" fontId="134" fillId="34" borderId="20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0" fillId="18" borderId="195" applyNumberFormat="0" applyProtection="0">
      <alignment horizontal="right" vertical="center" wrapText="1"/>
    </xf>
    <xf numFmtId="4" fontId="30" fillId="18" borderId="195" applyNumberFormat="0" applyProtection="0">
      <alignment horizontal="right" vertical="center" wrapText="1"/>
    </xf>
    <xf numFmtId="0" fontId="3" fillId="0" borderId="0"/>
    <xf numFmtId="4" fontId="30" fillId="18" borderId="195" applyNumberFormat="0" applyProtection="0">
      <alignment horizontal="right" vertical="center" wrapText="1"/>
    </xf>
    <xf numFmtId="4" fontId="30" fillId="18" borderId="195" applyNumberFormat="0" applyProtection="0">
      <alignment horizontal="right" vertical="center" wrapText="1"/>
    </xf>
    <xf numFmtId="4" fontId="30" fillId="18" borderId="195" applyNumberFormat="0" applyProtection="0">
      <alignment horizontal="right" vertical="center" wrapText="1"/>
    </xf>
    <xf numFmtId="4" fontId="23" fillId="0" borderId="195" applyNumberFormat="0" applyProtection="0">
      <alignment horizontal="left" vertical="center" indent="1"/>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3" borderId="203" applyNumberFormat="0" applyProtection="0">
      <alignment horizontal="center" vertical="center" wrapTex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0" fontId="3" fillId="0" borderId="0"/>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0" fontId="3" fillId="0" borderId="0"/>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3" fillId="0" borderId="0"/>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3" fillId="0" borderId="0"/>
    <xf numFmtId="0" fontId="20" fillId="38" borderId="202" applyNumberFormat="0" applyProtection="0">
      <alignment horizontal="left" vertical="top" indent="1"/>
    </xf>
    <xf numFmtId="0" fontId="3" fillId="0" borderId="0"/>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02" applyNumberFormat="0" applyProtection="0">
      <alignment horizontal="left" vertical="top" indent="1"/>
    </xf>
    <xf numFmtId="0" fontId="20" fillId="35" borderId="202" applyNumberFormat="0" applyProtection="0">
      <alignment horizontal="left" vertical="top" indent="1"/>
    </xf>
    <xf numFmtId="0" fontId="3" fillId="0" borderId="0"/>
    <xf numFmtId="0" fontId="3" fillId="0" borderId="0"/>
    <xf numFmtId="0" fontId="3" fillId="0" borderId="0"/>
    <xf numFmtId="0" fontId="20" fillId="35" borderId="20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0" fontId="3" fillId="0" borderId="0"/>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0" fontId="20" fillId="89" borderId="197" applyNumberFormat="0" applyFont="0" applyAlignment="0" applyProtection="0"/>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0" fontId="20" fillId="89" borderId="196" applyNumberFormat="0" applyFont="0" applyAlignment="0" applyProtection="0"/>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0" fontId="20" fillId="89" borderId="196" applyNumberFormat="0" applyFont="0" applyAlignment="0" applyProtection="0"/>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20" fillId="89" borderId="196" applyNumberFormat="0" applyFont="0" applyAlignment="0" applyProtection="0"/>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0" fontId="20" fillId="89" borderId="196" applyNumberFormat="0" applyFont="0" applyAlignment="0" applyProtection="0"/>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0" fillId="18" borderId="195" applyNumberFormat="0" applyProtection="0">
      <alignment horizontal="right" vertical="center" wrapText="1"/>
    </xf>
    <xf numFmtId="4" fontId="30" fillId="18" borderId="195" applyNumberFormat="0" applyProtection="0">
      <alignment horizontal="right" vertical="center" wrapText="1"/>
    </xf>
    <xf numFmtId="0" fontId="20" fillId="89" borderId="196" applyNumberFormat="0" applyFont="0" applyAlignment="0" applyProtection="0"/>
    <xf numFmtId="4" fontId="30" fillId="18" borderId="195" applyNumberFormat="0" applyProtection="0">
      <alignment horizontal="right" vertical="center" wrapText="1"/>
    </xf>
    <xf numFmtId="4" fontId="30" fillId="18" borderId="195"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0" fontId="68" fillId="89" borderId="197" applyNumberFormat="0" applyFont="0" applyAlignment="0" applyProtection="0"/>
    <xf numFmtId="0" fontId="184" fillId="34"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34"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91" borderId="19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95" applyNumberFormat="0" applyProtection="0">
      <alignment horizontal="right" vertical="center" wrapText="1"/>
    </xf>
    <xf numFmtId="4" fontId="55" fillId="104" borderId="195" applyNumberFormat="0" applyProtection="0">
      <alignment horizontal="right" vertical="center" wrapText="1"/>
    </xf>
    <xf numFmtId="4" fontId="16" fillId="0" borderId="198" applyNumberFormat="0" applyProtection="0">
      <alignment vertical="center"/>
    </xf>
    <xf numFmtId="4" fontId="16" fillId="0" borderId="198" applyNumberFormat="0" applyProtection="0">
      <alignment vertical="center"/>
    </xf>
    <xf numFmtId="4" fontId="16" fillId="0" borderId="198" applyNumberFormat="0" applyProtection="0">
      <alignment horizontal="left" vertical="center" indent="1"/>
    </xf>
    <xf numFmtId="4" fontId="16" fillId="19" borderId="198" applyNumberFormat="0" applyProtection="0">
      <alignment horizontal="left" vertical="center" indent="1"/>
    </xf>
    <xf numFmtId="4" fontId="25" fillId="22" borderId="195" applyNumberFormat="0" applyProtection="0">
      <alignment horizontal="left" vertical="center"/>
    </xf>
    <xf numFmtId="0" fontId="20" fillId="0" borderId="198" applyNumberFormat="0" applyProtection="0">
      <alignment horizontal="left" vertical="center" indent="1"/>
    </xf>
    <xf numFmtId="4" fontId="16" fillId="2" borderId="198" applyNumberFormat="0" applyProtection="0">
      <alignment horizontal="right" vertical="center"/>
    </xf>
    <xf numFmtId="4" fontId="16" fillId="106" borderId="198" applyNumberFormat="0" applyProtection="0">
      <alignment horizontal="right" vertical="center"/>
    </xf>
    <xf numFmtId="4" fontId="16" fillId="42" borderId="198" applyNumberFormat="0" applyProtection="0">
      <alignment horizontal="right" vertical="center"/>
    </xf>
    <xf numFmtId="4" fontId="16" fillId="107" borderId="198" applyNumberFormat="0" applyProtection="0">
      <alignment horizontal="right" vertical="center"/>
    </xf>
    <xf numFmtId="4" fontId="16" fillId="108" borderId="198" applyNumberFormat="0" applyProtection="0">
      <alignment horizontal="right" vertical="center"/>
    </xf>
    <xf numFmtId="4" fontId="16" fillId="109" borderId="198" applyNumberFormat="0" applyProtection="0">
      <alignment horizontal="right" vertical="center"/>
    </xf>
    <xf numFmtId="4" fontId="16" fillId="110" borderId="198" applyNumberFormat="0" applyProtection="0">
      <alignment horizontal="right" vertical="center"/>
    </xf>
    <xf numFmtId="4" fontId="16" fillId="111" borderId="198" applyNumberFormat="0" applyProtection="0">
      <alignment horizontal="right" vertical="center"/>
    </xf>
    <xf numFmtId="4" fontId="16" fillId="112" borderId="198" applyNumberFormat="0" applyProtection="0">
      <alignment horizontal="right" vertical="center"/>
    </xf>
    <xf numFmtId="0" fontId="20" fillId="113" borderId="198" applyNumberFormat="0" applyProtection="0">
      <alignment horizontal="left" vertical="center" indent="1"/>
    </xf>
    <xf numFmtId="0" fontId="24" fillId="114"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5" fillId="115"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4" fillId="0" borderId="195" applyNumberFormat="0" applyProtection="0">
      <alignment horizontal="left" vertical="center" indent="2"/>
    </xf>
    <xf numFmtId="0" fontId="20" fillId="49"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4" fillId="114"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5" fillId="115" borderId="195" applyNumberFormat="0" applyProtection="0">
      <alignment horizontal="left" vertical="center" indent="2"/>
    </xf>
    <xf numFmtId="0" fontId="25" fillId="115" borderId="195" applyNumberFormat="0" applyProtection="0">
      <alignment horizontal="left" vertical="center" indent="2"/>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49" borderId="198" applyNumberFormat="0" applyProtection="0">
      <alignment horizontal="left" vertical="center"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49" borderId="198" applyNumberFormat="0" applyProtection="0">
      <alignment horizontal="left" vertical="center"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6"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23"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6" borderId="195" applyNumberFormat="0" applyProtection="0">
      <alignment horizontal="left" vertical="center" indent="2"/>
    </xf>
    <xf numFmtId="0" fontId="24" fillId="116"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6" borderId="195" applyNumberFormat="0" applyProtection="0">
      <alignment horizontal="left" vertical="center" indent="2"/>
    </xf>
    <xf numFmtId="0" fontId="24" fillId="116" borderId="195" applyNumberFormat="0" applyProtection="0">
      <alignment horizontal="left" vertical="center" indent="2"/>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23" borderId="198" applyNumberFormat="0" applyProtection="0">
      <alignment horizontal="left" vertical="center"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23" borderId="198" applyNumberFormat="0" applyProtection="0">
      <alignment horizontal="left" vertical="center"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102"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102" borderId="198" applyNumberFormat="0" applyProtection="0">
      <alignment horizontal="left" vertical="center"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102" borderId="198" applyNumberFormat="0" applyProtection="0">
      <alignment horizontal="left" vertical="center"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113"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113" borderId="198" applyNumberFormat="0" applyProtection="0">
      <alignment horizontal="left" vertical="center"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113" borderId="198" applyNumberFormat="0" applyProtection="0">
      <alignment horizontal="left" vertical="center"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84" borderId="195" applyNumberFormat="0">
      <protection locked="0"/>
    </xf>
    <xf numFmtId="0" fontId="20" fillId="84" borderId="195" applyNumberFormat="0">
      <protection locked="0"/>
    </xf>
    <xf numFmtId="0" fontId="20" fillId="84" borderId="195" applyNumberFormat="0">
      <protection locked="0"/>
    </xf>
    <xf numFmtId="0" fontId="20" fillId="84" borderId="195" applyNumberFormat="0">
      <protection locked="0"/>
    </xf>
    <xf numFmtId="4" fontId="16" fillId="40" borderId="198" applyNumberFormat="0" applyProtection="0">
      <alignment vertical="center"/>
    </xf>
    <xf numFmtId="4" fontId="39" fillId="0" borderId="195" applyNumberFormat="0" applyProtection="0">
      <alignment horizontal="left" vertical="center" indent="1"/>
    </xf>
    <xf numFmtId="4" fontId="16" fillId="40" borderId="198" applyNumberFormat="0" applyProtection="0">
      <alignment horizontal="left" vertical="center" indent="1"/>
    </xf>
    <xf numFmtId="4" fontId="39" fillId="0" borderId="195" applyNumberFormat="0" applyProtection="0">
      <alignment horizontal="left" vertical="center" indent="1"/>
    </xf>
    <xf numFmtId="4" fontId="16" fillId="40" borderId="198" applyNumberFormat="0" applyProtection="0">
      <alignment horizontal="left" vertical="center" indent="1"/>
    </xf>
    <xf numFmtId="4" fontId="16" fillId="40" borderId="198" applyNumberFormat="0" applyProtection="0">
      <alignment horizontal="left" vertical="center" inden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4" fillId="0" borderId="195" applyNumberFormat="0" applyProtection="0">
      <alignment horizontal="right" vertical="center" wrapText="1"/>
    </xf>
    <xf numFmtId="4" fontId="16" fillId="0" borderId="198" applyNumberFormat="0" applyProtection="0">
      <alignment horizontal="right" vertical="center"/>
    </xf>
    <xf numFmtId="4" fontId="16" fillId="0" borderId="198" applyNumberFormat="0" applyProtection="0">
      <alignment horizontal="right" vertical="center"/>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0" fontId="20" fillId="0" borderId="198" applyNumberFormat="0" applyProtection="0">
      <alignment horizontal="left" vertical="center" indent="1"/>
    </xf>
    <xf numFmtId="0" fontId="20" fillId="0" borderId="198" applyNumberFormat="0" applyProtection="0">
      <alignment horizontal="left" vertical="center" indent="1"/>
    </xf>
    <xf numFmtId="0" fontId="25" fillId="43" borderId="195" applyNumberFormat="0" applyProtection="0">
      <alignment horizontal="center" vertical="center" wrapText="1"/>
    </xf>
    <xf numFmtId="0" fontId="20" fillId="0" borderId="198" applyNumberFormat="0" applyProtection="0">
      <alignment horizontal="left" vertical="center" indent="1"/>
    </xf>
    <xf numFmtId="0" fontId="20" fillId="0" borderId="198" applyNumberFormat="0" applyProtection="0">
      <alignment horizontal="left" vertical="center" indent="1"/>
    </xf>
    <xf numFmtId="4" fontId="45" fillId="117" borderId="198" applyNumberFormat="0" applyProtection="0">
      <alignment horizontal="right" vertical="center"/>
    </xf>
    <xf numFmtId="206" fontId="196" fillId="0" borderId="185">
      <alignment horizontal="center"/>
    </xf>
    <xf numFmtId="206" fontId="196" fillId="0" borderId="185">
      <alignment horizontal="center"/>
    </xf>
    <xf numFmtId="206" fontId="196" fillId="0" borderId="185">
      <alignment horizontal="center"/>
    </xf>
    <xf numFmtId="206" fontId="196" fillId="0" borderId="185">
      <alignment horizontal="center"/>
    </xf>
    <xf numFmtId="206" fontId="196" fillId="0" borderId="185">
      <alignment horizontal="center"/>
    </xf>
    <xf numFmtId="206" fontId="196" fillId="0" borderId="185">
      <alignment horizontal="center"/>
    </xf>
    <xf numFmtId="204" fontId="20" fillId="0" borderId="183">
      <protection locked="0"/>
    </xf>
    <xf numFmtId="204" fontId="20" fillId="0" borderId="183">
      <protection locked="0"/>
    </xf>
    <xf numFmtId="204" fontId="20" fillId="0" borderId="183">
      <protection locked="0"/>
    </xf>
    <xf numFmtId="0" fontId="73" fillId="0" borderId="199" applyNumberFormat="0" applyFill="0" applyAlignment="0" applyProtection="0"/>
    <xf numFmtId="0" fontId="73" fillId="0" borderId="199" applyNumberFormat="0" applyFill="0" applyAlignment="0" applyProtection="0"/>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0" fontId="73" fillId="0" borderId="199" applyNumberFormat="0" applyFill="0" applyAlignment="0" applyProtection="0"/>
    <xf numFmtId="204" fontId="20" fillId="0" borderId="200">
      <protection locked="0"/>
    </xf>
    <xf numFmtId="204" fontId="20" fillId="0" borderId="200">
      <protection locked="0"/>
    </xf>
    <xf numFmtId="0" fontId="73" fillId="0" borderId="199" applyNumberFormat="0" applyFill="0" applyAlignment="0" applyProtection="0"/>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0" fontId="20" fillId="89" borderId="206"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68" fillId="89" borderId="206" applyNumberFormat="0" applyFont="0" applyAlignment="0" applyProtection="0"/>
    <xf numFmtId="0" fontId="184" fillId="34"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34"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91" borderId="207" applyNumberFormat="0" applyAlignment="0" applyProtection="0"/>
    <xf numFmtId="4" fontId="55" fillId="104" borderId="203" applyNumberFormat="0" applyProtection="0">
      <alignment horizontal="right" vertical="center" wrapText="1"/>
    </xf>
    <xf numFmtId="4" fontId="55" fillId="104" borderId="203" applyNumberFormat="0" applyProtection="0">
      <alignment horizontal="right" vertical="center" wrapText="1"/>
    </xf>
    <xf numFmtId="4" fontId="16" fillId="0" borderId="207" applyNumberFormat="0" applyProtection="0">
      <alignment vertical="center"/>
    </xf>
    <xf numFmtId="4" fontId="16" fillId="0" borderId="207" applyNumberFormat="0" applyProtection="0">
      <alignment vertical="center"/>
    </xf>
    <xf numFmtId="4" fontId="16" fillId="0" borderId="207" applyNumberFormat="0" applyProtection="0">
      <alignment horizontal="left" vertical="center" indent="1"/>
    </xf>
    <xf numFmtId="4" fontId="16" fillId="19" borderId="207" applyNumberFormat="0" applyProtection="0">
      <alignment horizontal="left" vertical="center" indent="1"/>
    </xf>
    <xf numFmtId="4" fontId="25" fillId="22" borderId="203" applyNumberFormat="0" applyProtection="0">
      <alignment horizontal="left" vertical="center"/>
    </xf>
    <xf numFmtId="0" fontId="20" fillId="0" borderId="207" applyNumberFormat="0" applyProtection="0">
      <alignment horizontal="left" vertical="center" indent="1"/>
    </xf>
    <xf numFmtId="4" fontId="16" fillId="2" borderId="207" applyNumberFormat="0" applyProtection="0">
      <alignment horizontal="right" vertical="center"/>
    </xf>
    <xf numFmtId="4" fontId="16" fillId="106" borderId="207" applyNumberFormat="0" applyProtection="0">
      <alignment horizontal="right" vertical="center"/>
    </xf>
    <xf numFmtId="4" fontId="16" fillId="42" borderId="207" applyNumberFormat="0" applyProtection="0">
      <alignment horizontal="right" vertical="center"/>
    </xf>
    <xf numFmtId="4" fontId="16" fillId="107" borderId="207" applyNumberFormat="0" applyProtection="0">
      <alignment horizontal="right" vertical="center"/>
    </xf>
    <xf numFmtId="4" fontId="16" fillId="108" borderId="207" applyNumberFormat="0" applyProtection="0">
      <alignment horizontal="right" vertical="center"/>
    </xf>
    <xf numFmtId="4" fontId="16" fillId="109" borderId="207" applyNumberFormat="0" applyProtection="0">
      <alignment horizontal="right" vertical="center"/>
    </xf>
    <xf numFmtId="4" fontId="16" fillId="110" borderId="207" applyNumberFormat="0" applyProtection="0">
      <alignment horizontal="right" vertical="center"/>
    </xf>
    <xf numFmtId="4" fontId="16" fillId="111" borderId="207" applyNumberFormat="0" applyProtection="0">
      <alignment horizontal="right" vertical="center"/>
    </xf>
    <xf numFmtId="4" fontId="16" fillId="112" borderId="207" applyNumberFormat="0" applyProtection="0">
      <alignment horizontal="right" vertical="center"/>
    </xf>
    <xf numFmtId="0" fontId="20" fillId="113" borderId="207" applyNumberFormat="0" applyProtection="0">
      <alignment horizontal="left" vertical="center" indent="1"/>
    </xf>
    <xf numFmtId="0" fontId="24" fillId="114"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5" fillId="115"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4" fillId="0" borderId="203" applyNumberFormat="0" applyProtection="0">
      <alignment horizontal="left" vertical="center" indent="2"/>
    </xf>
    <xf numFmtId="0" fontId="20" fillId="49"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4" fillId="114"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5" fillId="115" borderId="203" applyNumberFormat="0" applyProtection="0">
      <alignment horizontal="left" vertical="center" indent="2"/>
    </xf>
    <xf numFmtId="0" fontId="25" fillId="115" borderId="203" applyNumberFormat="0" applyProtection="0">
      <alignment horizontal="left" vertical="center" indent="2"/>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49" borderId="207" applyNumberFormat="0" applyProtection="0">
      <alignment horizontal="left" vertical="center"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49" borderId="207" applyNumberFormat="0" applyProtection="0">
      <alignment horizontal="left" vertical="center"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6"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23"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6" borderId="203" applyNumberFormat="0" applyProtection="0">
      <alignment horizontal="left" vertical="center" indent="2"/>
    </xf>
    <xf numFmtId="0" fontId="24" fillId="116"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6" borderId="203" applyNumberFormat="0" applyProtection="0">
      <alignment horizontal="left" vertical="center" indent="2"/>
    </xf>
    <xf numFmtId="0" fontId="24" fillId="116" borderId="203" applyNumberFormat="0" applyProtection="0">
      <alignment horizontal="left" vertical="center" indent="2"/>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23" borderId="207" applyNumberFormat="0" applyProtection="0">
      <alignment horizontal="left" vertical="center"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23" borderId="207" applyNumberFormat="0" applyProtection="0">
      <alignment horizontal="left" vertical="center"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102"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102" borderId="207" applyNumberFormat="0" applyProtection="0">
      <alignment horizontal="left" vertical="center"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102" borderId="207" applyNumberFormat="0" applyProtection="0">
      <alignment horizontal="left" vertical="center"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113"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113" borderId="207" applyNumberFormat="0" applyProtection="0">
      <alignment horizontal="left" vertical="center"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113" borderId="207" applyNumberFormat="0" applyProtection="0">
      <alignment horizontal="left" vertical="center"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84" borderId="203" applyNumberFormat="0">
      <protection locked="0"/>
    </xf>
    <xf numFmtId="4" fontId="16" fillId="40" borderId="207" applyNumberFormat="0" applyProtection="0">
      <alignment vertical="center"/>
    </xf>
    <xf numFmtId="4" fontId="39" fillId="0" borderId="203" applyNumberFormat="0" applyProtection="0">
      <alignment horizontal="left" vertical="center" indent="1"/>
    </xf>
    <xf numFmtId="4" fontId="16" fillId="40" borderId="207" applyNumberFormat="0" applyProtection="0">
      <alignment horizontal="left" vertical="center" indent="1"/>
    </xf>
    <xf numFmtId="4" fontId="39" fillId="0" borderId="203" applyNumberFormat="0" applyProtection="0">
      <alignment horizontal="left" vertical="center" indent="1"/>
    </xf>
    <xf numFmtId="4" fontId="16" fillId="40" borderId="207" applyNumberFormat="0" applyProtection="0">
      <alignment horizontal="left" vertical="center" indent="1"/>
    </xf>
    <xf numFmtId="4" fontId="16" fillId="40" borderId="207" applyNumberFormat="0" applyProtection="0">
      <alignment horizontal="left" vertical="center" inden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4" fillId="0" borderId="203" applyNumberFormat="0" applyProtection="0">
      <alignment horizontal="right" vertical="center" wrapText="1"/>
    </xf>
    <xf numFmtId="4" fontId="16" fillId="0" borderId="207" applyNumberFormat="0" applyProtection="0">
      <alignment horizontal="right" vertical="center"/>
    </xf>
    <xf numFmtId="4" fontId="16" fillId="0" borderId="207" applyNumberFormat="0" applyProtection="0">
      <alignment horizontal="right" vertical="center"/>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0" fontId="20" fillId="0" borderId="207" applyNumberFormat="0" applyProtection="0">
      <alignment horizontal="left" vertical="center" indent="1"/>
    </xf>
    <xf numFmtId="0" fontId="20" fillId="0" borderId="207" applyNumberFormat="0" applyProtection="0">
      <alignment horizontal="left" vertical="center" indent="1"/>
    </xf>
    <xf numFmtId="0" fontId="25" fillId="43" borderId="203" applyNumberFormat="0" applyProtection="0">
      <alignment horizontal="center" vertical="center" wrapText="1"/>
    </xf>
    <xf numFmtId="0" fontId="20" fillId="0" borderId="207" applyNumberFormat="0" applyProtection="0">
      <alignment horizontal="left" vertical="center" indent="1"/>
    </xf>
    <xf numFmtId="0" fontId="20" fillId="0" borderId="207" applyNumberFormat="0" applyProtection="0">
      <alignment horizontal="left" vertical="center" indent="1"/>
    </xf>
    <xf numFmtId="4" fontId="45" fillId="117" borderId="207" applyNumberFormat="0" applyProtection="0">
      <alignment horizontal="right" vertical="center"/>
    </xf>
    <xf numFmtId="206" fontId="196" fillId="0" borderId="201">
      <alignment horizontal="center"/>
    </xf>
    <xf numFmtId="206" fontId="196" fillId="0" borderId="201">
      <alignment horizontal="center"/>
    </xf>
    <xf numFmtId="206" fontId="196" fillId="0" borderId="201">
      <alignment horizontal="center"/>
    </xf>
    <xf numFmtId="206" fontId="196" fillId="0" borderId="201">
      <alignment horizontal="center"/>
    </xf>
    <xf numFmtId="206" fontId="196" fillId="0" borderId="201">
      <alignment horizontal="center"/>
    </xf>
    <xf numFmtId="206" fontId="196" fillId="0" borderId="201">
      <alignment horizontal="center"/>
    </xf>
    <xf numFmtId="0" fontId="73" fillId="0" borderId="208" applyNumberFormat="0" applyFill="0" applyAlignment="0" applyProtection="0"/>
    <xf numFmtId="0" fontId="73" fillId="0" borderId="208" applyNumberFormat="0" applyFill="0" applyAlignment="0" applyProtection="0"/>
    <xf numFmtId="0" fontId="73" fillId="0" borderId="208" applyNumberFormat="0" applyFill="0" applyAlignment="0" applyProtection="0"/>
    <xf numFmtId="204" fontId="20" fillId="0" borderId="209">
      <protection locked="0"/>
    </xf>
    <xf numFmtId="204" fontId="20" fillId="0" borderId="209">
      <protection locked="0"/>
    </xf>
    <xf numFmtId="0" fontId="73" fillId="0" borderId="208"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0" fontId="24" fillId="0" borderId="203"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03" applyNumberFormat="0">
      <protection locked="0"/>
    </xf>
    <xf numFmtId="0" fontId="20" fillId="84" borderId="203" applyNumberFormat="0">
      <protection locked="0"/>
    </xf>
    <xf numFmtId="0" fontId="20" fillId="84" borderId="203" applyNumberFormat="0">
      <protection locked="0"/>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23" fillId="0" borderId="203"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0" fillId="18" borderId="212" applyNumberFormat="0" applyProtection="0">
      <alignment horizontal="left" vertical="center" indent="1"/>
    </xf>
    <xf numFmtId="4" fontId="30" fillId="18" borderId="212" applyNumberFormat="0" applyProtection="0">
      <alignment horizontal="left" vertical="center" indent="1"/>
    </xf>
    <xf numFmtId="4" fontId="30" fillId="18" borderId="212" applyNumberFormat="0" applyProtection="0">
      <alignment horizontal="left" vertical="center" indent="1"/>
    </xf>
    <xf numFmtId="4" fontId="30" fillId="18" borderId="212" applyNumberFormat="0" applyProtection="0">
      <alignment horizontal="left" vertical="center" indent="1"/>
    </xf>
    <xf numFmtId="4" fontId="30" fillId="18" borderId="212" applyNumberFormat="0" applyProtection="0">
      <alignment horizontal="left" vertical="center"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25" fillId="22" borderId="212" applyNumberFormat="0" applyProtection="0">
      <alignment horizontal="left" vertical="center"/>
    </xf>
    <xf numFmtId="4" fontId="25" fillId="22" borderId="212" applyNumberFormat="0" applyProtection="0">
      <alignment horizontal="left" vertical="center"/>
    </xf>
    <xf numFmtId="4" fontId="25" fillId="22" borderId="212" applyNumberFormat="0" applyProtection="0">
      <alignment horizontal="left" vertical="center"/>
    </xf>
    <xf numFmtId="4" fontId="25" fillId="22" borderId="212" applyNumberFormat="0" applyProtection="0">
      <alignment horizontal="lef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13" applyNumberFormat="0" applyAlignment="0" applyProtection="0"/>
    <xf numFmtId="0" fontId="136" fillId="91" borderId="213" applyNumberFormat="0" applyAlignment="0" applyProtection="0"/>
    <xf numFmtId="0" fontId="136" fillId="91" borderId="213" applyNumberFormat="0" applyAlignment="0" applyProtection="0"/>
    <xf numFmtId="0" fontId="134" fillId="34" borderId="213" applyNumberFormat="0" applyAlignment="0" applyProtection="0"/>
    <xf numFmtId="0" fontId="136" fillId="91" borderId="213" applyNumberFormat="0" applyAlignment="0" applyProtection="0"/>
    <xf numFmtId="0" fontId="136" fillId="91" borderId="213" applyNumberFormat="0" applyAlignment="0" applyProtection="0"/>
    <xf numFmtId="0" fontId="136" fillId="91" borderId="213" applyNumberFormat="0" applyAlignment="0" applyProtection="0"/>
    <xf numFmtId="0" fontId="136" fillId="91" borderId="213" applyNumberFormat="0" applyAlignment="0" applyProtection="0"/>
    <xf numFmtId="0" fontId="136" fillId="91" borderId="21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15"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15" applyNumberFormat="0" applyFont="0" applyAlignment="0" applyProtection="0"/>
    <xf numFmtId="0" fontId="184" fillId="34"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34"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91" borderId="21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12" applyNumberFormat="0" applyProtection="0">
      <alignment horizontal="right" vertical="center" wrapText="1"/>
    </xf>
    <xf numFmtId="4" fontId="55" fillId="104" borderId="212" applyNumberFormat="0" applyProtection="0">
      <alignment horizontal="right" vertical="center" wrapText="1"/>
    </xf>
    <xf numFmtId="4" fontId="16" fillId="0" borderId="216" applyNumberFormat="0" applyProtection="0">
      <alignment vertical="center"/>
    </xf>
    <xf numFmtId="4" fontId="16" fillId="0" borderId="216" applyNumberFormat="0" applyProtection="0">
      <alignment vertical="center"/>
    </xf>
    <xf numFmtId="4" fontId="16" fillId="0" borderId="216" applyNumberFormat="0" applyProtection="0">
      <alignment horizontal="left" vertical="center" indent="1"/>
    </xf>
    <xf numFmtId="4" fontId="16" fillId="19" borderId="216" applyNumberFormat="0" applyProtection="0">
      <alignment horizontal="left" vertical="center" indent="1"/>
    </xf>
    <xf numFmtId="4" fontId="25" fillId="22" borderId="212" applyNumberFormat="0" applyProtection="0">
      <alignment horizontal="left" vertical="center"/>
    </xf>
    <xf numFmtId="0" fontId="20" fillId="0" borderId="216" applyNumberFormat="0" applyProtection="0">
      <alignment horizontal="left" vertical="center" indent="1"/>
    </xf>
    <xf numFmtId="4" fontId="16" fillId="2" borderId="216" applyNumberFormat="0" applyProtection="0">
      <alignment horizontal="right" vertical="center"/>
    </xf>
    <xf numFmtId="4" fontId="16" fillId="106" borderId="216" applyNumberFormat="0" applyProtection="0">
      <alignment horizontal="right" vertical="center"/>
    </xf>
    <xf numFmtId="4" fontId="16" fillId="42" borderId="216" applyNumberFormat="0" applyProtection="0">
      <alignment horizontal="right" vertical="center"/>
    </xf>
    <xf numFmtId="4" fontId="16" fillId="107" borderId="216" applyNumberFormat="0" applyProtection="0">
      <alignment horizontal="right" vertical="center"/>
    </xf>
    <xf numFmtId="4" fontId="16" fillId="108" borderId="216" applyNumberFormat="0" applyProtection="0">
      <alignment horizontal="right" vertical="center"/>
    </xf>
    <xf numFmtId="4" fontId="16" fillId="109" borderId="216" applyNumberFormat="0" applyProtection="0">
      <alignment horizontal="right" vertical="center"/>
    </xf>
    <xf numFmtId="4" fontId="16" fillId="110" borderId="216" applyNumberFormat="0" applyProtection="0">
      <alignment horizontal="right" vertical="center"/>
    </xf>
    <xf numFmtId="4" fontId="16" fillId="111" borderId="216" applyNumberFormat="0" applyProtection="0">
      <alignment horizontal="right" vertical="center"/>
    </xf>
    <xf numFmtId="4" fontId="16" fillId="112" borderId="216" applyNumberFormat="0" applyProtection="0">
      <alignment horizontal="right" vertical="center"/>
    </xf>
    <xf numFmtId="0" fontId="20" fillId="113" borderId="216" applyNumberFormat="0" applyProtection="0">
      <alignment horizontal="left" vertical="center" indent="1"/>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0" borderId="212" applyNumberFormat="0" applyProtection="0">
      <alignment horizontal="left" vertical="center" indent="2"/>
    </xf>
    <xf numFmtId="0" fontId="20" fillId="49"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16"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16"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23"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16"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16"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102"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16"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16"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13"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16"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16"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4" fontId="16" fillId="40" borderId="216" applyNumberFormat="0" applyProtection="0">
      <alignment vertical="center"/>
    </xf>
    <xf numFmtId="4" fontId="39" fillId="0" borderId="212" applyNumberFormat="0" applyProtection="0">
      <alignment horizontal="left" vertical="center" indent="1"/>
    </xf>
    <xf numFmtId="4" fontId="16" fillId="40" borderId="216" applyNumberFormat="0" applyProtection="0">
      <alignment horizontal="left" vertical="center" indent="1"/>
    </xf>
    <xf numFmtId="4" fontId="39" fillId="0" borderId="212" applyNumberFormat="0" applyProtection="0">
      <alignment horizontal="left" vertical="center" indent="1"/>
    </xf>
    <xf numFmtId="4" fontId="16" fillId="40" borderId="216" applyNumberFormat="0" applyProtection="0">
      <alignment horizontal="left" vertical="center" indent="1"/>
    </xf>
    <xf numFmtId="4" fontId="16" fillId="40" borderId="216" applyNumberFormat="0" applyProtection="0">
      <alignment horizontal="left" vertical="center" inden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4" fillId="0" borderId="212" applyNumberFormat="0" applyProtection="0">
      <alignment horizontal="right" vertical="center" wrapText="1"/>
    </xf>
    <xf numFmtId="4" fontId="16" fillId="0" borderId="216" applyNumberFormat="0" applyProtection="0">
      <alignment horizontal="right" vertical="center"/>
    </xf>
    <xf numFmtId="4" fontId="16" fillId="0" borderId="216" applyNumberFormat="0" applyProtection="0">
      <alignment horizontal="righ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0" fillId="0" borderId="216" applyNumberFormat="0" applyProtection="0">
      <alignment horizontal="left" vertical="center" indent="1"/>
    </xf>
    <xf numFmtId="0" fontId="20" fillId="0" borderId="216" applyNumberFormat="0" applyProtection="0">
      <alignment horizontal="left" vertical="center" indent="1"/>
    </xf>
    <xf numFmtId="0" fontId="25" fillId="43" borderId="212" applyNumberFormat="0" applyProtection="0">
      <alignment horizontal="center" vertical="center" wrapText="1"/>
    </xf>
    <xf numFmtId="0" fontId="20" fillId="0" borderId="216" applyNumberFormat="0" applyProtection="0">
      <alignment horizontal="left" vertical="center" indent="1"/>
    </xf>
    <xf numFmtId="0" fontId="20" fillId="0" borderId="216" applyNumberFormat="0" applyProtection="0">
      <alignment horizontal="left" vertical="center" indent="1"/>
    </xf>
    <xf numFmtId="4" fontId="45" fillId="117" borderId="216" applyNumberFormat="0" applyProtection="0">
      <alignment horizontal="right" vertical="center"/>
    </xf>
    <xf numFmtId="206" fontId="196" fillId="0" borderId="210">
      <alignment horizontal="center"/>
    </xf>
    <xf numFmtId="206" fontId="196" fillId="0" borderId="210">
      <alignment horizontal="center"/>
    </xf>
    <xf numFmtId="206" fontId="196" fillId="0" borderId="210">
      <alignment horizontal="center"/>
    </xf>
    <xf numFmtId="206" fontId="196" fillId="0" borderId="210">
      <alignment horizontal="center"/>
    </xf>
    <xf numFmtId="206" fontId="196" fillId="0" borderId="210">
      <alignment horizontal="center"/>
    </xf>
    <xf numFmtId="206" fontId="196" fillId="0" borderId="210">
      <alignment horizontal="center"/>
    </xf>
    <xf numFmtId="204" fontId="20" fillId="0" borderId="209">
      <protection locked="0"/>
    </xf>
    <xf numFmtId="204" fontId="20" fillId="0" borderId="209">
      <protection locked="0"/>
    </xf>
    <xf numFmtId="204" fontId="20" fillId="0" borderId="209">
      <protection locked="0"/>
    </xf>
    <xf numFmtId="0" fontId="73" fillId="0" borderId="217" applyNumberFormat="0" applyFill="0" applyAlignment="0" applyProtection="0"/>
    <xf numFmtId="0" fontId="73" fillId="0" borderId="217" applyNumberFormat="0" applyFill="0" applyAlignment="0" applyProtection="0"/>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0" fontId="73" fillId="0" borderId="217" applyNumberFormat="0" applyFill="0" applyAlignment="0" applyProtection="0"/>
    <xf numFmtId="204" fontId="20" fillId="0" borderId="218">
      <protection locked="0"/>
    </xf>
    <xf numFmtId="204" fontId="20" fillId="0" borderId="218">
      <protection locked="0"/>
    </xf>
    <xf numFmtId="0" fontId="73" fillId="0" borderId="217" applyNumberFormat="0" applyFill="0" applyAlignment="0" applyProtection="0"/>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0" fontId="20" fillId="39" borderId="227" applyNumberFormat="0" applyProtection="0">
      <alignment horizontal="left" vertical="top" indent="1"/>
    </xf>
    <xf numFmtId="0" fontId="24" fillId="0" borderId="226" applyNumberFormat="0" applyProtection="0">
      <alignment horizontal="left" vertical="center" indent="2"/>
    </xf>
    <xf numFmtId="4" fontId="30" fillId="18" borderId="226" applyNumberFormat="0" applyProtection="0">
      <alignment horizontal="left" vertical="center" indent="1"/>
    </xf>
    <xf numFmtId="0" fontId="25" fillId="43" borderId="226" applyNumberFormat="0" applyProtection="0">
      <alignment horizontal="center" vertical="center" wrapText="1"/>
    </xf>
    <xf numFmtId="4" fontId="30" fillId="18" borderId="212" applyNumberFormat="0" applyProtection="0">
      <alignment horizontal="right" vertical="center" wrapText="1"/>
    </xf>
    <xf numFmtId="4" fontId="30" fillId="18" borderId="212" applyNumberFormat="0" applyProtection="0">
      <alignment horizontal="left" vertical="center" indent="1"/>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23" fillId="0" borderId="212" applyNumberFormat="0" applyProtection="0">
      <alignment horizontal="right" vertical="center" wrapText="1"/>
    </xf>
    <xf numFmtId="4" fontId="23" fillId="0" borderId="226" applyNumberFormat="0" applyProtection="0">
      <alignment horizontal="left" vertical="center" indent="1"/>
    </xf>
    <xf numFmtId="0" fontId="25" fillId="44" borderId="212" applyNumberFormat="0" applyProtection="0">
      <alignment horizontal="center" vertical="top" wrapText="1"/>
    </xf>
    <xf numFmtId="0" fontId="24" fillId="0" borderId="226" applyNumberFormat="0" applyProtection="0">
      <alignment horizontal="left" vertical="center" indent="2"/>
    </xf>
    <xf numFmtId="0" fontId="20" fillId="3" borderId="227" applyNumberFormat="0" applyProtection="0">
      <alignment horizontal="left" vertical="top" indent="1"/>
    </xf>
    <xf numFmtId="0" fontId="3" fillId="0" borderId="0"/>
    <xf numFmtId="44" fontId="3" fillId="0" borderId="0" applyFont="0" applyFill="0" applyBorder="0" applyAlignment="0" applyProtection="0"/>
    <xf numFmtId="0" fontId="25" fillId="44" borderId="226" applyNumberFormat="0" applyProtection="0">
      <alignment horizontal="center" vertical="top" wrapText="1"/>
    </xf>
    <xf numFmtId="4" fontId="23" fillId="0" borderId="212" applyNumberFormat="0" applyProtection="0">
      <alignment horizontal="left" vertical="center" indent="1"/>
    </xf>
    <xf numFmtId="4" fontId="16" fillId="27" borderId="227" applyNumberFormat="0" applyProtection="0">
      <alignment horizontal="right" vertical="center"/>
    </xf>
    <xf numFmtId="4" fontId="16" fillId="24" borderId="227" applyNumberFormat="0" applyProtection="0">
      <alignment horizontal="right" vertical="center"/>
    </xf>
    <xf numFmtId="0" fontId="3" fillId="0" borderId="0"/>
    <xf numFmtId="0" fontId="3" fillId="0" borderId="0"/>
    <xf numFmtId="4" fontId="30" fillId="18" borderId="212" applyNumberFormat="0" applyProtection="0">
      <alignment horizontal="right" vertical="center" wrapText="1"/>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0" fontId="3" fillId="0" borderId="0"/>
    <xf numFmtId="0" fontId="3" fillId="0" borderId="0"/>
    <xf numFmtId="4" fontId="23" fillId="0" borderId="212" applyNumberFormat="0" applyProtection="0">
      <alignment horizontal="left" vertical="center" indent="1"/>
    </xf>
    <xf numFmtId="4" fontId="25" fillId="22" borderId="212" applyNumberFormat="0" applyProtection="0">
      <alignment horizontal="left" vertical="center"/>
    </xf>
    <xf numFmtId="0" fontId="24" fillId="0" borderId="212" applyNumberFormat="0" applyProtection="0">
      <alignment horizontal="left" vertical="center" indent="2"/>
    </xf>
    <xf numFmtId="4" fontId="30" fillId="18" borderId="212" applyNumberFormat="0" applyProtection="0">
      <alignment horizontal="right" vertical="center" wrapText="1"/>
    </xf>
    <xf numFmtId="4" fontId="16" fillId="31" borderId="211" applyNumberFormat="0" applyProtection="0">
      <alignment horizontal="right" vertical="center"/>
    </xf>
    <xf numFmtId="0" fontId="20" fillId="39" borderId="211" applyNumberFormat="0" applyProtection="0">
      <alignment horizontal="left" vertical="top" indent="1"/>
    </xf>
    <xf numFmtId="0" fontId="20" fillId="84" borderId="212" applyNumberFormat="0">
      <protection locked="0"/>
    </xf>
    <xf numFmtId="4" fontId="25" fillId="22" borderId="212" applyNumberFormat="0" applyProtection="0">
      <alignment horizontal="left" vertical="center"/>
    </xf>
    <xf numFmtId="4" fontId="30" fillId="18" borderId="212" applyNumberFormat="0" applyProtection="0">
      <alignment horizontal="right" vertical="center" wrapText="1"/>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44" fontId="3" fillId="0" borderId="0" applyFont="0" applyFill="0" applyBorder="0" applyAlignment="0" applyProtection="0"/>
    <xf numFmtId="4" fontId="16" fillId="34" borderId="212" applyNumberFormat="0" applyProtection="0">
      <alignment horizontal="left" vertical="center" indent="1"/>
    </xf>
    <xf numFmtId="4" fontId="30" fillId="18" borderId="212" applyNumberFormat="0" applyProtection="0">
      <alignment horizontal="left" vertical="center"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4" fontId="16" fillId="36" borderId="211" applyNumberFormat="0" applyProtection="0">
      <alignment horizontal="right" vertical="center"/>
    </xf>
    <xf numFmtId="4" fontId="16" fillId="34" borderId="212" applyNumberFormat="0" applyProtection="0">
      <alignment horizontal="left" vertical="center" indent="1"/>
    </xf>
    <xf numFmtId="4" fontId="17" fillId="33" borderId="212" applyNumberFormat="0" applyProtection="0">
      <alignment horizontal="left" vertical="center" indent="1"/>
    </xf>
    <xf numFmtId="4" fontId="16" fillId="32" borderId="211" applyNumberFormat="0" applyProtection="0">
      <alignment horizontal="right" vertical="center"/>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23" fillId="0" borderId="212" applyNumberFormat="0" applyProtection="0">
      <alignment horizontal="right" vertical="center" wrapText="1"/>
    </xf>
    <xf numFmtId="4" fontId="16" fillId="24" borderId="211" applyNumberFormat="0" applyProtection="0">
      <alignment horizontal="right" vertical="center"/>
    </xf>
    <xf numFmtId="4" fontId="30" fillId="18" borderId="212" applyNumberFormat="0" applyProtection="0">
      <alignment horizontal="right" vertical="center" wrapTex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4" fontId="30" fillId="18" borderId="212" applyNumberFormat="0" applyProtection="0">
      <alignment horizontal="left" vertical="center" indent="1"/>
    </xf>
    <xf numFmtId="4" fontId="17" fillId="33" borderId="212" applyNumberFormat="0" applyProtection="0">
      <alignment horizontal="left" vertical="center" indent="1"/>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0" fontId="3" fillId="0" borderId="0"/>
    <xf numFmtId="0" fontId="3" fillId="0" borderId="0"/>
    <xf numFmtId="4" fontId="23" fillId="0" borderId="212" applyNumberFormat="0" applyProtection="0">
      <alignment horizontal="left" vertical="center" indent="1"/>
    </xf>
    <xf numFmtId="0" fontId="3" fillId="0" borderId="0"/>
    <xf numFmtId="44" fontId="3" fillId="0" borderId="0" applyFont="0" applyFill="0" applyBorder="0" applyAlignment="0" applyProtection="0"/>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0" fontId="3" fillId="0" borderId="0"/>
    <xf numFmtId="44" fontId="3" fillId="0" borderId="0" applyFont="0" applyFill="0" applyBorder="0" applyAlignment="0" applyProtection="0"/>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0" fontId="3" fillId="0" borderId="0"/>
    <xf numFmtId="0" fontId="3" fillId="0" borderId="0"/>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3" fillId="0" borderId="0"/>
    <xf numFmtId="4" fontId="23" fillId="0" borderId="212"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27" applyNumberFormat="0" applyProtection="0">
      <alignment horizontal="left" vertical="top" indent="1"/>
    </xf>
    <xf numFmtId="0" fontId="20" fillId="84" borderId="226" applyNumberFormat="0">
      <protection locked="0"/>
    </xf>
    <xf numFmtId="0" fontId="3" fillId="0" borderId="0"/>
    <xf numFmtId="0" fontId="3" fillId="0" borderId="0"/>
    <xf numFmtId="0" fontId="16" fillId="40" borderId="227" applyNumberFormat="0" applyProtection="0">
      <alignment horizontal="left" vertical="top" indent="1"/>
    </xf>
    <xf numFmtId="4" fontId="36" fillId="40" borderId="227" applyNumberFormat="0" applyProtection="0">
      <alignment vertical="center"/>
    </xf>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212" applyNumberFormat="0" applyProtection="0">
      <alignment horizontal="right" vertical="center" wrapText="1"/>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0" fontId="20" fillId="84" borderId="212" applyNumberFormat="0">
      <protection locked="0"/>
    </xf>
    <xf numFmtId="0" fontId="3" fillId="0" borderId="0"/>
    <xf numFmtId="0" fontId="3" fillId="0" borderId="0"/>
    <xf numFmtId="4" fontId="30" fillId="18" borderId="212" applyNumberFormat="0" applyProtection="0">
      <alignment horizontal="right" vertical="center" wrapText="1"/>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0" fontId="3" fillId="0" borderId="0"/>
    <xf numFmtId="0" fontId="3" fillId="0" borderId="0"/>
    <xf numFmtId="4" fontId="25" fillId="22" borderId="212" applyNumberFormat="0" applyProtection="0">
      <alignment horizontal="left" vertical="center"/>
    </xf>
    <xf numFmtId="0" fontId="24" fillId="0" borderId="212" applyNumberFormat="0" applyProtection="0">
      <alignment horizontal="left" vertical="center" indent="2"/>
    </xf>
    <xf numFmtId="4" fontId="30" fillId="18" borderId="212" applyNumberFormat="0" applyProtection="0">
      <alignment horizontal="right" vertical="center" wrapText="1"/>
    </xf>
    <xf numFmtId="4" fontId="16" fillId="31" borderId="211" applyNumberFormat="0" applyProtection="0">
      <alignment horizontal="right" vertical="center"/>
    </xf>
    <xf numFmtId="0" fontId="20" fillId="39" borderId="211" applyNumberFormat="0" applyProtection="0">
      <alignment horizontal="left" vertical="top" indent="1"/>
    </xf>
    <xf numFmtId="0" fontId="20" fillId="84" borderId="212" applyNumberFormat="0">
      <protection locked="0"/>
    </xf>
    <xf numFmtId="4" fontId="25" fillId="22" borderId="212" applyNumberFormat="0" applyProtection="0">
      <alignment horizontal="left" vertical="center"/>
    </xf>
    <xf numFmtId="4" fontId="30" fillId="18" borderId="212" applyNumberFormat="0" applyProtection="0">
      <alignment horizontal="right" vertical="center" wrapText="1"/>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44" fontId="3" fillId="0" borderId="0" applyFont="0" applyFill="0" applyBorder="0" applyAlignment="0" applyProtection="0"/>
    <xf numFmtId="4" fontId="16" fillId="34" borderId="212" applyNumberFormat="0" applyProtection="0">
      <alignment horizontal="left" vertical="center" indent="1"/>
    </xf>
    <xf numFmtId="4" fontId="30" fillId="18" borderId="212" applyNumberFormat="0" applyProtection="0">
      <alignment horizontal="left" vertical="center"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4" fontId="16" fillId="36" borderId="211" applyNumberFormat="0" applyProtection="0">
      <alignment horizontal="right" vertical="center"/>
    </xf>
    <xf numFmtId="4" fontId="16" fillId="34" borderId="212" applyNumberFormat="0" applyProtection="0">
      <alignment horizontal="left" vertical="center" indent="1"/>
    </xf>
    <xf numFmtId="4" fontId="17" fillId="33" borderId="212" applyNumberFormat="0" applyProtection="0">
      <alignment horizontal="left" vertical="center" indent="1"/>
    </xf>
    <xf numFmtId="4" fontId="16" fillId="32" borderId="211" applyNumberFormat="0" applyProtection="0">
      <alignment horizontal="right" vertical="center"/>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23" fillId="0" borderId="212" applyNumberFormat="0" applyProtection="0">
      <alignment horizontal="right" vertical="center" wrapText="1"/>
    </xf>
    <xf numFmtId="4" fontId="16" fillId="24" borderId="211" applyNumberFormat="0" applyProtection="0">
      <alignment horizontal="right" vertical="center"/>
    </xf>
    <xf numFmtId="4" fontId="30" fillId="18" borderId="212" applyNumberFormat="0" applyProtection="0">
      <alignment horizontal="right" vertical="center" wrapTex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4" fontId="30" fillId="18" borderId="212" applyNumberFormat="0" applyProtection="0">
      <alignment horizontal="left" vertical="center" indent="1"/>
    </xf>
    <xf numFmtId="4" fontId="17" fillId="33" borderId="212" applyNumberFormat="0" applyProtection="0">
      <alignment horizontal="left" vertical="center" indent="1"/>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0" fontId="3" fillId="0" borderId="0"/>
    <xf numFmtId="0" fontId="3" fillId="0" borderId="0"/>
    <xf numFmtId="4" fontId="23" fillId="0" borderId="212"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3" fillId="0" borderId="0"/>
    <xf numFmtId="4" fontId="23" fillId="0" borderId="212"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212" applyNumberFormat="0" applyProtection="0">
      <alignment horizontal="left" vertical="center" indent="1"/>
    </xf>
    <xf numFmtId="4" fontId="23" fillId="0" borderId="21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184" applyNumberFormat="0" applyFont="0" applyBorder="0" applyAlignment="0" applyProtection="0">
      <protection hidden="1"/>
    </xf>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9">
      <alignment horizontal="left" vertical="center"/>
    </xf>
    <xf numFmtId="0" fontId="157" fillId="0" borderId="219">
      <alignment horizontal="left" vertical="center"/>
    </xf>
    <xf numFmtId="0" fontId="157" fillId="0" borderId="219">
      <alignment horizontal="left" vertical="center"/>
    </xf>
    <xf numFmtId="0" fontId="157" fillId="0" borderId="219">
      <alignment horizontal="left" vertical="center"/>
    </xf>
    <xf numFmtId="0" fontId="157" fillId="0" borderId="219">
      <alignment horizontal="left" vertical="center"/>
    </xf>
    <xf numFmtId="0" fontId="157" fillId="0" borderId="219">
      <alignment horizontal="left" vertical="center"/>
    </xf>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0" fontId="157" fillId="0" borderId="229">
      <alignment horizontal="left" vertical="center"/>
    </xf>
    <xf numFmtId="0" fontId="157" fillId="0" borderId="229">
      <alignment horizontal="left" vertical="center"/>
    </xf>
    <xf numFmtId="0" fontId="157" fillId="0" borderId="229">
      <alignment horizontal="left" vertical="center"/>
    </xf>
    <xf numFmtId="0" fontId="157" fillId="0" borderId="229">
      <alignment horizontal="left" vertical="center"/>
    </xf>
    <xf numFmtId="0" fontId="157" fillId="0" borderId="229">
      <alignment horizontal="left" vertical="center"/>
    </xf>
    <xf numFmtId="0" fontId="157" fillId="0" borderId="229">
      <alignment horizontal="left" vertical="center"/>
    </xf>
    <xf numFmtId="0" fontId="136" fillId="91" borderId="230" applyNumberFormat="0" applyAlignment="0" applyProtection="0"/>
    <xf numFmtId="0" fontId="136" fillId="91" borderId="230" applyNumberFormat="0" applyAlignment="0" applyProtection="0"/>
    <xf numFmtId="0" fontId="136" fillId="91" borderId="230" applyNumberFormat="0" applyAlignment="0" applyProtection="0"/>
    <xf numFmtId="0" fontId="136" fillId="91" borderId="230" applyNumberFormat="0" applyAlignment="0" applyProtection="0"/>
    <xf numFmtId="0" fontId="136" fillId="91" borderId="230" applyNumberFormat="0" applyAlignment="0" applyProtection="0"/>
    <xf numFmtId="0" fontId="134" fillId="34" borderId="230" applyNumberFormat="0" applyAlignment="0" applyProtection="0"/>
    <xf numFmtId="0" fontId="136" fillId="91" borderId="230" applyNumberFormat="0" applyAlignment="0" applyProtection="0"/>
    <xf numFmtId="0" fontId="136" fillId="91" borderId="230" applyNumberFormat="0" applyAlignment="0" applyProtection="0"/>
    <xf numFmtId="0" fontId="134" fillId="34" borderId="23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26" applyNumberFormat="0" applyProtection="0">
      <alignment horizontal="left" vertical="center" indent="1"/>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4" fontId="31" fillId="19" borderId="227" applyNumberFormat="0" applyProtection="0">
      <alignment vertical="center"/>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4" fontId="31" fillId="19" borderId="227" applyNumberFormat="0" applyProtection="0">
      <alignment vertical="center"/>
    </xf>
    <xf numFmtId="4" fontId="17" fillId="33" borderId="226" applyNumberFormat="0" applyProtection="0">
      <alignment horizontal="left" vertical="center" indent="1"/>
    </xf>
    <xf numFmtId="4" fontId="30" fillId="18" borderId="226"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30" fillId="18" borderId="226" applyNumberFormat="0" applyProtection="0">
      <alignment horizontal="right" vertical="center" wrapText="1"/>
    </xf>
    <xf numFmtId="4" fontId="16" fillId="24" borderId="227" applyNumberFormat="0" applyProtection="0">
      <alignment horizontal="right" vertical="center"/>
    </xf>
    <xf numFmtId="4" fontId="23" fillId="0" borderId="226" applyNumberFormat="0" applyProtection="0">
      <alignment horizontal="right" vertical="center" wrapText="1"/>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0" fontId="25" fillId="43" borderId="226" applyNumberFormat="0" applyProtection="0">
      <alignment horizontal="center" vertical="center" wrapText="1"/>
    </xf>
    <xf numFmtId="0" fontId="25" fillId="44" borderId="226" applyNumberFormat="0" applyProtection="0">
      <alignment horizontal="center" vertical="top" wrapText="1"/>
    </xf>
    <xf numFmtId="4" fontId="16" fillId="32" borderId="227" applyNumberFormat="0" applyProtection="0">
      <alignment horizontal="right" vertical="center"/>
    </xf>
    <xf numFmtId="4" fontId="17" fillId="33" borderId="226" applyNumberFormat="0" applyProtection="0">
      <alignment horizontal="left" vertical="center" indent="1"/>
    </xf>
    <xf numFmtId="4" fontId="16" fillId="34" borderId="226" applyNumberFormat="0" applyProtection="0">
      <alignment horizontal="left" vertical="center" indent="1"/>
    </xf>
    <xf numFmtId="4" fontId="16" fillId="36" borderId="227" applyNumberFormat="0" applyProtection="0">
      <alignment horizontal="right" vertical="center"/>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4" fontId="30" fillId="18" borderId="226" applyNumberFormat="0" applyProtection="0">
      <alignment horizontal="left" vertical="center" indent="1"/>
    </xf>
    <xf numFmtId="4" fontId="16" fillId="34"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30" fillId="18" borderId="226" applyNumberFormat="0" applyProtection="0">
      <alignment horizontal="right" vertical="center" wrapText="1"/>
    </xf>
    <xf numFmtId="4" fontId="25" fillId="22" borderId="226" applyNumberFormat="0" applyProtection="0">
      <alignment horizontal="left" vertical="center"/>
    </xf>
    <xf numFmtId="0" fontId="20" fillId="84" borderId="226" applyNumberFormat="0">
      <protection locked="0"/>
    </xf>
    <xf numFmtId="0" fontId="20" fillId="39" borderId="227" applyNumberFormat="0" applyProtection="0">
      <alignment horizontal="left" vertical="top" indent="1"/>
    </xf>
    <xf numFmtId="4" fontId="16" fillId="31" borderId="227" applyNumberFormat="0" applyProtection="0">
      <alignment horizontal="right" vertical="center"/>
    </xf>
    <xf numFmtId="4" fontId="30" fillId="18" borderId="226" applyNumberFormat="0" applyProtection="0">
      <alignment horizontal="right" vertical="center" wrapText="1"/>
    </xf>
    <xf numFmtId="0" fontId="24" fillId="0" borderId="226" applyNumberFormat="0" applyProtection="0">
      <alignment horizontal="left" vertical="center" indent="2"/>
    </xf>
    <xf numFmtId="4" fontId="25" fillId="22" borderId="226" applyNumberFormat="0" applyProtection="0">
      <alignment horizontal="left" vertical="center"/>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30" fillId="18" borderId="226" applyNumberFormat="0" applyProtection="0">
      <alignment horizontal="right" vertical="center" wrapText="1"/>
    </xf>
    <xf numFmtId="0" fontId="20" fillId="84" borderId="226" applyNumberFormat="0">
      <protection locked="0"/>
    </xf>
    <xf numFmtId="0" fontId="3" fillId="0" borderId="0"/>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30" fillId="18" borderId="226" applyNumberFormat="0" applyProtection="0">
      <alignment horizontal="right" vertical="center" wrapText="1"/>
    </xf>
    <xf numFmtId="0" fontId="3" fillId="0" borderId="0"/>
    <xf numFmtId="4" fontId="23" fillId="0" borderId="226" applyNumberFormat="0" applyProtection="0">
      <alignment horizontal="left" vertical="center" indent="1"/>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3" fillId="0" borderId="0"/>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3" fillId="0" borderId="0"/>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0" fontId="3" fillId="0" borderId="0"/>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0" fontId="3" fillId="0" borderId="0"/>
    <xf numFmtId="4" fontId="16" fillId="31" borderId="227" applyNumberFormat="0" applyProtection="0">
      <alignment horizontal="right" vertical="center"/>
    </xf>
    <xf numFmtId="0" fontId="3" fillId="0" borderId="0"/>
    <xf numFmtId="4" fontId="16" fillId="32" borderId="227" applyNumberFormat="0" applyProtection="0">
      <alignment horizontal="right" vertical="center"/>
    </xf>
    <xf numFmtId="4" fontId="16" fillId="36" borderId="227" applyNumberFormat="0" applyProtection="0">
      <alignment horizontal="right" vertical="center"/>
    </xf>
    <xf numFmtId="0" fontId="3" fillId="0" borderId="0"/>
    <xf numFmtId="0" fontId="20" fillId="35" borderId="227" applyNumberFormat="0" applyProtection="0">
      <alignment horizontal="left" vertical="top" indent="1"/>
    </xf>
    <xf numFmtId="0" fontId="20" fillId="38" borderId="227" applyNumberFormat="0" applyProtection="0">
      <alignment horizontal="left" vertical="top" indent="1"/>
    </xf>
    <xf numFmtId="0" fontId="3" fillId="0" borderId="0"/>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0" fontId="3" fillId="0" borderId="0"/>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4" fontId="31" fillId="19" borderId="227" applyNumberFormat="0" applyProtection="0">
      <alignment vertical="center"/>
    </xf>
    <xf numFmtId="4" fontId="16" fillId="26" borderId="227" applyNumberFormat="0" applyProtection="0">
      <alignment horizontal="right" vertical="center"/>
    </xf>
    <xf numFmtId="4" fontId="16" fillId="31" borderId="227" applyNumberFormat="0" applyProtection="0">
      <alignment horizontal="right" vertical="center"/>
    </xf>
    <xf numFmtId="0" fontId="3" fillId="0" borderId="0"/>
    <xf numFmtId="4" fontId="16" fillId="28" borderId="227" applyNumberFormat="0" applyProtection="0">
      <alignment horizontal="right" vertical="center"/>
    </xf>
    <xf numFmtId="0" fontId="3" fillId="0" borderId="0"/>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27" applyNumberFormat="0" applyProtection="0">
      <alignment horizontal="right" vertical="center"/>
    </xf>
    <xf numFmtId="4" fontId="16" fillId="29" borderId="227" applyNumberFormat="0" applyProtection="0">
      <alignment horizontal="right" vertical="center"/>
    </xf>
    <xf numFmtId="0" fontId="3" fillId="0" borderId="0"/>
    <xf numFmtId="0" fontId="3" fillId="0" borderId="0"/>
    <xf numFmtId="0" fontId="3" fillId="0" borderId="0"/>
    <xf numFmtId="4" fontId="16" fillId="30" borderId="22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2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27" applyNumberFormat="0" applyProtection="0">
      <alignment horizontal="right" vertical="center"/>
    </xf>
    <xf numFmtId="0" fontId="3" fillId="0" borderId="0"/>
    <xf numFmtId="0" fontId="3" fillId="0" borderId="0"/>
    <xf numFmtId="4" fontId="16" fillId="36" borderId="227" applyNumberFormat="0" applyProtection="0">
      <alignment horizontal="right" vertical="center"/>
    </xf>
    <xf numFmtId="0" fontId="3" fillId="0" borderId="0"/>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4" fontId="16" fillId="40" borderId="227" applyNumberFormat="0" applyProtection="0">
      <alignment vertical="center"/>
    </xf>
    <xf numFmtId="0" fontId="3" fillId="0" borderId="0"/>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0" fontId="20" fillId="89" borderId="222" applyNumberFormat="0" applyFont="0" applyAlignment="0" applyProtection="0"/>
    <xf numFmtId="4" fontId="31" fillId="19" borderId="227" applyNumberFormat="0" applyProtection="0">
      <alignment vertical="center"/>
    </xf>
    <xf numFmtId="4" fontId="17" fillId="33" borderId="226" applyNumberFormat="0" applyProtection="0">
      <alignment horizontal="left" vertical="center" indent="1"/>
    </xf>
    <xf numFmtId="4" fontId="30" fillId="18" borderId="226"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30" fillId="18" borderId="226" applyNumberFormat="0" applyProtection="0">
      <alignment horizontal="right" vertical="center" wrapText="1"/>
    </xf>
    <xf numFmtId="4" fontId="16" fillId="24" borderId="227" applyNumberFormat="0" applyProtection="0">
      <alignment horizontal="right" vertical="center"/>
    </xf>
    <xf numFmtId="4" fontId="23" fillId="0" borderId="226" applyNumberFormat="0" applyProtection="0">
      <alignment horizontal="right" vertical="center" wrapText="1"/>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0" fontId="25" fillId="43" borderId="226" applyNumberFormat="0" applyProtection="0">
      <alignment horizontal="center" vertical="center" wrapText="1"/>
    </xf>
    <xf numFmtId="0" fontId="25" fillId="44" borderId="226" applyNumberFormat="0" applyProtection="0">
      <alignment horizontal="center" vertical="top" wrapText="1"/>
    </xf>
    <xf numFmtId="4" fontId="16" fillId="32" borderId="227" applyNumberFormat="0" applyProtection="0">
      <alignment horizontal="right" vertical="center"/>
    </xf>
    <xf numFmtId="4" fontId="17" fillId="33" borderId="226" applyNumberFormat="0" applyProtection="0">
      <alignment horizontal="left" vertical="center" indent="1"/>
    </xf>
    <xf numFmtId="4" fontId="16" fillId="34" borderId="226" applyNumberFormat="0" applyProtection="0">
      <alignment horizontal="left" vertical="center" indent="1"/>
    </xf>
    <xf numFmtId="0" fontId="20" fillId="89" borderId="221" applyNumberFormat="0" applyFont="0" applyAlignment="0" applyProtection="0"/>
    <xf numFmtId="4" fontId="16" fillId="36" borderId="227" applyNumberFormat="0" applyProtection="0">
      <alignment horizontal="right" vertical="center"/>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4" fontId="16" fillId="34"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30" fillId="18" borderId="226" applyNumberFormat="0" applyProtection="0">
      <alignment horizontal="right" vertical="center" wrapText="1"/>
    </xf>
    <xf numFmtId="4" fontId="25" fillId="22" borderId="226" applyNumberFormat="0" applyProtection="0">
      <alignment horizontal="left" vertical="center"/>
    </xf>
    <xf numFmtId="0" fontId="20" fillId="84" borderId="226" applyNumberFormat="0">
      <protection locked="0"/>
    </xf>
    <xf numFmtId="0" fontId="20" fillId="39" borderId="227" applyNumberFormat="0" applyProtection="0">
      <alignment horizontal="left" vertical="top" indent="1"/>
    </xf>
    <xf numFmtId="4" fontId="16" fillId="31" borderId="227" applyNumberFormat="0" applyProtection="0">
      <alignment horizontal="right" vertical="center"/>
    </xf>
    <xf numFmtId="4" fontId="30" fillId="18" borderId="226" applyNumberFormat="0" applyProtection="0">
      <alignment horizontal="right" vertical="center" wrapText="1"/>
    </xf>
    <xf numFmtId="0" fontId="24" fillId="0" borderId="226" applyNumberFormat="0" applyProtection="0">
      <alignment horizontal="left" vertical="center" indent="2"/>
    </xf>
    <xf numFmtId="4" fontId="25" fillId="22" borderId="226" applyNumberFormat="0" applyProtection="0">
      <alignment horizontal="left" vertical="center"/>
    </xf>
    <xf numFmtId="4" fontId="23" fillId="0" borderId="226" applyNumberFormat="0" applyProtection="0">
      <alignment horizontal="left" vertical="center" indent="1"/>
    </xf>
    <xf numFmtId="0" fontId="20" fillId="89" borderId="221" applyNumberFormat="0" applyFont="0" applyAlignment="0" applyProtection="0"/>
    <xf numFmtId="4" fontId="23" fillId="0" borderId="226" applyNumberFormat="0" applyProtection="0">
      <alignment horizontal="left" vertical="center" indent="1"/>
    </xf>
    <xf numFmtId="0" fontId="20" fillId="84" borderId="226" applyNumberFormat="0">
      <protection locked="0"/>
    </xf>
    <xf numFmtId="0" fontId="20" fillId="89" borderId="221" applyNumberFormat="0" applyFont="0" applyAlignment="0" applyProtection="0"/>
    <xf numFmtId="0" fontId="25" fillId="44" borderId="226" applyNumberFormat="0" applyProtection="0">
      <alignment horizontal="center" vertical="top" wrapText="1"/>
    </xf>
    <xf numFmtId="4" fontId="23" fillId="0" borderId="226" applyNumberFormat="0" applyProtection="0">
      <alignment horizontal="right" vertical="center" wrapTex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16" fillId="34" borderId="226" applyNumberFormat="0" applyProtection="0">
      <alignment horizontal="left" vertical="center" indent="1"/>
    </xf>
    <xf numFmtId="0" fontId="20" fillId="89" borderId="221" applyNumberFormat="0" applyFont="0" applyAlignment="0" applyProtection="0"/>
    <xf numFmtId="4" fontId="17" fillId="33" borderId="226" applyNumberFormat="0" applyProtection="0">
      <alignment horizontal="left" vertical="center" indent="1"/>
    </xf>
    <xf numFmtId="4" fontId="25" fillId="22" borderId="226" applyNumberFormat="0" applyProtection="0">
      <alignment horizontal="left" vertical="center"/>
    </xf>
    <xf numFmtId="0" fontId="20" fillId="89" borderId="221" applyNumberFormat="0" applyFont="0" applyAlignment="0" applyProtection="0"/>
    <xf numFmtId="4" fontId="30" fillId="18" borderId="226" applyNumberFormat="0" applyProtection="0">
      <alignment horizontal="left" vertical="center" indent="1"/>
    </xf>
    <xf numFmtId="4" fontId="30" fillId="18" borderId="226"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4" fontId="23" fillId="0" borderId="226" applyNumberFormat="0" applyProtection="0">
      <alignment horizontal="left" vertical="center" indent="1"/>
    </xf>
    <xf numFmtId="0" fontId="68" fillId="89" borderId="222" applyNumberFormat="0" applyFont="0" applyAlignment="0" applyProtection="0"/>
    <xf numFmtId="0" fontId="20" fillId="84" borderId="226" applyNumberFormat="0">
      <protection locked="0"/>
    </xf>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184" applyNumberFormat="0" applyFill="0" applyBorder="0" applyAlignment="0" applyProtection="0">
      <protection hidden="1"/>
    </xf>
    <xf numFmtId="4" fontId="16" fillId="0" borderId="223" applyNumberFormat="0" applyProtection="0">
      <alignment vertical="center"/>
    </xf>
    <xf numFmtId="4" fontId="16" fillId="0" borderId="223" applyNumberFormat="0" applyProtection="0">
      <alignment vertical="center"/>
    </xf>
    <xf numFmtId="4" fontId="16" fillId="0" borderId="223" applyNumberFormat="0" applyProtection="0">
      <alignment horizontal="left" vertical="center" indent="1"/>
    </xf>
    <xf numFmtId="4" fontId="16" fillId="19" borderId="223" applyNumberFormat="0" applyProtection="0">
      <alignment horizontal="left" vertical="center" indent="1"/>
    </xf>
    <xf numFmtId="4" fontId="25" fillId="22" borderId="212" applyNumberFormat="0" applyProtection="0">
      <alignment horizontal="left" vertical="center"/>
    </xf>
    <xf numFmtId="0" fontId="20" fillId="0" borderId="223" applyNumberFormat="0" applyProtection="0">
      <alignment horizontal="left" vertical="center" indent="1"/>
    </xf>
    <xf numFmtId="4" fontId="16" fillId="2" borderId="223" applyNumberFormat="0" applyProtection="0">
      <alignment horizontal="right" vertical="center"/>
    </xf>
    <xf numFmtId="4" fontId="16" fillId="106" borderId="223" applyNumberFormat="0" applyProtection="0">
      <alignment horizontal="right" vertical="center"/>
    </xf>
    <xf numFmtId="4" fontId="16" fillId="42" borderId="223" applyNumberFormat="0" applyProtection="0">
      <alignment horizontal="right" vertical="center"/>
    </xf>
    <xf numFmtId="4" fontId="16" fillId="107" borderId="223" applyNumberFormat="0" applyProtection="0">
      <alignment horizontal="right" vertical="center"/>
    </xf>
    <xf numFmtId="4" fontId="16" fillId="108" borderId="223" applyNumberFormat="0" applyProtection="0">
      <alignment horizontal="right" vertical="center"/>
    </xf>
    <xf numFmtId="4" fontId="16" fillId="109" borderId="223" applyNumberFormat="0" applyProtection="0">
      <alignment horizontal="right" vertical="center"/>
    </xf>
    <xf numFmtId="4" fontId="16" fillId="110" borderId="223" applyNumberFormat="0" applyProtection="0">
      <alignment horizontal="right" vertical="center"/>
    </xf>
    <xf numFmtId="4" fontId="16" fillId="111" borderId="223" applyNumberFormat="0" applyProtection="0">
      <alignment horizontal="right" vertical="center"/>
    </xf>
    <xf numFmtId="4" fontId="16" fillId="112" borderId="223" applyNumberFormat="0" applyProtection="0">
      <alignment horizontal="right" vertical="center"/>
    </xf>
    <xf numFmtId="0" fontId="20" fillId="113" borderId="223" applyNumberFormat="0" applyProtection="0">
      <alignment horizontal="left" vertical="center" indent="1"/>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0" borderId="212" applyNumberFormat="0" applyProtection="0">
      <alignment horizontal="left" vertical="center" indent="2"/>
    </xf>
    <xf numFmtId="0" fontId="20" fillId="49"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23"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23"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23"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23"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23"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102"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23"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23"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13"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23"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23"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4" fontId="16" fillId="40" borderId="223" applyNumberFormat="0" applyProtection="0">
      <alignment vertical="center"/>
    </xf>
    <xf numFmtId="4" fontId="39" fillId="0" borderId="212" applyNumberFormat="0" applyProtection="0">
      <alignment horizontal="left" vertical="center" indent="1"/>
    </xf>
    <xf numFmtId="4" fontId="16" fillId="40" borderId="223" applyNumberFormat="0" applyProtection="0">
      <alignment horizontal="left" vertical="center" indent="1"/>
    </xf>
    <xf numFmtId="4" fontId="39" fillId="0" borderId="212" applyNumberFormat="0" applyProtection="0">
      <alignment horizontal="left" vertical="center" indent="1"/>
    </xf>
    <xf numFmtId="4" fontId="16" fillId="40" borderId="223" applyNumberFormat="0" applyProtection="0">
      <alignment horizontal="left" vertical="center" indent="1"/>
    </xf>
    <xf numFmtId="4" fontId="16" fillId="40" borderId="223" applyNumberFormat="0" applyProtection="0">
      <alignment horizontal="left" vertical="center" indent="1"/>
    </xf>
    <xf numFmtId="4" fontId="23" fillId="0" borderId="212" applyNumberFormat="0" applyProtection="0">
      <alignment horizontal="right" vertical="center" wrapText="1"/>
    </xf>
    <xf numFmtId="0" fontId="25" fillId="44" borderId="226" applyNumberFormat="0" applyProtection="0">
      <alignment horizontal="center" vertical="top" wrapText="1"/>
    </xf>
    <xf numFmtId="4" fontId="23" fillId="0" borderId="212" applyNumberFormat="0" applyProtection="0">
      <alignment horizontal="right" vertical="center" wrapText="1"/>
    </xf>
    <xf numFmtId="4" fontId="24" fillId="0" borderId="212" applyNumberFormat="0" applyProtection="0">
      <alignment horizontal="right" vertical="center" wrapText="1"/>
    </xf>
    <xf numFmtId="4" fontId="16" fillId="0" borderId="223" applyNumberFormat="0" applyProtection="0">
      <alignment horizontal="right" vertical="center"/>
    </xf>
    <xf numFmtId="4" fontId="16" fillId="0" borderId="223" applyNumberFormat="0" applyProtection="0">
      <alignment horizontal="right" vertical="center"/>
    </xf>
    <xf numFmtId="0" fontId="25" fillId="43" borderId="226" applyNumberFormat="0" applyProtection="0">
      <alignment horizontal="center" vertical="center" wrapTex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0" fillId="0" borderId="223" applyNumberFormat="0" applyProtection="0">
      <alignment horizontal="left" vertical="center" indent="1"/>
    </xf>
    <xf numFmtId="0" fontId="20" fillId="0" borderId="223" applyNumberFormat="0" applyProtection="0">
      <alignment horizontal="left" vertical="center" indent="1"/>
    </xf>
    <xf numFmtId="4" fontId="23" fillId="0" borderId="226" applyNumberFormat="0" applyProtection="0">
      <alignment horizontal="right" vertical="center" wrapText="1"/>
    </xf>
    <xf numFmtId="0" fontId="25" fillId="43" borderId="212" applyNumberFormat="0" applyProtection="0">
      <alignment horizontal="center" vertical="center" wrapTex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45" fillId="117" borderId="223" applyNumberFormat="0" applyProtection="0">
      <alignment horizontal="right" vertical="center"/>
    </xf>
    <xf numFmtId="0" fontId="24" fillId="0" borderId="226" applyNumberFormat="0" applyProtection="0">
      <alignment horizontal="left" vertical="center" indent="2"/>
    </xf>
    <xf numFmtId="4" fontId="16" fillId="34" borderId="226" applyNumberFormat="0" applyProtection="0">
      <alignment horizontal="left" vertical="center" indent="1"/>
    </xf>
    <xf numFmtId="4" fontId="17" fillId="33" borderId="226" applyNumberFormat="0" applyProtection="0">
      <alignment horizontal="left" vertical="center" indent="1"/>
    </xf>
    <xf numFmtId="206" fontId="196" fillId="0" borderId="220">
      <alignment horizontal="center"/>
    </xf>
    <xf numFmtId="206" fontId="196" fillId="0" borderId="220">
      <alignment horizontal="center"/>
    </xf>
    <xf numFmtId="206" fontId="196" fillId="0" borderId="220">
      <alignment horizontal="center"/>
    </xf>
    <xf numFmtId="206" fontId="196" fillId="0" borderId="220">
      <alignment horizontal="center"/>
    </xf>
    <xf numFmtId="206" fontId="196" fillId="0" borderId="220">
      <alignment horizontal="center"/>
    </xf>
    <xf numFmtId="206" fontId="196" fillId="0" borderId="220">
      <alignment horizontal="center"/>
    </xf>
    <xf numFmtId="4" fontId="25" fillId="22" borderId="226" applyNumberFormat="0" applyProtection="0">
      <alignment horizontal="left" vertical="center"/>
    </xf>
    <xf numFmtId="4" fontId="30" fillId="18" borderId="226" applyNumberFormat="0" applyProtection="0">
      <alignment horizontal="left" vertical="center" indent="1"/>
    </xf>
    <xf numFmtId="4" fontId="30" fillId="18" borderId="226" applyNumberFormat="0" applyProtection="0">
      <alignment horizontal="right" vertical="center" wrapText="1"/>
    </xf>
    <xf numFmtId="0" fontId="73" fillId="0" borderId="224" applyNumberFormat="0" applyFill="0" applyAlignment="0" applyProtection="0"/>
    <xf numFmtId="0" fontId="73" fillId="0" borderId="224" applyNumberFormat="0" applyFill="0" applyAlignment="0" applyProtection="0"/>
    <xf numFmtId="0" fontId="73" fillId="0" borderId="224" applyNumberFormat="0" applyFill="0" applyAlignment="0" applyProtection="0"/>
    <xf numFmtId="204" fontId="20" fillId="0" borderId="225">
      <protection locked="0"/>
    </xf>
    <xf numFmtId="204" fontId="20" fillId="0" borderId="225">
      <protection locked="0"/>
    </xf>
    <xf numFmtId="0" fontId="73" fillId="0" borderId="224" applyNumberFormat="0" applyFill="0" applyAlignment="0" applyProtection="0"/>
    <xf numFmtId="0" fontId="20" fillId="89" borderId="231"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68" fillId="89" borderId="231" applyNumberFormat="0" applyFont="0" applyAlignment="0" applyProtection="0"/>
    <xf numFmtId="0" fontId="184" fillId="34"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34"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91" borderId="232" applyNumberFormat="0" applyAlignment="0" applyProtection="0"/>
    <xf numFmtId="4" fontId="55" fillId="104" borderId="226" applyNumberFormat="0" applyProtection="0">
      <alignment horizontal="right" vertical="center" wrapText="1"/>
    </xf>
    <xf numFmtId="4" fontId="55" fillId="104" borderId="226" applyNumberFormat="0" applyProtection="0">
      <alignment horizontal="right" vertical="center" wrapText="1"/>
    </xf>
    <xf numFmtId="4" fontId="16" fillId="0" borderId="232" applyNumberFormat="0" applyProtection="0">
      <alignment vertical="center"/>
    </xf>
    <xf numFmtId="4" fontId="16" fillId="0" borderId="232" applyNumberFormat="0" applyProtection="0">
      <alignment vertical="center"/>
    </xf>
    <xf numFmtId="4" fontId="16" fillId="0" borderId="232" applyNumberFormat="0" applyProtection="0">
      <alignment horizontal="left" vertical="center" indent="1"/>
    </xf>
    <xf numFmtId="4" fontId="16" fillId="19" borderId="232" applyNumberFormat="0" applyProtection="0">
      <alignment horizontal="left" vertical="center" indent="1"/>
    </xf>
    <xf numFmtId="4" fontId="25" fillId="22" borderId="226" applyNumberFormat="0" applyProtection="0">
      <alignment horizontal="left" vertical="center"/>
    </xf>
    <xf numFmtId="0" fontId="20" fillId="0" borderId="232" applyNumberFormat="0" applyProtection="0">
      <alignment horizontal="left" vertical="center" indent="1"/>
    </xf>
    <xf numFmtId="4" fontId="16" fillId="2" borderId="232" applyNumberFormat="0" applyProtection="0">
      <alignment horizontal="right" vertical="center"/>
    </xf>
    <xf numFmtId="4" fontId="16" fillId="106" borderId="232" applyNumberFormat="0" applyProtection="0">
      <alignment horizontal="right" vertical="center"/>
    </xf>
    <xf numFmtId="4" fontId="16" fillId="42" borderId="232" applyNumberFormat="0" applyProtection="0">
      <alignment horizontal="right" vertical="center"/>
    </xf>
    <xf numFmtId="4" fontId="16" fillId="107" borderId="232" applyNumberFormat="0" applyProtection="0">
      <alignment horizontal="right" vertical="center"/>
    </xf>
    <xf numFmtId="4" fontId="16" fillId="108" borderId="232" applyNumberFormat="0" applyProtection="0">
      <alignment horizontal="right" vertical="center"/>
    </xf>
    <xf numFmtId="4" fontId="16" fillId="109" borderId="232" applyNumberFormat="0" applyProtection="0">
      <alignment horizontal="right" vertical="center"/>
    </xf>
    <xf numFmtId="4" fontId="16" fillId="110" borderId="232" applyNumberFormat="0" applyProtection="0">
      <alignment horizontal="right" vertical="center"/>
    </xf>
    <xf numFmtId="4" fontId="16" fillId="111" borderId="232" applyNumberFormat="0" applyProtection="0">
      <alignment horizontal="right" vertical="center"/>
    </xf>
    <xf numFmtId="4" fontId="16" fillId="112" borderId="232" applyNumberFormat="0" applyProtection="0">
      <alignment horizontal="right" vertical="center"/>
    </xf>
    <xf numFmtId="0" fontId="20" fillId="113" borderId="232" applyNumberFormat="0" applyProtection="0">
      <alignment horizontal="left" vertical="center" indent="1"/>
    </xf>
    <xf numFmtId="0" fontId="24" fillId="114"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5" fillId="115"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4" fillId="0" borderId="226" applyNumberFormat="0" applyProtection="0">
      <alignment horizontal="left" vertical="center" indent="2"/>
    </xf>
    <xf numFmtId="0" fontId="20" fillId="49"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4" fillId="114"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5" fillId="115" borderId="226" applyNumberFormat="0" applyProtection="0">
      <alignment horizontal="left" vertical="center" indent="2"/>
    </xf>
    <xf numFmtId="0" fontId="25" fillId="115" borderId="226" applyNumberFormat="0" applyProtection="0">
      <alignment horizontal="left" vertical="center" indent="2"/>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2"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2"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6"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0" fillId="23"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6" borderId="226" applyNumberFormat="0" applyProtection="0">
      <alignment horizontal="left" vertical="center" indent="2"/>
    </xf>
    <xf numFmtId="0" fontId="24" fillId="116"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6" borderId="226" applyNumberFormat="0" applyProtection="0">
      <alignment horizontal="left" vertical="center" indent="2"/>
    </xf>
    <xf numFmtId="0" fontId="24" fillId="116" borderId="226" applyNumberFormat="0" applyProtection="0">
      <alignment horizontal="left" vertical="center" indent="2"/>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2"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2"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102"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2"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2"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13"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2"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2"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84" borderId="226" applyNumberFormat="0">
      <protection locked="0"/>
    </xf>
    <xf numFmtId="0" fontId="20" fillId="84" borderId="226" applyNumberFormat="0">
      <protection locked="0"/>
    </xf>
    <xf numFmtId="0" fontId="20" fillId="84" borderId="226" applyNumberFormat="0">
      <protection locked="0"/>
    </xf>
    <xf numFmtId="0" fontId="20" fillId="84" borderId="226" applyNumberFormat="0">
      <protection locked="0"/>
    </xf>
    <xf numFmtId="4" fontId="16" fillId="40" borderId="232" applyNumberFormat="0" applyProtection="0">
      <alignment vertical="center"/>
    </xf>
    <xf numFmtId="4" fontId="39" fillId="0" borderId="226" applyNumberFormat="0" applyProtection="0">
      <alignment horizontal="left" vertical="center" indent="1"/>
    </xf>
    <xf numFmtId="4" fontId="16" fillId="40" borderId="232" applyNumberFormat="0" applyProtection="0">
      <alignment horizontal="left" vertical="center" indent="1"/>
    </xf>
    <xf numFmtId="4" fontId="39" fillId="0" borderId="226" applyNumberFormat="0" applyProtection="0">
      <alignment horizontal="left" vertical="center" indent="1"/>
    </xf>
    <xf numFmtId="4" fontId="16" fillId="40" borderId="232" applyNumberFormat="0" applyProtection="0">
      <alignment horizontal="left" vertical="center" indent="1"/>
    </xf>
    <xf numFmtId="4" fontId="16" fillId="40" borderId="232" applyNumberFormat="0" applyProtection="0">
      <alignment horizontal="left" vertical="center" indent="1"/>
    </xf>
    <xf numFmtId="4" fontId="23" fillId="0" borderId="226" applyNumberFormat="0" applyProtection="0">
      <alignment horizontal="right" vertical="center" wrapText="1"/>
    </xf>
    <xf numFmtId="4" fontId="23" fillId="0" borderId="226" applyNumberFormat="0" applyProtection="0">
      <alignment horizontal="right" vertical="center" wrapText="1"/>
    </xf>
    <xf numFmtId="4" fontId="24" fillId="0" borderId="226" applyNumberFormat="0" applyProtection="0">
      <alignment horizontal="right" vertical="center" wrapText="1"/>
    </xf>
    <xf numFmtId="4" fontId="16" fillId="0" borderId="232" applyNumberFormat="0" applyProtection="0">
      <alignment horizontal="right" vertical="center"/>
    </xf>
    <xf numFmtId="4" fontId="16" fillId="0" borderId="232"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0" borderId="232" applyNumberFormat="0" applyProtection="0">
      <alignment horizontal="left" vertical="center" indent="1"/>
    </xf>
    <xf numFmtId="0" fontId="20" fillId="0" borderId="232" applyNumberFormat="0" applyProtection="0">
      <alignment horizontal="left" vertical="center" indent="1"/>
    </xf>
    <xf numFmtId="0" fontId="25" fillId="43" borderId="226" applyNumberFormat="0" applyProtection="0">
      <alignment horizontal="center" vertical="center" wrapText="1"/>
    </xf>
    <xf numFmtId="0" fontId="20" fillId="0" borderId="232" applyNumberFormat="0" applyProtection="0">
      <alignment horizontal="left" vertical="center" indent="1"/>
    </xf>
    <xf numFmtId="0" fontId="20" fillId="0" borderId="232" applyNumberFormat="0" applyProtection="0">
      <alignment horizontal="left" vertical="center" indent="1"/>
    </xf>
    <xf numFmtId="4" fontId="45" fillId="117" borderId="232" applyNumberFormat="0" applyProtection="0">
      <alignment horizontal="right" vertic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0" fontId="73" fillId="0" borderId="233" applyNumberFormat="0" applyFill="0" applyAlignment="0" applyProtection="0"/>
    <xf numFmtId="0" fontId="73" fillId="0" borderId="233" applyNumberFormat="0" applyFill="0" applyAlignment="0" applyProtection="0"/>
    <xf numFmtId="0" fontId="73" fillId="0" borderId="233" applyNumberFormat="0" applyFill="0" applyAlignment="0" applyProtection="0"/>
    <xf numFmtId="204" fontId="20" fillId="0" borderId="234">
      <protection locked="0"/>
    </xf>
    <xf numFmtId="204" fontId="20" fillId="0" borderId="234">
      <protection locked="0"/>
    </xf>
    <xf numFmtId="0" fontId="73" fillId="0" borderId="233" applyNumberFormat="0" applyFill="0" applyAlignment="0" applyProtection="0"/>
    <xf numFmtId="0" fontId="20" fillId="89" borderId="240"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68" fillId="89" borderId="240" applyNumberFormat="0" applyFon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4" fontId="55" fillId="104" borderId="186" applyNumberFormat="0" applyProtection="0">
      <alignment horizontal="right" vertical="center" wrapText="1"/>
    </xf>
    <xf numFmtId="4" fontId="55" fillId="104" borderId="186" applyNumberFormat="0" applyProtection="0">
      <alignment horizontal="right" vertical="center" wrapText="1"/>
    </xf>
    <xf numFmtId="4" fontId="16" fillId="0" borderId="241" applyNumberFormat="0" applyProtection="0">
      <alignment vertical="center"/>
    </xf>
    <xf numFmtId="4" fontId="16" fillId="0" borderId="241" applyNumberFormat="0" applyProtection="0">
      <alignment vertical="center"/>
    </xf>
    <xf numFmtId="4" fontId="16" fillId="0" borderId="241" applyNumberFormat="0" applyProtection="0">
      <alignment horizontal="left" vertical="center" indent="1"/>
    </xf>
    <xf numFmtId="4" fontId="16" fillId="19" borderId="241" applyNumberFormat="0" applyProtection="0">
      <alignment horizontal="left" vertical="center" indent="1"/>
    </xf>
    <xf numFmtId="4" fontId="25" fillId="22" borderId="186" applyNumberFormat="0" applyProtection="0">
      <alignment horizontal="left" vertical="center"/>
    </xf>
    <xf numFmtId="0" fontId="20" fillId="0" borderId="241" applyNumberFormat="0" applyProtection="0">
      <alignment horizontal="left" vertical="center" indent="1"/>
    </xf>
    <xf numFmtId="4" fontId="16" fillId="2" borderId="241" applyNumberFormat="0" applyProtection="0">
      <alignment horizontal="right" vertical="center"/>
    </xf>
    <xf numFmtId="4" fontId="16" fillId="106" borderId="241" applyNumberFormat="0" applyProtection="0">
      <alignment horizontal="right" vertical="center"/>
    </xf>
    <xf numFmtId="4" fontId="16" fillId="42" borderId="241" applyNumberFormat="0" applyProtection="0">
      <alignment horizontal="right" vertical="center"/>
    </xf>
    <xf numFmtId="4" fontId="16" fillId="107" borderId="241" applyNumberFormat="0" applyProtection="0">
      <alignment horizontal="right" vertical="center"/>
    </xf>
    <xf numFmtId="4" fontId="16" fillId="108" borderId="241" applyNumberFormat="0" applyProtection="0">
      <alignment horizontal="right" vertical="center"/>
    </xf>
    <xf numFmtId="4" fontId="16" fillId="109" borderId="241" applyNumberFormat="0" applyProtection="0">
      <alignment horizontal="right" vertical="center"/>
    </xf>
    <xf numFmtId="4" fontId="16" fillId="110" borderId="241" applyNumberFormat="0" applyProtection="0">
      <alignment horizontal="right" vertical="center"/>
    </xf>
    <xf numFmtId="4" fontId="16" fillId="111" borderId="241" applyNumberFormat="0" applyProtection="0">
      <alignment horizontal="right" vertical="center"/>
    </xf>
    <xf numFmtId="4" fontId="16" fillId="112" borderId="241" applyNumberFormat="0" applyProtection="0">
      <alignment horizontal="right" vertical="center"/>
    </xf>
    <xf numFmtId="0" fontId="20" fillId="113" borderId="241" applyNumberFormat="0" applyProtection="0">
      <alignment horizontal="left" vertical="center" indent="1"/>
    </xf>
    <xf numFmtId="0" fontId="24" fillId="114"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5" fillId="115"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4" fillId="0" borderId="186" applyNumberFormat="0" applyProtection="0">
      <alignment horizontal="left" vertical="center" indent="2"/>
    </xf>
    <xf numFmtId="0" fontId="20" fillId="49"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4" fillId="114"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5" fillId="115" borderId="186" applyNumberFormat="0" applyProtection="0">
      <alignment horizontal="left" vertical="center" indent="2"/>
    </xf>
    <xf numFmtId="0" fontId="25" fillId="115" borderId="186" applyNumberFormat="0" applyProtection="0">
      <alignment horizontal="left" vertical="center" indent="2"/>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49" borderId="241" applyNumberFormat="0" applyProtection="0">
      <alignment horizontal="left" vertical="center"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49" borderId="241" applyNumberFormat="0" applyProtection="0">
      <alignment horizontal="left" vertical="center"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6"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23"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6" borderId="186" applyNumberFormat="0" applyProtection="0">
      <alignment horizontal="left" vertical="center" indent="2"/>
    </xf>
    <xf numFmtId="0" fontId="24" fillId="116"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6" borderId="186" applyNumberFormat="0" applyProtection="0">
      <alignment horizontal="left" vertical="center" indent="2"/>
    </xf>
    <xf numFmtId="0" fontId="24" fillId="116" borderId="186" applyNumberFormat="0" applyProtection="0">
      <alignment horizontal="left" vertical="center" indent="2"/>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23" borderId="241" applyNumberFormat="0" applyProtection="0">
      <alignment horizontal="left" vertical="center"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23" borderId="241" applyNumberFormat="0" applyProtection="0">
      <alignment horizontal="left" vertical="center"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102"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102" borderId="241" applyNumberFormat="0" applyProtection="0">
      <alignment horizontal="left" vertical="center"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102" borderId="241" applyNumberFormat="0" applyProtection="0">
      <alignment horizontal="left" vertical="center"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113"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113" borderId="241" applyNumberFormat="0" applyProtection="0">
      <alignment horizontal="left" vertical="center"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113" borderId="241" applyNumberFormat="0" applyProtection="0">
      <alignment horizontal="left" vertical="center"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84" borderId="186" applyNumberFormat="0">
      <protection locked="0"/>
    </xf>
    <xf numFmtId="0" fontId="20" fillId="84" borderId="186" applyNumberFormat="0">
      <protection locked="0"/>
    </xf>
    <xf numFmtId="0" fontId="20" fillId="84" borderId="186" applyNumberFormat="0">
      <protection locked="0"/>
    </xf>
    <xf numFmtId="0" fontId="20" fillId="84" borderId="186" applyNumberFormat="0">
      <protection locked="0"/>
    </xf>
    <xf numFmtId="4" fontId="16" fillId="40" borderId="241" applyNumberFormat="0" applyProtection="0">
      <alignment vertical="center"/>
    </xf>
    <xf numFmtId="4" fontId="39" fillId="0" borderId="186" applyNumberFormat="0" applyProtection="0">
      <alignment horizontal="left" vertical="center" indent="1"/>
    </xf>
    <xf numFmtId="4" fontId="16" fillId="40" borderId="241" applyNumberFormat="0" applyProtection="0">
      <alignment horizontal="left" vertical="center" indent="1"/>
    </xf>
    <xf numFmtId="4" fontId="39" fillId="0" borderId="186" applyNumberFormat="0" applyProtection="0">
      <alignment horizontal="left" vertical="center" indent="1"/>
    </xf>
    <xf numFmtId="4" fontId="16" fillId="40" borderId="241" applyNumberFormat="0" applyProtection="0">
      <alignment horizontal="left" vertical="center" indent="1"/>
    </xf>
    <xf numFmtId="4" fontId="16" fillId="40" borderId="241" applyNumberFormat="0" applyProtection="0">
      <alignment horizontal="left" vertical="center" inden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4" fillId="0" borderId="186" applyNumberFormat="0" applyProtection="0">
      <alignment horizontal="right" vertical="center" wrapText="1"/>
    </xf>
    <xf numFmtId="4" fontId="16" fillId="0" borderId="241" applyNumberFormat="0" applyProtection="0">
      <alignment horizontal="right" vertical="center"/>
    </xf>
    <xf numFmtId="4" fontId="16" fillId="0" borderId="241"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23" fillId="0" borderId="186" applyNumberFormat="0" applyProtection="0">
      <alignment horizontal="left" vertical="center" indent="1"/>
    </xf>
    <xf numFmtId="0" fontId="20" fillId="0" borderId="241" applyNumberFormat="0" applyProtection="0">
      <alignment horizontal="left" vertical="center" indent="1"/>
    </xf>
    <xf numFmtId="0" fontId="20" fillId="0" borderId="241" applyNumberFormat="0" applyProtection="0">
      <alignment horizontal="left" vertical="center" indent="1"/>
    </xf>
    <xf numFmtId="0" fontId="25" fillId="43" borderId="186" applyNumberFormat="0" applyProtection="0">
      <alignment horizontal="center" vertical="center" wrapText="1"/>
    </xf>
    <xf numFmtId="0" fontId="20" fillId="0" borderId="241" applyNumberFormat="0" applyProtection="0">
      <alignment horizontal="left" vertical="center" indent="1"/>
    </xf>
    <xf numFmtId="0" fontId="20" fillId="0" borderId="241" applyNumberFormat="0" applyProtection="0">
      <alignment horizontal="left" vertical="center" indent="1"/>
    </xf>
    <xf numFmtId="4" fontId="45" fillId="117" borderId="241" applyNumberFormat="0" applyProtection="0">
      <alignment horizontal="right" vertical="center"/>
    </xf>
    <xf numFmtId="49" fontId="194" fillId="118" borderId="242"/>
    <xf numFmtId="0" fontId="192" fillId="37" borderId="242">
      <protection locked="0"/>
    </xf>
    <xf numFmtId="206" fontId="196" fillId="0" borderId="237">
      <alignment horizontal="center"/>
    </xf>
    <xf numFmtId="206" fontId="196" fillId="0" borderId="237">
      <alignment horizontal="center"/>
    </xf>
    <xf numFmtId="206" fontId="196" fillId="0" borderId="237">
      <alignment horizontal="center"/>
    </xf>
    <xf numFmtId="206" fontId="196" fillId="0" borderId="237">
      <alignment horizontal="center"/>
    </xf>
    <xf numFmtId="206" fontId="196" fillId="0" borderId="237">
      <alignment horizontal="center"/>
    </xf>
    <xf numFmtId="206" fontId="196" fillId="0" borderId="237">
      <alignment horizontal="center"/>
    </xf>
    <xf numFmtId="204" fontId="20" fillId="0" borderId="236">
      <protection locked="0"/>
    </xf>
    <xf numFmtId="204" fontId="20" fillId="0" borderId="236">
      <protection locked="0"/>
    </xf>
    <xf numFmtId="204" fontId="20" fillId="0" borderId="236">
      <protection locked="0"/>
    </xf>
    <xf numFmtId="0" fontId="73" fillId="0" borderId="243" applyNumberFormat="0" applyFill="0" applyAlignment="0" applyProtection="0"/>
    <xf numFmtId="0" fontId="73" fillId="0" borderId="243" applyNumberFormat="0" applyFill="0" applyAlignment="0" applyProtection="0"/>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0" fontId="73" fillId="0" borderId="243" applyNumberFormat="0" applyFill="0" applyAlignment="0" applyProtection="0"/>
    <xf numFmtId="204" fontId="20" fillId="0" borderId="244">
      <protection locked="0"/>
    </xf>
    <xf numFmtId="204" fontId="20" fillId="0" borderId="244">
      <protection locked="0"/>
    </xf>
    <xf numFmtId="0" fontId="73" fillId="0" borderId="243" applyNumberFormat="0" applyFill="0" applyAlignment="0" applyProtection="0"/>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0" fontId="136" fillId="129" borderId="248" applyNumberFormat="0" applyAlignment="0" applyProtection="0"/>
    <xf numFmtId="0" fontId="222" fillId="80" borderId="248" applyNumberFormat="0" applyAlignment="0" applyProtection="0"/>
    <xf numFmtId="0" fontId="20" fillId="79" borderId="249" applyNumberFormat="0" applyFont="0" applyAlignment="0" applyProtection="0"/>
    <xf numFmtId="0" fontId="184" fillId="129" borderId="250" applyNumberFormat="0" applyAlignment="0" applyProtection="0"/>
    <xf numFmtId="4" fontId="17" fillId="103" borderId="251" applyNumberFormat="0" applyProtection="0">
      <alignment vertical="center"/>
    </xf>
    <xf numFmtId="4" fontId="31" fillId="103" borderId="251" applyNumberFormat="0" applyProtection="0">
      <alignment vertical="center"/>
    </xf>
    <xf numFmtId="4" fontId="17" fillId="103" borderId="251" applyNumberFormat="0" applyProtection="0">
      <alignment horizontal="left" vertical="center" indent="1"/>
    </xf>
    <xf numFmtId="0" fontId="17" fillId="103" borderId="251" applyNumberFormat="0" applyProtection="0">
      <alignment horizontal="left" vertical="top" indent="1"/>
    </xf>
    <xf numFmtId="4" fontId="16" fillId="24" borderId="251" applyNumberFormat="0" applyProtection="0">
      <alignment horizontal="right" vertical="center"/>
    </xf>
    <xf numFmtId="4" fontId="16" fillId="25" borderId="251" applyNumberFormat="0" applyProtection="0">
      <alignment horizontal="right" vertical="center"/>
    </xf>
    <xf numFmtId="4" fontId="16" fillId="26" borderId="251" applyNumberFormat="0" applyProtection="0">
      <alignment horizontal="right" vertical="center"/>
    </xf>
    <xf numFmtId="4" fontId="16" fillId="27" borderId="251" applyNumberFormat="0" applyProtection="0">
      <alignment horizontal="right" vertical="center"/>
    </xf>
    <xf numFmtId="4" fontId="16" fillId="28" borderId="251" applyNumberFormat="0" applyProtection="0">
      <alignment horizontal="right" vertical="center"/>
    </xf>
    <xf numFmtId="4" fontId="16" fillId="29" borderId="251" applyNumberFormat="0" applyProtection="0">
      <alignment horizontal="right" vertical="center"/>
    </xf>
    <xf numFmtId="4" fontId="16" fillId="30" borderId="251" applyNumberFormat="0" applyProtection="0">
      <alignment horizontal="right" vertical="center"/>
    </xf>
    <xf numFmtId="4" fontId="16" fillId="31" borderId="251" applyNumberFormat="0" applyProtection="0">
      <alignment horizontal="right" vertical="center"/>
    </xf>
    <xf numFmtId="4" fontId="16" fillId="32" borderId="251" applyNumberFormat="0" applyProtection="0">
      <alignment horizontal="right" vertical="center"/>
    </xf>
    <xf numFmtId="4" fontId="16" fillId="36" borderId="251" applyNumberFormat="0" applyProtection="0">
      <alignment horizontal="right" vertical="center"/>
    </xf>
    <xf numFmtId="0" fontId="20" fillId="99" borderId="251" applyNumberFormat="0" applyProtection="0">
      <alignment horizontal="left" vertical="center" indent="1"/>
    </xf>
    <xf numFmtId="0" fontId="20" fillId="99" borderId="251" applyNumberFormat="0" applyProtection="0">
      <alignment horizontal="left" vertical="top" indent="1"/>
    </xf>
    <xf numFmtId="0" fontId="20" fillId="36" borderId="251" applyNumberFormat="0" applyProtection="0">
      <alignment horizontal="left" vertical="center" indent="1"/>
    </xf>
    <xf numFmtId="0" fontId="20" fillId="36" borderId="251" applyNumberFormat="0" applyProtection="0">
      <alignment horizontal="left" vertical="top" indent="1"/>
    </xf>
    <xf numFmtId="0" fontId="20" fillId="94" borderId="251" applyNumberFormat="0" applyProtection="0">
      <alignment horizontal="left" vertical="center" indent="1"/>
    </xf>
    <xf numFmtId="0" fontId="20" fillId="94" borderId="251" applyNumberFormat="0" applyProtection="0">
      <alignment horizontal="left" vertical="top" indent="1"/>
    </xf>
    <xf numFmtId="0" fontId="20" fillId="41" borderId="251" applyNumberFormat="0" applyProtection="0">
      <alignment horizontal="left" vertical="center" indent="1"/>
    </xf>
    <xf numFmtId="0" fontId="20" fillId="41" borderId="251" applyNumberFormat="0" applyProtection="0">
      <alignment horizontal="left" vertical="top" indent="1"/>
    </xf>
    <xf numFmtId="0" fontId="20" fillId="84" borderId="247" applyNumberFormat="0">
      <protection locked="0"/>
    </xf>
    <xf numFmtId="4" fontId="16" fillId="89" borderId="251" applyNumberFormat="0" applyProtection="0">
      <alignment vertical="center"/>
    </xf>
    <xf numFmtId="4" fontId="36" fillId="89" borderId="251" applyNumberFormat="0" applyProtection="0">
      <alignment vertical="center"/>
    </xf>
    <xf numFmtId="4" fontId="16" fillId="89" borderId="251" applyNumberFormat="0" applyProtection="0">
      <alignment horizontal="left" vertical="center" indent="1"/>
    </xf>
    <xf numFmtId="0" fontId="16" fillId="89" borderId="251" applyNumberFormat="0" applyProtection="0">
      <alignment horizontal="left" vertical="top" indent="1"/>
    </xf>
    <xf numFmtId="4" fontId="16" fillId="41" borderId="251" applyNumberFormat="0" applyProtection="0">
      <alignment horizontal="right" vertical="center"/>
    </xf>
    <xf numFmtId="4" fontId="36" fillId="41" borderId="251" applyNumberFormat="0" applyProtection="0">
      <alignment horizontal="right" vertical="center"/>
    </xf>
    <xf numFmtId="4" fontId="16" fillId="36" borderId="251" applyNumberFormat="0" applyProtection="0">
      <alignment horizontal="left" vertical="center" indent="1"/>
    </xf>
    <xf numFmtId="0" fontId="16" fillId="36" borderId="251" applyNumberFormat="0" applyProtection="0">
      <alignment horizontal="left" vertical="top" indent="1"/>
    </xf>
    <xf numFmtId="4" fontId="45" fillId="41" borderId="251" applyNumberFormat="0" applyProtection="0">
      <alignment horizontal="right" vertical="center"/>
    </xf>
    <xf numFmtId="0" fontId="73" fillId="0" borderId="252" applyNumberFormat="0" applyFill="0" applyAlignment="0" applyProtection="0"/>
    <xf numFmtId="4" fontId="23" fillId="0" borderId="247" applyNumberFormat="0" applyProtection="0">
      <alignment horizontal="left" vertical="center" indent="1"/>
    </xf>
    <xf numFmtId="4" fontId="55" fillId="104" borderId="247" applyNumberFormat="0" applyProtection="0">
      <alignment horizontal="right" vertical="center" wrapText="1"/>
    </xf>
    <xf numFmtId="0" fontId="16" fillId="40" borderId="263" applyNumberFormat="0" applyProtection="0">
      <alignment horizontal="left" vertical="top" indent="1"/>
    </xf>
    <xf numFmtId="4" fontId="36" fillId="40" borderId="263" applyNumberFormat="0" applyProtection="0">
      <alignment vertical="center"/>
    </xf>
    <xf numFmtId="0" fontId="20" fillId="35" borderId="263" applyNumberFormat="0" applyProtection="0">
      <alignment horizontal="left" vertical="top" indent="1"/>
    </xf>
    <xf numFmtId="4" fontId="16" fillId="29"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7" borderId="263" applyNumberFormat="0" applyProtection="0">
      <alignment horizontal="right" vertical="center"/>
    </xf>
    <xf numFmtId="4" fontId="16" fillId="25" borderId="263" applyNumberFormat="0" applyProtection="0">
      <alignment horizontal="right" vertical="center"/>
    </xf>
    <xf numFmtId="4" fontId="16" fillId="24" borderId="263" applyNumberFormat="0" applyProtection="0">
      <alignment horizontal="right" vertical="center"/>
    </xf>
    <xf numFmtId="0" fontId="17" fillId="19" borderId="263" applyNumberFormat="0" applyProtection="0">
      <alignment horizontal="left" vertical="top" inden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0" fillId="18" borderId="247" applyNumberFormat="0" applyProtection="0">
      <alignment horizontal="left" vertical="center" indent="1"/>
    </xf>
    <xf numFmtId="4" fontId="30" fillId="18" borderId="247" applyNumberFormat="0" applyProtection="0">
      <alignment horizontal="left" vertical="center" indent="1"/>
    </xf>
    <xf numFmtId="4" fontId="30" fillId="18" borderId="247" applyNumberFormat="0" applyProtection="0">
      <alignment horizontal="left" vertical="center" indent="1"/>
    </xf>
    <xf numFmtId="4" fontId="30" fillId="18" borderId="247" applyNumberFormat="0" applyProtection="0">
      <alignment horizontal="left" vertical="center" indent="1"/>
    </xf>
    <xf numFmtId="4" fontId="30" fillId="18" borderId="247" applyNumberFormat="0" applyProtection="0">
      <alignment horizontal="left" vertical="center"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4" fontId="25" fillId="22" borderId="247" applyNumberFormat="0" applyProtection="0">
      <alignment horizontal="left" vertical="center"/>
    </xf>
    <xf numFmtId="4" fontId="25" fillId="22" borderId="247" applyNumberFormat="0" applyProtection="0">
      <alignment horizontal="left" vertical="center"/>
    </xf>
    <xf numFmtId="4" fontId="25" fillId="22" borderId="247" applyNumberFormat="0" applyProtection="0">
      <alignment horizontal="left" vertical="center"/>
    </xf>
    <xf numFmtId="4" fontId="25" fillId="22" borderId="247" applyNumberFormat="0" applyProtection="0">
      <alignment horizontal="left" vertical="center"/>
    </xf>
    <xf numFmtId="4" fontId="25" fillId="22" borderId="247" applyNumberFormat="0" applyProtection="0">
      <alignment horizontal="lef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84" borderId="247" applyNumberFormat="0">
      <protection locked="0"/>
    </xf>
    <xf numFmtId="0" fontId="20" fillId="84" borderId="247" applyNumberFormat="0">
      <protection locked="0"/>
    </xf>
    <xf numFmtId="0" fontId="20" fillId="84" borderId="247" applyNumberFormat="0">
      <protection locked="0"/>
    </xf>
    <xf numFmtId="0" fontId="20" fillId="84" borderId="247" applyNumberFormat="0">
      <protection locked="0"/>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23" fillId="0" borderId="247" applyNumberFormat="0" applyProtection="0">
      <alignment horizontal="left" vertical="center" inden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0" fillId="18" borderId="256" applyNumberFormat="0" applyProtection="0">
      <alignment horizontal="left" vertical="center" indent="1"/>
    </xf>
    <xf numFmtId="4" fontId="30" fillId="18" borderId="256" applyNumberFormat="0" applyProtection="0">
      <alignment horizontal="left" vertical="center" indent="1"/>
    </xf>
    <xf numFmtId="4" fontId="30" fillId="18" borderId="256" applyNumberFormat="0" applyProtection="0">
      <alignment horizontal="left" vertical="center" indent="1"/>
    </xf>
    <xf numFmtId="4" fontId="30" fillId="18" borderId="256" applyNumberFormat="0" applyProtection="0">
      <alignment horizontal="left" vertical="center" indent="1"/>
    </xf>
    <xf numFmtId="4" fontId="30" fillId="18" borderId="256" applyNumberFormat="0" applyProtection="0">
      <alignment horizontal="left" vertical="center"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4" fontId="25" fillId="22" borderId="256" applyNumberFormat="0" applyProtection="0">
      <alignment horizontal="left" vertical="center"/>
    </xf>
    <xf numFmtId="4" fontId="25" fillId="22" borderId="256" applyNumberFormat="0" applyProtection="0">
      <alignment horizontal="left" vertical="center"/>
    </xf>
    <xf numFmtId="4" fontId="25" fillId="22" borderId="256" applyNumberFormat="0" applyProtection="0">
      <alignment horizontal="left" vertical="center"/>
    </xf>
    <xf numFmtId="4" fontId="25" fillId="22" borderId="256" applyNumberFormat="0" applyProtection="0">
      <alignment horizontal="left" vertical="center"/>
    </xf>
    <xf numFmtId="4" fontId="25" fillId="22" borderId="256" applyNumberFormat="0" applyProtection="0">
      <alignment horizontal="lef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84" borderId="256" applyNumberFormat="0">
      <protection locked="0"/>
    </xf>
    <xf numFmtId="0" fontId="20" fillId="84" borderId="256" applyNumberFormat="0">
      <protection locked="0"/>
    </xf>
    <xf numFmtId="0" fontId="20" fillId="84" borderId="256" applyNumberFormat="0">
      <protection locked="0"/>
    </xf>
    <xf numFmtId="0" fontId="20" fillId="84" borderId="256" applyNumberFormat="0">
      <protection locked="0"/>
    </xf>
    <xf numFmtId="0" fontId="20" fillId="84" borderId="256" applyNumberFormat="0">
      <protection locked="0"/>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0" fontId="134" fillId="34" borderId="257" applyNumberFormat="0" applyAlignment="0" applyProtection="0"/>
    <xf numFmtId="0" fontId="136" fillId="91" borderId="257" applyNumberFormat="0" applyAlignment="0" applyProtection="0"/>
    <xf numFmtId="0" fontId="136" fillId="91" borderId="257" applyNumberFormat="0" applyAlignment="0" applyProtection="0"/>
    <xf numFmtId="0" fontId="134" fillId="34" borderId="257" applyNumberFormat="0" applyAlignment="0" applyProtection="0"/>
    <xf numFmtId="0" fontId="136" fillId="91" borderId="257" applyNumberFormat="0" applyAlignment="0" applyProtection="0"/>
    <xf numFmtId="0" fontId="136" fillId="91" borderId="257" applyNumberFormat="0" applyAlignment="0" applyProtection="0"/>
    <xf numFmtId="0" fontId="136" fillId="91" borderId="257" applyNumberFormat="0" applyAlignment="0" applyProtection="0"/>
    <xf numFmtId="0" fontId="136" fillId="91" borderId="257" applyNumberFormat="0" applyAlignment="0" applyProtection="0"/>
    <xf numFmtId="0" fontId="136" fillId="91" borderId="257" applyNumberFormat="0" applyAlignment="0" applyProtection="0"/>
    <xf numFmtId="0" fontId="157" fillId="0" borderId="254">
      <alignment horizontal="left" vertical="center"/>
    </xf>
    <xf numFmtId="0" fontId="157" fillId="0" borderId="254">
      <alignment horizontal="left" vertical="center"/>
    </xf>
    <xf numFmtId="0" fontId="157" fillId="0" borderId="254">
      <alignment horizontal="left" vertical="center"/>
    </xf>
    <xf numFmtId="0" fontId="157" fillId="0" borderId="254">
      <alignment horizontal="left" vertical="center"/>
    </xf>
    <xf numFmtId="0" fontId="157" fillId="0" borderId="254">
      <alignment horizontal="left" vertical="center"/>
    </xf>
    <xf numFmtId="0" fontId="157" fillId="0" borderId="254">
      <alignment horizontal="left" vertical="center"/>
    </xf>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36" fillId="91" borderId="265" applyNumberFormat="0" applyAlignment="0" applyProtection="0"/>
    <xf numFmtId="0" fontId="136" fillId="91" borderId="265" applyNumberFormat="0" applyAlignment="0" applyProtection="0"/>
    <xf numFmtId="0" fontId="136" fillId="91" borderId="265" applyNumberFormat="0" applyAlignment="0" applyProtection="0"/>
    <xf numFmtId="0" fontId="136" fillId="91" borderId="265" applyNumberFormat="0" applyAlignment="0" applyProtection="0"/>
    <xf numFmtId="0" fontId="136" fillId="91" borderId="265" applyNumberFormat="0" applyAlignment="0" applyProtection="0"/>
    <xf numFmtId="0" fontId="134" fillId="34" borderId="265" applyNumberFormat="0" applyAlignment="0" applyProtection="0"/>
    <xf numFmtId="0" fontId="136" fillId="91" borderId="265" applyNumberFormat="0" applyAlignment="0" applyProtection="0"/>
    <xf numFmtId="0" fontId="136" fillId="91" borderId="265" applyNumberFormat="0" applyAlignment="0" applyProtection="0"/>
    <xf numFmtId="0" fontId="134" fillId="34" borderId="265" applyNumberFormat="0" applyAlignment="0" applyProtection="0"/>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23" fillId="0" borderId="256" applyNumberFormat="0" applyProtection="0">
      <alignment horizontal="left" vertical="center" indent="1"/>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3" borderId="264" applyNumberFormat="0" applyProtection="0">
      <alignment horizontal="center" vertical="center" wrapTex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0" fontId="20" fillId="89" borderId="258" applyNumberFormat="0" applyFont="0" applyAlignment="0" applyProtection="0"/>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0" fontId="20" fillId="89" borderId="257" applyNumberFormat="0" applyFont="0" applyAlignment="0" applyProtection="0"/>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0" fontId="20" fillId="89" borderId="257" applyNumberFormat="0" applyFont="0" applyAlignment="0" applyProtection="0"/>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20" fillId="89" borderId="257" applyNumberFormat="0" applyFont="0" applyAlignment="0" applyProtection="0"/>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0" fontId="20" fillId="89" borderId="257" applyNumberFormat="0" applyFont="0" applyAlignment="0" applyProtection="0"/>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0" fontId="20" fillId="89" borderId="257" applyNumberFormat="0" applyFont="0" applyAlignment="0" applyProtection="0"/>
    <xf numFmtId="4" fontId="30" fillId="18" borderId="256" applyNumberFormat="0" applyProtection="0">
      <alignment horizontal="right" vertical="center" wrapText="1"/>
    </xf>
    <xf numFmtId="4" fontId="30" fillId="18" borderId="256" applyNumberFormat="0" applyProtection="0">
      <alignment horizontal="right" vertical="center" wrapText="1"/>
    </xf>
    <xf numFmtId="0" fontId="68" fillId="89" borderId="258" applyNumberFormat="0" applyFon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4" fontId="55" fillId="104" borderId="256" applyNumberFormat="0" applyProtection="0">
      <alignment horizontal="right" vertical="center" wrapText="1"/>
    </xf>
    <xf numFmtId="4" fontId="55" fillId="104" borderId="256" applyNumberFormat="0" applyProtection="0">
      <alignment horizontal="right" vertical="center" wrapText="1"/>
    </xf>
    <xf numFmtId="4" fontId="16" fillId="0" borderId="259" applyNumberFormat="0" applyProtection="0">
      <alignment vertical="center"/>
    </xf>
    <xf numFmtId="4" fontId="16" fillId="0" borderId="259" applyNumberFormat="0" applyProtection="0">
      <alignment vertical="center"/>
    </xf>
    <xf numFmtId="4" fontId="16" fillId="0" borderId="259" applyNumberFormat="0" applyProtection="0">
      <alignment horizontal="left" vertical="center" indent="1"/>
    </xf>
    <xf numFmtId="4" fontId="16" fillId="19" borderId="259" applyNumberFormat="0" applyProtection="0">
      <alignment horizontal="left" vertical="center" indent="1"/>
    </xf>
    <xf numFmtId="4" fontId="25" fillId="22" borderId="256" applyNumberFormat="0" applyProtection="0">
      <alignment horizontal="left" vertical="center"/>
    </xf>
    <xf numFmtId="0" fontId="20" fillId="0" borderId="259" applyNumberFormat="0" applyProtection="0">
      <alignment horizontal="left" vertical="center" indent="1"/>
    </xf>
    <xf numFmtId="4" fontId="16" fillId="2" borderId="259" applyNumberFormat="0" applyProtection="0">
      <alignment horizontal="right" vertical="center"/>
    </xf>
    <xf numFmtId="4" fontId="16" fillId="106" borderId="259" applyNumberFormat="0" applyProtection="0">
      <alignment horizontal="right" vertical="center"/>
    </xf>
    <xf numFmtId="4" fontId="16" fillId="42" borderId="259" applyNumberFormat="0" applyProtection="0">
      <alignment horizontal="right" vertical="center"/>
    </xf>
    <xf numFmtId="4" fontId="16" fillId="107" borderId="259" applyNumberFormat="0" applyProtection="0">
      <alignment horizontal="right" vertical="center"/>
    </xf>
    <xf numFmtId="4" fontId="16" fillId="108" borderId="259" applyNumberFormat="0" applyProtection="0">
      <alignment horizontal="right" vertical="center"/>
    </xf>
    <xf numFmtId="4" fontId="16" fillId="109" borderId="259" applyNumberFormat="0" applyProtection="0">
      <alignment horizontal="right" vertical="center"/>
    </xf>
    <xf numFmtId="4" fontId="16" fillId="110" borderId="259" applyNumberFormat="0" applyProtection="0">
      <alignment horizontal="right" vertical="center"/>
    </xf>
    <xf numFmtId="4" fontId="16" fillId="111" borderId="259" applyNumberFormat="0" applyProtection="0">
      <alignment horizontal="right" vertical="center"/>
    </xf>
    <xf numFmtId="4" fontId="16" fillId="112" borderId="259" applyNumberFormat="0" applyProtection="0">
      <alignment horizontal="right" vertical="center"/>
    </xf>
    <xf numFmtId="0" fontId="20" fillId="113" borderId="259" applyNumberFormat="0" applyProtection="0">
      <alignment horizontal="left" vertical="center" indent="1"/>
    </xf>
    <xf numFmtId="0" fontId="24" fillId="114"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5" fillId="115"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4" fillId="0" borderId="256" applyNumberFormat="0" applyProtection="0">
      <alignment horizontal="left" vertical="center" indent="2"/>
    </xf>
    <xf numFmtId="0" fontId="20" fillId="49"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4" fillId="114"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5" fillId="115" borderId="256" applyNumberFormat="0" applyProtection="0">
      <alignment horizontal="left" vertical="center" indent="2"/>
    </xf>
    <xf numFmtId="0" fontId="25" fillId="115" borderId="256" applyNumberFormat="0" applyProtection="0">
      <alignment horizontal="left" vertical="center" indent="2"/>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49" borderId="259" applyNumberFormat="0" applyProtection="0">
      <alignment horizontal="left" vertical="center"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49" borderId="259" applyNumberFormat="0" applyProtection="0">
      <alignment horizontal="left" vertical="center"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6"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23"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6" borderId="256" applyNumberFormat="0" applyProtection="0">
      <alignment horizontal="left" vertical="center" indent="2"/>
    </xf>
    <xf numFmtId="0" fontId="24" fillId="116"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6" borderId="256" applyNumberFormat="0" applyProtection="0">
      <alignment horizontal="left" vertical="center" indent="2"/>
    </xf>
    <xf numFmtId="0" fontId="24" fillId="116" borderId="256" applyNumberFormat="0" applyProtection="0">
      <alignment horizontal="left" vertical="center" indent="2"/>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23" borderId="259" applyNumberFormat="0" applyProtection="0">
      <alignment horizontal="left" vertical="center"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23" borderId="259" applyNumberFormat="0" applyProtection="0">
      <alignment horizontal="left" vertical="center"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102"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102" borderId="259" applyNumberFormat="0" applyProtection="0">
      <alignment horizontal="left" vertical="center"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102" borderId="259" applyNumberFormat="0" applyProtection="0">
      <alignment horizontal="left" vertical="center"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113"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113" borderId="259" applyNumberFormat="0" applyProtection="0">
      <alignment horizontal="left" vertical="center"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113" borderId="259" applyNumberFormat="0" applyProtection="0">
      <alignment horizontal="left" vertical="center"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84" borderId="256" applyNumberFormat="0">
      <protection locked="0"/>
    </xf>
    <xf numFmtId="0" fontId="20" fillId="84" borderId="256" applyNumberFormat="0">
      <protection locked="0"/>
    </xf>
    <xf numFmtId="0" fontId="20" fillId="84" borderId="256" applyNumberFormat="0">
      <protection locked="0"/>
    </xf>
    <xf numFmtId="0" fontId="20" fillId="84" borderId="256" applyNumberFormat="0">
      <protection locked="0"/>
    </xf>
    <xf numFmtId="4" fontId="16" fillId="40" borderId="259" applyNumberFormat="0" applyProtection="0">
      <alignment vertical="center"/>
    </xf>
    <xf numFmtId="4" fontId="39" fillId="0" borderId="256" applyNumberFormat="0" applyProtection="0">
      <alignment horizontal="left" vertical="center" indent="1"/>
    </xf>
    <xf numFmtId="4" fontId="16" fillId="40" borderId="259" applyNumberFormat="0" applyProtection="0">
      <alignment horizontal="left" vertical="center" indent="1"/>
    </xf>
    <xf numFmtId="4" fontId="39" fillId="0" borderId="256" applyNumberFormat="0" applyProtection="0">
      <alignment horizontal="left" vertical="center" indent="1"/>
    </xf>
    <xf numFmtId="4" fontId="16" fillId="40" borderId="259" applyNumberFormat="0" applyProtection="0">
      <alignment horizontal="left" vertical="center" indent="1"/>
    </xf>
    <xf numFmtId="4" fontId="16" fillId="40" borderId="259" applyNumberFormat="0" applyProtection="0">
      <alignment horizontal="left" vertical="center" inden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4" fillId="0" borderId="256" applyNumberFormat="0" applyProtection="0">
      <alignment horizontal="right" vertical="center" wrapText="1"/>
    </xf>
    <xf numFmtId="4" fontId="16" fillId="0" borderId="259" applyNumberFormat="0" applyProtection="0">
      <alignment horizontal="right" vertical="center"/>
    </xf>
    <xf numFmtId="4" fontId="16" fillId="0" borderId="259" applyNumberFormat="0" applyProtection="0">
      <alignment horizontal="right" vertical="center"/>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0" fontId="20" fillId="0" borderId="259" applyNumberFormat="0" applyProtection="0">
      <alignment horizontal="left" vertical="center" indent="1"/>
    </xf>
    <xf numFmtId="0" fontId="20" fillId="0" borderId="259" applyNumberFormat="0" applyProtection="0">
      <alignment horizontal="left" vertical="center" indent="1"/>
    </xf>
    <xf numFmtId="0" fontId="25" fillId="43" borderId="256" applyNumberFormat="0" applyProtection="0">
      <alignment horizontal="center" vertical="center" wrapText="1"/>
    </xf>
    <xf numFmtId="0" fontId="20" fillId="0" borderId="259" applyNumberFormat="0" applyProtection="0">
      <alignment horizontal="left" vertical="center" indent="1"/>
    </xf>
    <xf numFmtId="0" fontId="20" fillId="0" borderId="259" applyNumberFormat="0" applyProtection="0">
      <alignment horizontal="left" vertical="center" indent="1"/>
    </xf>
    <xf numFmtId="4" fontId="45" fillId="117" borderId="259" applyNumberFormat="0" applyProtection="0">
      <alignment horizontal="right" vertical="center"/>
    </xf>
    <xf numFmtId="206" fontId="196" fillId="0" borderId="246">
      <alignment horizontal="center"/>
    </xf>
    <xf numFmtId="206" fontId="196" fillId="0" borderId="246">
      <alignment horizontal="center"/>
    </xf>
    <xf numFmtId="206" fontId="196" fillId="0" borderId="246">
      <alignment horizontal="center"/>
    </xf>
    <xf numFmtId="206" fontId="196" fillId="0" borderId="246">
      <alignment horizontal="center"/>
    </xf>
    <xf numFmtId="206" fontId="196" fillId="0" borderId="246">
      <alignment horizontal="center"/>
    </xf>
    <xf numFmtId="206" fontId="196" fillId="0" borderId="246">
      <alignment horizontal="center"/>
    </xf>
    <xf numFmtId="204" fontId="20" fillId="0" borderId="244">
      <protection locked="0"/>
    </xf>
    <xf numFmtId="204" fontId="20" fillId="0" borderId="244">
      <protection locked="0"/>
    </xf>
    <xf numFmtId="204" fontId="20" fillId="0" borderId="244">
      <protection locked="0"/>
    </xf>
    <xf numFmtId="0" fontId="73" fillId="0" borderId="260" applyNumberFormat="0" applyFill="0" applyAlignment="0" applyProtection="0"/>
    <xf numFmtId="0" fontId="73" fillId="0" borderId="260" applyNumberFormat="0" applyFill="0" applyAlignment="0" applyProtection="0"/>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0" fontId="73" fillId="0" borderId="260" applyNumberFormat="0" applyFill="0" applyAlignment="0" applyProtection="0"/>
    <xf numFmtId="204" fontId="20" fillId="0" borderId="261">
      <protection locked="0"/>
    </xf>
    <xf numFmtId="204" fontId="20" fillId="0" borderId="261">
      <protection locked="0"/>
    </xf>
    <xf numFmtId="0" fontId="73" fillId="0" borderId="260" applyNumberFormat="0" applyFill="0" applyAlignment="0" applyProtection="0"/>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0" fontId="20" fillId="89" borderId="267"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68" fillId="89" borderId="267" applyNumberFormat="0" applyFont="0" applyAlignment="0" applyProtection="0"/>
    <xf numFmtId="0" fontId="184" fillId="34"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34"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91" borderId="268" applyNumberFormat="0" applyAlignment="0" applyProtection="0"/>
    <xf numFmtId="4" fontId="55" fillId="104" borderId="264" applyNumberFormat="0" applyProtection="0">
      <alignment horizontal="right" vertical="center" wrapText="1"/>
    </xf>
    <xf numFmtId="4" fontId="55" fillId="104" borderId="264" applyNumberFormat="0" applyProtection="0">
      <alignment horizontal="right" vertical="center" wrapText="1"/>
    </xf>
    <xf numFmtId="4" fontId="16" fillId="0" borderId="268" applyNumberFormat="0" applyProtection="0">
      <alignment vertical="center"/>
    </xf>
    <xf numFmtId="4" fontId="16" fillId="0" borderId="268" applyNumberFormat="0" applyProtection="0">
      <alignment vertical="center"/>
    </xf>
    <xf numFmtId="4" fontId="16" fillId="0" borderId="268" applyNumberFormat="0" applyProtection="0">
      <alignment horizontal="left" vertical="center" indent="1"/>
    </xf>
    <xf numFmtId="4" fontId="16" fillId="19" borderId="268" applyNumberFormat="0" applyProtection="0">
      <alignment horizontal="left" vertical="center" indent="1"/>
    </xf>
    <xf numFmtId="4" fontId="25" fillId="22" borderId="264" applyNumberFormat="0" applyProtection="0">
      <alignment horizontal="left" vertical="center"/>
    </xf>
    <xf numFmtId="0" fontId="20" fillId="0" borderId="268" applyNumberFormat="0" applyProtection="0">
      <alignment horizontal="left" vertical="center" indent="1"/>
    </xf>
    <xf numFmtId="4" fontId="16" fillId="2" borderId="268" applyNumberFormat="0" applyProtection="0">
      <alignment horizontal="right" vertical="center"/>
    </xf>
    <xf numFmtId="4" fontId="16" fillId="106" borderId="268" applyNumberFormat="0" applyProtection="0">
      <alignment horizontal="right" vertical="center"/>
    </xf>
    <xf numFmtId="4" fontId="16" fillId="42" borderId="268" applyNumberFormat="0" applyProtection="0">
      <alignment horizontal="right" vertical="center"/>
    </xf>
    <xf numFmtId="4" fontId="16" fillId="107" borderId="268" applyNumberFormat="0" applyProtection="0">
      <alignment horizontal="right" vertical="center"/>
    </xf>
    <xf numFmtId="4" fontId="16" fillId="108" borderId="268" applyNumberFormat="0" applyProtection="0">
      <alignment horizontal="right" vertical="center"/>
    </xf>
    <xf numFmtId="4" fontId="16" fillId="109" borderId="268" applyNumberFormat="0" applyProtection="0">
      <alignment horizontal="right" vertical="center"/>
    </xf>
    <xf numFmtId="4" fontId="16" fillId="110" borderId="268" applyNumberFormat="0" applyProtection="0">
      <alignment horizontal="right" vertical="center"/>
    </xf>
    <xf numFmtId="4" fontId="16" fillId="111" borderId="268" applyNumberFormat="0" applyProtection="0">
      <alignment horizontal="right" vertical="center"/>
    </xf>
    <xf numFmtId="4" fontId="16" fillId="112" borderId="268" applyNumberFormat="0" applyProtection="0">
      <alignment horizontal="right" vertical="center"/>
    </xf>
    <xf numFmtId="0" fontId="20" fillId="113" borderId="268" applyNumberFormat="0" applyProtection="0">
      <alignment horizontal="left" vertical="center" indent="1"/>
    </xf>
    <xf numFmtId="0" fontId="24" fillId="114"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5" fillId="115"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4" fillId="0" borderId="264" applyNumberFormat="0" applyProtection="0">
      <alignment horizontal="left" vertical="center" indent="2"/>
    </xf>
    <xf numFmtId="0" fontId="20" fillId="49"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4" fillId="114"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5" fillId="115" borderId="264" applyNumberFormat="0" applyProtection="0">
      <alignment horizontal="left" vertical="center" indent="2"/>
    </xf>
    <xf numFmtId="0" fontId="25" fillId="115" borderId="264" applyNumberFormat="0" applyProtection="0">
      <alignment horizontal="left" vertical="center" indent="2"/>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49" borderId="268" applyNumberFormat="0" applyProtection="0">
      <alignment horizontal="left" vertical="center"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49" borderId="268" applyNumberFormat="0" applyProtection="0">
      <alignment horizontal="left" vertical="center"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6"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23"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6" borderId="264" applyNumberFormat="0" applyProtection="0">
      <alignment horizontal="left" vertical="center" indent="2"/>
    </xf>
    <xf numFmtId="0" fontId="24" fillId="116"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6" borderId="264" applyNumberFormat="0" applyProtection="0">
      <alignment horizontal="left" vertical="center" indent="2"/>
    </xf>
    <xf numFmtId="0" fontId="24" fillId="116" borderId="264" applyNumberFormat="0" applyProtection="0">
      <alignment horizontal="left" vertical="center" indent="2"/>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23" borderId="268" applyNumberFormat="0" applyProtection="0">
      <alignment horizontal="left" vertical="center"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23" borderId="268" applyNumberFormat="0" applyProtection="0">
      <alignment horizontal="left" vertical="center"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102"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102" borderId="268" applyNumberFormat="0" applyProtection="0">
      <alignment horizontal="left" vertical="center"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102" borderId="268" applyNumberFormat="0" applyProtection="0">
      <alignment horizontal="left" vertical="center"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113"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113" borderId="268" applyNumberFormat="0" applyProtection="0">
      <alignment horizontal="left" vertical="center"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113" borderId="268" applyNumberFormat="0" applyProtection="0">
      <alignment horizontal="left" vertical="center"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84" borderId="264" applyNumberFormat="0">
      <protection locked="0"/>
    </xf>
    <xf numFmtId="4" fontId="16" fillId="40" borderId="268" applyNumberFormat="0" applyProtection="0">
      <alignment vertical="center"/>
    </xf>
    <xf numFmtId="4" fontId="39" fillId="0" borderId="264" applyNumberFormat="0" applyProtection="0">
      <alignment horizontal="left" vertical="center" indent="1"/>
    </xf>
    <xf numFmtId="4" fontId="16" fillId="40" borderId="268" applyNumberFormat="0" applyProtection="0">
      <alignment horizontal="left" vertical="center" indent="1"/>
    </xf>
    <xf numFmtId="4" fontId="39" fillId="0" borderId="264" applyNumberFormat="0" applyProtection="0">
      <alignment horizontal="left" vertical="center" indent="1"/>
    </xf>
    <xf numFmtId="4" fontId="16" fillId="40" borderId="268" applyNumberFormat="0" applyProtection="0">
      <alignment horizontal="left" vertical="center" indent="1"/>
    </xf>
    <xf numFmtId="4" fontId="16" fillId="40" borderId="268" applyNumberFormat="0" applyProtection="0">
      <alignment horizontal="left" vertical="center" inden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4" fillId="0" borderId="264" applyNumberFormat="0" applyProtection="0">
      <alignment horizontal="right" vertical="center" wrapText="1"/>
    </xf>
    <xf numFmtId="4" fontId="16" fillId="0" borderId="268" applyNumberFormat="0" applyProtection="0">
      <alignment horizontal="right" vertical="center"/>
    </xf>
    <xf numFmtId="4" fontId="16" fillId="0" borderId="268" applyNumberFormat="0" applyProtection="0">
      <alignment horizontal="right" vertical="center"/>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0" fontId="20" fillId="0" borderId="268" applyNumberFormat="0" applyProtection="0">
      <alignment horizontal="left" vertical="center" indent="1"/>
    </xf>
    <xf numFmtId="0" fontId="20" fillId="0" borderId="268" applyNumberFormat="0" applyProtection="0">
      <alignment horizontal="left" vertical="center" indent="1"/>
    </xf>
    <xf numFmtId="0" fontId="25" fillId="43" borderId="264" applyNumberFormat="0" applyProtection="0">
      <alignment horizontal="center" vertical="center" wrapText="1"/>
    </xf>
    <xf numFmtId="0" fontId="20" fillId="0" borderId="268" applyNumberFormat="0" applyProtection="0">
      <alignment horizontal="left" vertical="center" indent="1"/>
    </xf>
    <xf numFmtId="0" fontId="20" fillId="0" borderId="268" applyNumberFormat="0" applyProtection="0">
      <alignment horizontal="left" vertical="center" indent="1"/>
    </xf>
    <xf numFmtId="4" fontId="45" fillId="117" borderId="268" applyNumberFormat="0" applyProtection="0">
      <alignment horizontal="right" vertical="center"/>
    </xf>
    <xf numFmtId="206" fontId="196" fillId="0" borderId="262">
      <alignment horizontal="center"/>
    </xf>
    <xf numFmtId="206" fontId="196" fillId="0" borderId="262">
      <alignment horizontal="center"/>
    </xf>
    <xf numFmtId="206" fontId="196" fillId="0" borderId="262">
      <alignment horizontal="center"/>
    </xf>
    <xf numFmtId="206" fontId="196" fillId="0" borderId="262">
      <alignment horizontal="center"/>
    </xf>
    <xf numFmtId="206" fontId="196" fillId="0" borderId="262">
      <alignment horizontal="center"/>
    </xf>
    <xf numFmtId="206" fontId="196" fillId="0" borderId="262">
      <alignment horizontal="center"/>
    </xf>
    <xf numFmtId="0" fontId="73" fillId="0" borderId="269" applyNumberFormat="0" applyFill="0" applyAlignment="0" applyProtection="0"/>
    <xf numFmtId="0" fontId="73" fillId="0" borderId="269" applyNumberFormat="0" applyFill="0" applyAlignment="0" applyProtection="0"/>
    <xf numFmtId="0" fontId="73" fillId="0" borderId="269" applyNumberFormat="0" applyFill="0" applyAlignment="0" applyProtection="0"/>
    <xf numFmtId="204" fontId="20" fillId="0" borderId="270">
      <protection locked="0"/>
    </xf>
    <xf numFmtId="204" fontId="20" fillId="0" borderId="270">
      <protection locked="0"/>
    </xf>
    <xf numFmtId="0" fontId="73" fillId="0" borderId="269" applyNumberFormat="0" applyFill="0" applyAlignment="0" applyProtection="0"/>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0" fontId="24" fillId="0" borderId="264"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64" applyNumberFormat="0">
      <protection locked="0"/>
    </xf>
    <xf numFmtId="0" fontId="20" fillId="84" borderId="264" applyNumberFormat="0">
      <protection locked="0"/>
    </xf>
    <xf numFmtId="0" fontId="20" fillId="84" borderId="264" applyNumberFormat="0">
      <protection locked="0"/>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23" fillId="0" borderId="264" applyNumberFormat="0" applyProtection="0">
      <alignment horizontal="left" vertical="center" inden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0" fillId="18" borderId="273" applyNumberFormat="0" applyProtection="0">
      <alignment horizontal="left" vertical="center" indent="1"/>
    </xf>
    <xf numFmtId="4" fontId="30" fillId="18" borderId="273" applyNumberFormat="0" applyProtection="0">
      <alignment horizontal="left" vertical="center" indent="1"/>
    </xf>
    <xf numFmtId="4" fontId="30" fillId="18" borderId="273" applyNumberFormat="0" applyProtection="0">
      <alignment horizontal="left" vertical="center" indent="1"/>
    </xf>
    <xf numFmtId="4" fontId="30" fillId="18" borderId="273" applyNumberFormat="0" applyProtection="0">
      <alignment horizontal="left" vertical="center" indent="1"/>
    </xf>
    <xf numFmtId="4" fontId="30" fillId="18" borderId="273" applyNumberFormat="0" applyProtection="0">
      <alignment horizontal="left" vertical="center"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25" fillId="22" borderId="273" applyNumberFormat="0" applyProtection="0">
      <alignment horizontal="left" vertical="center"/>
    </xf>
    <xf numFmtId="4" fontId="25" fillId="22" borderId="273" applyNumberFormat="0" applyProtection="0">
      <alignment horizontal="left" vertical="center"/>
    </xf>
    <xf numFmtId="4" fontId="25" fillId="22" borderId="273" applyNumberFormat="0" applyProtection="0">
      <alignment horizontal="left" vertical="center"/>
    </xf>
    <xf numFmtId="4" fontId="25" fillId="22" borderId="273" applyNumberFormat="0" applyProtection="0">
      <alignment horizontal="lef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134" fillId="34" borderId="274" applyNumberFormat="0" applyAlignment="0" applyProtection="0"/>
    <xf numFmtId="0" fontId="136" fillId="91" borderId="274" applyNumberFormat="0" applyAlignment="0" applyProtection="0"/>
    <xf numFmtId="0" fontId="136" fillId="91" borderId="274" applyNumberFormat="0" applyAlignment="0" applyProtection="0"/>
    <xf numFmtId="0" fontId="134" fillId="34" borderId="274" applyNumberFormat="0" applyAlignment="0" applyProtection="0"/>
    <xf numFmtId="0" fontId="136" fillId="91" borderId="274" applyNumberFormat="0" applyAlignment="0" applyProtection="0"/>
    <xf numFmtId="0" fontId="136" fillId="91" borderId="274" applyNumberFormat="0" applyAlignment="0" applyProtection="0"/>
    <xf numFmtId="0" fontId="136" fillId="91" borderId="274" applyNumberFormat="0" applyAlignment="0" applyProtection="0"/>
    <xf numFmtId="0" fontId="136" fillId="91" borderId="274" applyNumberFormat="0" applyAlignment="0" applyProtection="0"/>
    <xf numFmtId="0" fontId="136" fillId="91" borderId="274" applyNumberFormat="0" applyAlignment="0" applyProtection="0"/>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20" fillId="89" borderId="276"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68" fillId="89" borderId="276" applyNumberFormat="0" applyFont="0" applyAlignment="0" applyProtection="0"/>
    <xf numFmtId="0" fontId="184" fillId="34"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34"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91" borderId="277" applyNumberFormat="0" applyAlignment="0" applyProtection="0"/>
    <xf numFmtId="4" fontId="55" fillId="104" borderId="273" applyNumberFormat="0" applyProtection="0">
      <alignment horizontal="right" vertical="center" wrapText="1"/>
    </xf>
    <xf numFmtId="4" fontId="55" fillId="104" borderId="273" applyNumberFormat="0" applyProtection="0">
      <alignment horizontal="right" vertical="center" wrapText="1"/>
    </xf>
    <xf numFmtId="4" fontId="16" fillId="0" borderId="277" applyNumberFormat="0" applyProtection="0">
      <alignment vertical="center"/>
    </xf>
    <xf numFmtId="4" fontId="16" fillId="0" borderId="277" applyNumberFormat="0" applyProtection="0">
      <alignment vertical="center"/>
    </xf>
    <xf numFmtId="4" fontId="16" fillId="0" borderId="277" applyNumberFormat="0" applyProtection="0">
      <alignment horizontal="left" vertical="center" indent="1"/>
    </xf>
    <xf numFmtId="4" fontId="16" fillId="19" borderId="277" applyNumberFormat="0" applyProtection="0">
      <alignment horizontal="left" vertical="center" indent="1"/>
    </xf>
    <xf numFmtId="4" fontId="25" fillId="22" borderId="273" applyNumberFormat="0" applyProtection="0">
      <alignment horizontal="left" vertical="center"/>
    </xf>
    <xf numFmtId="0" fontId="20" fillId="0" borderId="277" applyNumberFormat="0" applyProtection="0">
      <alignment horizontal="left" vertical="center" indent="1"/>
    </xf>
    <xf numFmtId="4" fontId="16" fillId="2" borderId="277" applyNumberFormat="0" applyProtection="0">
      <alignment horizontal="right" vertical="center"/>
    </xf>
    <xf numFmtId="4" fontId="16" fillId="106" borderId="277" applyNumberFormat="0" applyProtection="0">
      <alignment horizontal="right" vertical="center"/>
    </xf>
    <xf numFmtId="4" fontId="16" fillId="42" borderId="277" applyNumberFormat="0" applyProtection="0">
      <alignment horizontal="right" vertical="center"/>
    </xf>
    <xf numFmtId="4" fontId="16" fillId="107" borderId="277" applyNumberFormat="0" applyProtection="0">
      <alignment horizontal="right" vertical="center"/>
    </xf>
    <xf numFmtId="4" fontId="16" fillId="108" borderId="277" applyNumberFormat="0" applyProtection="0">
      <alignment horizontal="right" vertical="center"/>
    </xf>
    <xf numFmtId="4" fontId="16" fillId="109" borderId="277" applyNumberFormat="0" applyProtection="0">
      <alignment horizontal="right" vertical="center"/>
    </xf>
    <xf numFmtId="4" fontId="16" fillId="110" borderId="277" applyNumberFormat="0" applyProtection="0">
      <alignment horizontal="right" vertical="center"/>
    </xf>
    <xf numFmtId="4" fontId="16" fillId="111" borderId="277" applyNumberFormat="0" applyProtection="0">
      <alignment horizontal="right" vertical="center"/>
    </xf>
    <xf numFmtId="4" fontId="16" fillId="112" borderId="277" applyNumberFormat="0" applyProtection="0">
      <alignment horizontal="right" vertical="center"/>
    </xf>
    <xf numFmtId="0" fontId="20" fillId="113" borderId="277" applyNumberFormat="0" applyProtection="0">
      <alignment horizontal="left" vertical="center" indent="1"/>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0" borderId="273" applyNumberFormat="0" applyProtection="0">
      <alignment horizontal="left" vertical="center" indent="2"/>
    </xf>
    <xf numFmtId="0" fontId="20" fillId="49"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7"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7"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23"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7"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7"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102"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7"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7"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13"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7"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7"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4" fontId="16" fillId="40" borderId="277" applyNumberFormat="0" applyProtection="0">
      <alignment vertical="center"/>
    </xf>
    <xf numFmtId="4" fontId="39" fillId="0" borderId="273" applyNumberFormat="0" applyProtection="0">
      <alignment horizontal="left" vertical="center" indent="1"/>
    </xf>
    <xf numFmtId="4" fontId="16" fillId="40" borderId="277" applyNumberFormat="0" applyProtection="0">
      <alignment horizontal="left" vertical="center" indent="1"/>
    </xf>
    <xf numFmtId="4" fontId="39" fillId="0" borderId="273" applyNumberFormat="0" applyProtection="0">
      <alignment horizontal="left" vertical="center" indent="1"/>
    </xf>
    <xf numFmtId="4" fontId="16" fillId="40" borderId="277" applyNumberFormat="0" applyProtection="0">
      <alignment horizontal="left" vertical="center" indent="1"/>
    </xf>
    <xf numFmtId="4" fontId="16" fillId="40" borderId="277" applyNumberFormat="0" applyProtection="0">
      <alignment horizontal="left" vertical="center" inden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4" fillId="0" borderId="273" applyNumberFormat="0" applyProtection="0">
      <alignment horizontal="right" vertical="center" wrapText="1"/>
    </xf>
    <xf numFmtId="4" fontId="16" fillId="0" borderId="277" applyNumberFormat="0" applyProtection="0">
      <alignment horizontal="right" vertical="center"/>
    </xf>
    <xf numFmtId="4" fontId="16" fillId="0" borderId="277"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0" fillId="0" borderId="277" applyNumberFormat="0" applyProtection="0">
      <alignment horizontal="left" vertical="center" indent="1"/>
    </xf>
    <xf numFmtId="0" fontId="20" fillId="0" borderId="277" applyNumberFormat="0" applyProtection="0">
      <alignment horizontal="left" vertical="center" indent="1"/>
    </xf>
    <xf numFmtId="0" fontId="25" fillId="43" borderId="273" applyNumberFormat="0" applyProtection="0">
      <alignment horizontal="center" vertical="center" wrapText="1"/>
    </xf>
    <xf numFmtId="0" fontId="20" fillId="0" borderId="277" applyNumberFormat="0" applyProtection="0">
      <alignment horizontal="left" vertical="center" indent="1"/>
    </xf>
    <xf numFmtId="0" fontId="20" fillId="0" borderId="277" applyNumberFormat="0" applyProtection="0">
      <alignment horizontal="left" vertical="center" indent="1"/>
    </xf>
    <xf numFmtId="4" fontId="45" fillId="117" borderId="277" applyNumberFormat="0" applyProtection="0">
      <alignment horizontal="right" vertic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4" fontId="20" fillId="0" borderId="270">
      <protection locked="0"/>
    </xf>
    <xf numFmtId="204" fontId="20" fillId="0" borderId="270">
      <protection locked="0"/>
    </xf>
    <xf numFmtId="204" fontId="20" fillId="0" borderId="270">
      <protection locked="0"/>
    </xf>
    <xf numFmtId="0" fontId="73" fillId="0" borderId="278" applyNumberFormat="0" applyFill="0" applyAlignment="0" applyProtection="0"/>
    <xf numFmtId="0" fontId="73" fillId="0" borderId="278" applyNumberFormat="0" applyFill="0" applyAlignment="0" applyProtection="0"/>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0" fontId="73" fillId="0" borderId="278" applyNumberFormat="0" applyFill="0" applyAlignment="0" applyProtection="0"/>
    <xf numFmtId="204" fontId="20" fillId="0" borderId="279">
      <protection locked="0"/>
    </xf>
    <xf numFmtId="204" fontId="20" fillId="0" borderId="279">
      <protection locked="0"/>
    </xf>
    <xf numFmtId="0" fontId="73" fillId="0" borderId="278" applyNumberFormat="0" applyFill="0" applyAlignment="0" applyProtection="0"/>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0" fontId="20" fillId="39" borderId="288" applyNumberFormat="0" applyProtection="0">
      <alignment horizontal="left" vertical="top" indent="1"/>
    </xf>
    <xf numFmtId="0" fontId="24" fillId="0" borderId="287" applyNumberFormat="0" applyProtection="0">
      <alignment horizontal="left" vertical="center" indent="2"/>
    </xf>
    <xf numFmtId="4" fontId="30" fillId="18" borderId="287" applyNumberFormat="0" applyProtection="0">
      <alignment horizontal="left" vertical="center" indent="1"/>
    </xf>
    <xf numFmtId="0" fontId="25" fillId="43" borderId="287" applyNumberFormat="0" applyProtection="0">
      <alignment horizontal="center" vertical="center" wrapText="1"/>
    </xf>
    <xf numFmtId="4" fontId="30" fillId="18" borderId="273" applyNumberFormat="0" applyProtection="0">
      <alignment horizontal="right" vertical="center" wrapText="1"/>
    </xf>
    <xf numFmtId="4" fontId="30" fillId="18" borderId="273" applyNumberFormat="0" applyProtection="0">
      <alignment horizontal="left" vertical="center" indent="1"/>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23" fillId="0" borderId="273" applyNumberFormat="0" applyProtection="0">
      <alignment horizontal="right" vertical="center" wrapText="1"/>
    </xf>
    <xf numFmtId="4" fontId="23" fillId="0" borderId="287" applyNumberFormat="0" applyProtection="0">
      <alignment horizontal="left" vertical="center" indent="1"/>
    </xf>
    <xf numFmtId="0" fontId="25" fillId="44" borderId="273" applyNumberFormat="0" applyProtection="0">
      <alignment horizontal="center" vertical="top" wrapText="1"/>
    </xf>
    <xf numFmtId="0" fontId="24" fillId="0" borderId="287" applyNumberFormat="0" applyProtection="0">
      <alignment horizontal="left" vertical="center" indent="2"/>
    </xf>
    <xf numFmtId="0" fontId="20" fillId="3" borderId="288" applyNumberFormat="0" applyProtection="0">
      <alignment horizontal="left" vertical="top" indent="1"/>
    </xf>
    <xf numFmtId="0" fontId="25" fillId="44" borderId="287" applyNumberFormat="0" applyProtection="0">
      <alignment horizontal="center" vertical="top" wrapText="1"/>
    </xf>
    <xf numFmtId="4" fontId="23" fillId="0" borderId="273" applyNumberFormat="0" applyProtection="0">
      <alignment horizontal="left" vertical="center" indent="1"/>
    </xf>
    <xf numFmtId="4" fontId="16" fillId="27" borderId="288" applyNumberFormat="0" applyProtection="0">
      <alignment horizontal="right" vertical="center"/>
    </xf>
    <xf numFmtId="4" fontId="16" fillId="24" borderId="288" applyNumberFormat="0" applyProtection="0">
      <alignment horizontal="right" vertical="center"/>
    </xf>
    <xf numFmtId="4" fontId="30" fillId="18" borderId="273" applyNumberFormat="0" applyProtection="0">
      <alignment horizontal="right" vertical="center" wrapTex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5" fillId="22" borderId="273" applyNumberFormat="0" applyProtection="0">
      <alignment horizontal="left" vertical="center"/>
    </xf>
    <xf numFmtId="0" fontId="24" fillId="0" borderId="273" applyNumberFormat="0" applyProtection="0">
      <alignment horizontal="left" vertical="center" indent="2"/>
    </xf>
    <xf numFmtId="4" fontId="30" fillId="18" borderId="273" applyNumberFormat="0" applyProtection="0">
      <alignment horizontal="right" vertical="center" wrapText="1"/>
    </xf>
    <xf numFmtId="4" fontId="16" fillId="31" borderId="272" applyNumberFormat="0" applyProtection="0">
      <alignment horizontal="right" vertical="center"/>
    </xf>
    <xf numFmtId="0" fontId="20" fillId="39" borderId="272" applyNumberFormat="0" applyProtection="0">
      <alignment horizontal="left" vertical="top" indent="1"/>
    </xf>
    <xf numFmtId="0" fontId="20" fillId="84" borderId="273" applyNumberFormat="0">
      <protection locked="0"/>
    </xf>
    <xf numFmtId="4" fontId="25" fillId="22" borderId="273" applyNumberFormat="0" applyProtection="0">
      <alignment horizontal="left" vertical="center"/>
    </xf>
    <xf numFmtId="4" fontId="30" fillId="18" borderId="273" applyNumberFormat="0" applyProtection="0">
      <alignment horizontal="right" vertical="center" wrapText="1"/>
    </xf>
    <xf numFmtId="0" fontId="17" fillId="19" borderId="272" applyNumberFormat="0" applyProtection="0">
      <alignment horizontal="left" vertical="top" indent="1"/>
    </xf>
    <xf numFmtId="4" fontId="31" fillId="19" borderId="272" applyNumberFormat="0" applyProtection="0">
      <alignment vertical="center"/>
    </xf>
    <xf numFmtId="4" fontId="16" fillId="34" borderId="273" applyNumberFormat="0" applyProtection="0">
      <alignment horizontal="left" vertical="center" indent="1"/>
    </xf>
    <xf numFmtId="4" fontId="30" fillId="18" borderId="273" applyNumberFormat="0" applyProtection="0">
      <alignment horizontal="left" vertical="center"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4" fontId="16" fillId="36" borderId="272" applyNumberFormat="0" applyProtection="0">
      <alignment horizontal="right" vertical="center"/>
    </xf>
    <xf numFmtId="4" fontId="16" fillId="34" borderId="273" applyNumberFormat="0" applyProtection="0">
      <alignment horizontal="left" vertical="center" indent="1"/>
    </xf>
    <xf numFmtId="4" fontId="17" fillId="33" borderId="273" applyNumberFormat="0" applyProtection="0">
      <alignment horizontal="left" vertical="center" indent="1"/>
    </xf>
    <xf numFmtId="4" fontId="16" fillId="32" borderId="272" applyNumberFormat="0" applyProtection="0">
      <alignment horizontal="right" vertical="center"/>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23" fillId="0" borderId="273" applyNumberFormat="0" applyProtection="0">
      <alignment horizontal="right" vertical="center" wrapText="1"/>
    </xf>
    <xf numFmtId="4" fontId="16" fillId="24" borderId="272" applyNumberFormat="0" applyProtection="0">
      <alignment horizontal="right" vertical="center"/>
    </xf>
    <xf numFmtId="4" fontId="30" fillId="18" borderId="273" applyNumberFormat="0" applyProtection="0">
      <alignment horizontal="right" vertical="center" wrapTex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4" fontId="30" fillId="18" borderId="273" applyNumberFormat="0" applyProtection="0">
      <alignment horizontal="left" vertical="center" indent="1"/>
    </xf>
    <xf numFmtId="4" fontId="17" fillId="33" borderId="27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23" fillId="0" borderId="273" applyNumberFormat="0" applyProtection="0">
      <alignment horizontal="left" vertical="center" indent="1"/>
    </xf>
    <xf numFmtId="0" fontId="20" fillId="39" borderId="288" applyNumberFormat="0" applyProtection="0">
      <alignment horizontal="left" vertical="top" indent="1"/>
    </xf>
    <xf numFmtId="0" fontId="20" fillId="84" borderId="287" applyNumberFormat="0">
      <protection locked="0"/>
    </xf>
    <xf numFmtId="0" fontId="16" fillId="40" borderId="288" applyNumberFormat="0" applyProtection="0">
      <alignment horizontal="left" vertical="top" indent="1"/>
    </xf>
    <xf numFmtId="4" fontId="36" fillId="40" borderId="288" applyNumberFormat="0" applyProtection="0">
      <alignment vertical="center"/>
    </xf>
    <xf numFmtId="4" fontId="30" fillId="18" borderId="273" applyNumberFormat="0" applyProtection="0">
      <alignment horizontal="right" vertical="center" wrapTex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0" fontId="20" fillId="84" borderId="273" applyNumberFormat="0">
      <protection locked="0"/>
    </xf>
    <xf numFmtId="4" fontId="30" fillId="18" borderId="273" applyNumberFormat="0" applyProtection="0">
      <alignment horizontal="right" vertical="center" wrapTex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5" fillId="22" borderId="273" applyNumberFormat="0" applyProtection="0">
      <alignment horizontal="left" vertical="center"/>
    </xf>
    <xf numFmtId="0" fontId="24" fillId="0" borderId="273" applyNumberFormat="0" applyProtection="0">
      <alignment horizontal="left" vertical="center" indent="2"/>
    </xf>
    <xf numFmtId="4" fontId="30" fillId="18" borderId="273" applyNumberFormat="0" applyProtection="0">
      <alignment horizontal="right" vertical="center" wrapText="1"/>
    </xf>
    <xf numFmtId="4" fontId="16" fillId="31" borderId="272" applyNumberFormat="0" applyProtection="0">
      <alignment horizontal="right" vertical="center"/>
    </xf>
    <xf numFmtId="0" fontId="20" fillId="39" borderId="272" applyNumberFormat="0" applyProtection="0">
      <alignment horizontal="left" vertical="top" indent="1"/>
    </xf>
    <xf numFmtId="0" fontId="20" fillId="84" borderId="273" applyNumberFormat="0">
      <protection locked="0"/>
    </xf>
    <xf numFmtId="4" fontId="25" fillId="22" borderId="273" applyNumberFormat="0" applyProtection="0">
      <alignment horizontal="left" vertical="center"/>
    </xf>
    <xf numFmtId="4" fontId="30" fillId="18" borderId="273" applyNumberFormat="0" applyProtection="0">
      <alignment horizontal="right" vertical="center" wrapText="1"/>
    </xf>
    <xf numFmtId="0" fontId="17" fillId="19" borderId="272" applyNumberFormat="0" applyProtection="0">
      <alignment horizontal="left" vertical="top" indent="1"/>
    </xf>
    <xf numFmtId="4" fontId="31" fillId="19" borderId="272" applyNumberFormat="0" applyProtection="0">
      <alignment vertical="center"/>
    </xf>
    <xf numFmtId="4" fontId="16" fillId="34" borderId="273" applyNumberFormat="0" applyProtection="0">
      <alignment horizontal="left" vertical="center" indent="1"/>
    </xf>
    <xf numFmtId="4" fontId="30" fillId="18" borderId="273" applyNumberFormat="0" applyProtection="0">
      <alignment horizontal="left" vertical="center"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4" fontId="16" fillId="36" borderId="272" applyNumberFormat="0" applyProtection="0">
      <alignment horizontal="right" vertical="center"/>
    </xf>
    <xf numFmtId="4" fontId="16" fillId="34" borderId="273" applyNumberFormat="0" applyProtection="0">
      <alignment horizontal="left" vertical="center" indent="1"/>
    </xf>
    <xf numFmtId="4" fontId="17" fillId="33" borderId="273" applyNumberFormat="0" applyProtection="0">
      <alignment horizontal="left" vertical="center" indent="1"/>
    </xf>
    <xf numFmtId="4" fontId="16" fillId="32" borderId="272" applyNumberFormat="0" applyProtection="0">
      <alignment horizontal="right" vertical="center"/>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23" fillId="0" borderId="273" applyNumberFormat="0" applyProtection="0">
      <alignment horizontal="right" vertical="center" wrapText="1"/>
    </xf>
    <xf numFmtId="4" fontId="16" fillId="24" borderId="272" applyNumberFormat="0" applyProtection="0">
      <alignment horizontal="right" vertical="center"/>
    </xf>
    <xf numFmtId="4" fontId="30" fillId="18" borderId="273" applyNumberFormat="0" applyProtection="0">
      <alignment horizontal="right" vertical="center" wrapTex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4" fontId="30" fillId="18" borderId="273" applyNumberFormat="0" applyProtection="0">
      <alignment horizontal="left" vertical="center" indent="1"/>
    </xf>
    <xf numFmtId="4" fontId="17" fillId="33" borderId="27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129" fillId="34" borderId="245" applyNumberFormat="0" applyFont="0" applyBorder="0" applyAlignment="0" applyProtection="0">
      <protection hidden="1"/>
    </xf>
    <xf numFmtId="0" fontId="134" fillId="34" borderId="282" applyNumberFormat="0" applyAlignment="0" applyProtection="0"/>
    <xf numFmtId="0" fontId="136" fillId="91" borderId="282" applyNumberFormat="0" applyAlignment="0" applyProtection="0"/>
    <xf numFmtId="0" fontId="136" fillId="91" borderId="282" applyNumberFormat="0" applyAlignment="0" applyProtection="0"/>
    <xf numFmtId="0" fontId="134" fillId="34" borderId="282" applyNumberFormat="0" applyAlignment="0" applyProtection="0"/>
    <xf numFmtId="0" fontId="136" fillId="91" borderId="282" applyNumberFormat="0" applyAlignment="0" applyProtection="0"/>
    <xf numFmtId="0" fontId="136" fillId="91" borderId="282" applyNumberFormat="0" applyAlignment="0" applyProtection="0"/>
    <xf numFmtId="0" fontId="136" fillId="91" borderId="282" applyNumberFormat="0" applyAlignment="0" applyProtection="0"/>
    <xf numFmtId="0" fontId="136" fillId="91" borderId="282" applyNumberFormat="0" applyAlignment="0" applyProtection="0"/>
    <xf numFmtId="0" fontId="136" fillId="91" borderId="282" applyNumberFormat="0" applyAlignment="0" applyProtection="0"/>
    <xf numFmtId="0" fontId="157" fillId="0" borderId="280">
      <alignment horizontal="left" vertical="center"/>
    </xf>
    <xf numFmtId="0" fontId="157" fillId="0" borderId="280">
      <alignment horizontal="left" vertical="center"/>
    </xf>
    <xf numFmtId="0" fontId="157" fillId="0" borderId="280">
      <alignment horizontal="left" vertical="center"/>
    </xf>
    <xf numFmtId="0" fontId="157" fillId="0" borderId="280">
      <alignment horizontal="left" vertical="center"/>
    </xf>
    <xf numFmtId="0" fontId="157" fillId="0" borderId="280">
      <alignment horizontal="left" vertical="center"/>
    </xf>
    <xf numFmtId="0" fontId="157" fillId="0" borderId="280">
      <alignment horizontal="left" vertical="center"/>
    </xf>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0" fontId="157" fillId="0" borderId="290">
      <alignment horizontal="left" vertical="center"/>
    </xf>
    <xf numFmtId="0" fontId="157" fillId="0" borderId="290">
      <alignment horizontal="left" vertical="center"/>
    </xf>
    <xf numFmtId="0" fontId="157" fillId="0" borderId="290">
      <alignment horizontal="left" vertical="center"/>
    </xf>
    <xf numFmtId="0" fontId="157" fillId="0" borderId="290">
      <alignment horizontal="left" vertical="center"/>
    </xf>
    <xf numFmtId="0" fontId="157" fillId="0" borderId="290">
      <alignment horizontal="left" vertical="center"/>
    </xf>
    <xf numFmtId="0" fontId="157" fillId="0" borderId="290">
      <alignment horizontal="left" vertical="center"/>
    </xf>
    <xf numFmtId="0" fontId="136" fillId="91" borderId="291" applyNumberFormat="0" applyAlignment="0" applyProtection="0"/>
    <xf numFmtId="0" fontId="136" fillId="91" borderId="291" applyNumberFormat="0" applyAlignment="0" applyProtection="0"/>
    <xf numFmtId="0" fontId="136" fillId="91" borderId="291" applyNumberFormat="0" applyAlignment="0" applyProtection="0"/>
    <xf numFmtId="0" fontId="136" fillId="91" borderId="291" applyNumberFormat="0" applyAlignment="0" applyProtection="0"/>
    <xf numFmtId="0" fontId="136" fillId="91" borderId="291" applyNumberFormat="0" applyAlignment="0" applyProtection="0"/>
    <xf numFmtId="0" fontId="134" fillId="34" borderId="291" applyNumberFormat="0" applyAlignment="0" applyProtection="0"/>
    <xf numFmtId="0" fontId="136" fillId="91" borderId="291" applyNumberFormat="0" applyAlignment="0" applyProtection="0"/>
    <xf numFmtId="0" fontId="136" fillId="91" borderId="291" applyNumberFormat="0" applyAlignment="0" applyProtection="0"/>
    <xf numFmtId="0" fontId="134" fillId="34" borderId="291" applyNumberFormat="0" applyAlignment="0" applyProtection="0"/>
    <xf numFmtId="4" fontId="23" fillId="0" borderId="287" applyNumberFormat="0" applyProtection="0">
      <alignment horizontal="left" vertical="center" indent="1"/>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4" fontId="31" fillId="19" borderId="288" applyNumberFormat="0" applyProtection="0">
      <alignment vertical="center"/>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4" fontId="31" fillId="19" borderId="288" applyNumberFormat="0" applyProtection="0">
      <alignment vertical="center"/>
    </xf>
    <xf numFmtId="4" fontId="17" fillId="33" borderId="287" applyNumberFormat="0" applyProtection="0">
      <alignment horizontal="left" vertical="center" indent="1"/>
    </xf>
    <xf numFmtId="4" fontId="30" fillId="18" borderId="287"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30" fillId="18" borderId="287" applyNumberFormat="0" applyProtection="0">
      <alignment horizontal="right" vertical="center" wrapText="1"/>
    </xf>
    <xf numFmtId="4" fontId="16" fillId="24" borderId="288" applyNumberFormat="0" applyProtection="0">
      <alignment horizontal="right" vertical="center"/>
    </xf>
    <xf numFmtId="4" fontId="23" fillId="0" borderId="287" applyNumberFormat="0" applyProtection="0">
      <alignment horizontal="right" vertical="center" wrapText="1"/>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0" fontId="25" fillId="43" borderId="287" applyNumberFormat="0" applyProtection="0">
      <alignment horizontal="center" vertical="center" wrapText="1"/>
    </xf>
    <xf numFmtId="0" fontId="25" fillId="44" borderId="287" applyNumberFormat="0" applyProtection="0">
      <alignment horizontal="center" vertical="top" wrapText="1"/>
    </xf>
    <xf numFmtId="4" fontId="16" fillId="32" borderId="288" applyNumberFormat="0" applyProtection="0">
      <alignment horizontal="right" vertical="center"/>
    </xf>
    <xf numFmtId="4" fontId="17" fillId="33" borderId="287" applyNumberFormat="0" applyProtection="0">
      <alignment horizontal="left" vertical="center" indent="1"/>
    </xf>
    <xf numFmtId="4" fontId="16" fillId="34" borderId="287" applyNumberFormat="0" applyProtection="0">
      <alignment horizontal="left" vertical="center" indent="1"/>
    </xf>
    <xf numFmtId="4" fontId="16" fillId="36" borderId="288" applyNumberFormat="0" applyProtection="0">
      <alignment horizontal="right" vertical="center"/>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4" fontId="30" fillId="18" borderId="287" applyNumberFormat="0" applyProtection="0">
      <alignment horizontal="left" vertical="center" indent="1"/>
    </xf>
    <xf numFmtId="4" fontId="16" fillId="34"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30" fillId="18" borderId="287" applyNumberFormat="0" applyProtection="0">
      <alignment horizontal="right" vertical="center" wrapText="1"/>
    </xf>
    <xf numFmtId="4" fontId="25" fillId="22" borderId="287" applyNumberFormat="0" applyProtection="0">
      <alignment horizontal="left" vertical="center"/>
    </xf>
    <xf numFmtId="0" fontId="20" fillId="84" borderId="287" applyNumberFormat="0">
      <protection locked="0"/>
    </xf>
    <xf numFmtId="0" fontId="20" fillId="39" borderId="288" applyNumberFormat="0" applyProtection="0">
      <alignment horizontal="left" vertical="top" indent="1"/>
    </xf>
    <xf numFmtId="4" fontId="16" fillId="31" borderId="288" applyNumberFormat="0" applyProtection="0">
      <alignment horizontal="right" vertical="center"/>
    </xf>
    <xf numFmtId="4" fontId="30" fillId="18" borderId="287" applyNumberFormat="0" applyProtection="0">
      <alignment horizontal="right" vertical="center" wrapText="1"/>
    </xf>
    <xf numFmtId="0" fontId="24" fillId="0" borderId="287" applyNumberFormat="0" applyProtection="0">
      <alignment horizontal="left" vertical="center" indent="2"/>
    </xf>
    <xf numFmtId="4" fontId="25" fillId="22" borderId="287" applyNumberFormat="0" applyProtection="0">
      <alignment horizontal="left" vertical="center"/>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30" fillId="18" borderId="287" applyNumberFormat="0" applyProtection="0">
      <alignment horizontal="right" vertical="center" wrapText="1"/>
    </xf>
    <xf numFmtId="0" fontId="20" fillId="84" borderId="287" applyNumberFormat="0">
      <protection locked="0"/>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30" fillId="18" borderId="287" applyNumberFormat="0" applyProtection="0">
      <alignment horizontal="right" vertical="center" wrapText="1"/>
    </xf>
    <xf numFmtId="4" fontId="23" fillId="0" borderId="287" applyNumberFormat="0" applyProtection="0">
      <alignment horizontal="left" vertical="center" indent="1"/>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4" fontId="31" fillId="19" borderId="288" applyNumberFormat="0" applyProtection="0">
      <alignment vertical="center"/>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4" fontId="16" fillId="40" borderId="288" applyNumberFormat="0" applyProtection="0">
      <alignment vertical="center"/>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0" fontId="20" fillId="89" borderId="283" applyNumberFormat="0" applyFont="0" applyAlignment="0" applyProtection="0"/>
    <xf numFmtId="4" fontId="31" fillId="19" borderId="288" applyNumberFormat="0" applyProtection="0">
      <alignment vertical="center"/>
    </xf>
    <xf numFmtId="4" fontId="17" fillId="33" borderId="287" applyNumberFormat="0" applyProtection="0">
      <alignment horizontal="left" vertical="center" indent="1"/>
    </xf>
    <xf numFmtId="4" fontId="30" fillId="18" borderId="287"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30" fillId="18" borderId="287" applyNumberFormat="0" applyProtection="0">
      <alignment horizontal="right" vertical="center" wrapText="1"/>
    </xf>
    <xf numFmtId="4" fontId="16" fillId="24" borderId="288" applyNumberFormat="0" applyProtection="0">
      <alignment horizontal="right" vertical="center"/>
    </xf>
    <xf numFmtId="4" fontId="23" fillId="0" borderId="287" applyNumberFormat="0" applyProtection="0">
      <alignment horizontal="right" vertical="center" wrapText="1"/>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0" fontId="25" fillId="43" borderId="287" applyNumberFormat="0" applyProtection="0">
      <alignment horizontal="center" vertical="center" wrapText="1"/>
    </xf>
    <xf numFmtId="0" fontId="25" fillId="44" borderId="287" applyNumberFormat="0" applyProtection="0">
      <alignment horizontal="center" vertical="top" wrapText="1"/>
    </xf>
    <xf numFmtId="4" fontId="16" fillId="32" borderId="288" applyNumberFormat="0" applyProtection="0">
      <alignment horizontal="right" vertical="center"/>
    </xf>
    <xf numFmtId="4" fontId="17" fillId="33" borderId="287" applyNumberFormat="0" applyProtection="0">
      <alignment horizontal="left" vertical="center" indent="1"/>
    </xf>
    <xf numFmtId="4" fontId="16" fillId="34" borderId="287" applyNumberFormat="0" applyProtection="0">
      <alignment horizontal="left" vertical="center" indent="1"/>
    </xf>
    <xf numFmtId="0" fontId="20" fillId="89" borderId="282" applyNumberFormat="0" applyFont="0" applyAlignment="0" applyProtection="0"/>
    <xf numFmtId="4" fontId="16" fillId="36" borderId="288" applyNumberFormat="0" applyProtection="0">
      <alignment horizontal="right" vertical="center"/>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4" fontId="16" fillId="34"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30" fillId="18" borderId="287" applyNumberFormat="0" applyProtection="0">
      <alignment horizontal="right" vertical="center" wrapText="1"/>
    </xf>
    <xf numFmtId="4" fontId="25" fillId="22" borderId="287" applyNumberFormat="0" applyProtection="0">
      <alignment horizontal="left" vertical="center"/>
    </xf>
    <xf numFmtId="0" fontId="20" fillId="84" borderId="287" applyNumberFormat="0">
      <protection locked="0"/>
    </xf>
    <xf numFmtId="0" fontId="20" fillId="39" borderId="288" applyNumberFormat="0" applyProtection="0">
      <alignment horizontal="left" vertical="top" indent="1"/>
    </xf>
    <xf numFmtId="4" fontId="16" fillId="31" borderId="288" applyNumberFormat="0" applyProtection="0">
      <alignment horizontal="right" vertical="center"/>
    </xf>
    <xf numFmtId="4" fontId="30" fillId="18" borderId="287" applyNumberFormat="0" applyProtection="0">
      <alignment horizontal="right" vertical="center" wrapText="1"/>
    </xf>
    <xf numFmtId="0" fontId="24" fillId="0" borderId="287" applyNumberFormat="0" applyProtection="0">
      <alignment horizontal="left" vertical="center" indent="2"/>
    </xf>
    <xf numFmtId="4" fontId="25" fillId="22" borderId="287" applyNumberFormat="0" applyProtection="0">
      <alignment horizontal="left" vertical="center"/>
    </xf>
    <xf numFmtId="4" fontId="23" fillId="0" borderId="287" applyNumberFormat="0" applyProtection="0">
      <alignment horizontal="left" vertical="center" indent="1"/>
    </xf>
    <xf numFmtId="0" fontId="20" fillId="89" borderId="282" applyNumberFormat="0" applyFont="0" applyAlignment="0" applyProtection="0"/>
    <xf numFmtId="4" fontId="23" fillId="0" borderId="287" applyNumberFormat="0" applyProtection="0">
      <alignment horizontal="left" vertical="center" indent="1"/>
    </xf>
    <xf numFmtId="0" fontId="20" fillId="84" borderId="287" applyNumberFormat="0">
      <protection locked="0"/>
    </xf>
    <xf numFmtId="0" fontId="20" fillId="89" borderId="282" applyNumberFormat="0" applyFont="0" applyAlignment="0" applyProtection="0"/>
    <xf numFmtId="0" fontId="25" fillId="44" borderId="287" applyNumberFormat="0" applyProtection="0">
      <alignment horizontal="center" vertical="top" wrapText="1"/>
    </xf>
    <xf numFmtId="4" fontId="23" fillId="0" borderId="287" applyNumberFormat="0" applyProtection="0">
      <alignment horizontal="right" vertical="center" wrapTex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16" fillId="34" borderId="287" applyNumberFormat="0" applyProtection="0">
      <alignment horizontal="left" vertical="center" indent="1"/>
    </xf>
    <xf numFmtId="0" fontId="20" fillId="89" borderId="282" applyNumberFormat="0" applyFont="0" applyAlignment="0" applyProtection="0"/>
    <xf numFmtId="4" fontId="17" fillId="33" borderId="287" applyNumberFormat="0" applyProtection="0">
      <alignment horizontal="left" vertical="center" indent="1"/>
    </xf>
    <xf numFmtId="4" fontId="25" fillId="22" borderId="287" applyNumberFormat="0" applyProtection="0">
      <alignment horizontal="left" vertical="center"/>
    </xf>
    <xf numFmtId="0" fontId="20" fillId="89" borderId="282" applyNumberFormat="0" applyFont="0" applyAlignment="0" applyProtection="0"/>
    <xf numFmtId="4" fontId="30" fillId="18" borderId="287" applyNumberFormat="0" applyProtection="0">
      <alignment horizontal="left" vertical="center" indent="1"/>
    </xf>
    <xf numFmtId="4" fontId="30" fillId="18" borderId="287" applyNumberFormat="0" applyProtection="0">
      <alignment horizontal="right" vertical="center" wrapText="1"/>
    </xf>
    <xf numFmtId="4" fontId="23" fillId="0" borderId="287" applyNumberFormat="0" applyProtection="0">
      <alignment horizontal="left" vertical="center" indent="1"/>
    </xf>
    <xf numFmtId="0" fontId="68" fillId="89" borderId="283" applyNumberFormat="0" applyFont="0" applyAlignment="0" applyProtection="0"/>
    <xf numFmtId="0" fontId="20" fillId="84" borderId="287" applyNumberFormat="0">
      <protection locked="0"/>
    </xf>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8" fillId="0" borderId="245" applyNumberFormat="0" applyFill="0" applyBorder="0" applyAlignment="0" applyProtection="0">
      <protection hidden="1"/>
    </xf>
    <xf numFmtId="4" fontId="16" fillId="0" borderId="284" applyNumberFormat="0" applyProtection="0">
      <alignment vertical="center"/>
    </xf>
    <xf numFmtId="4" fontId="16" fillId="0" borderId="284" applyNumberFormat="0" applyProtection="0">
      <alignment vertical="center"/>
    </xf>
    <xf numFmtId="4" fontId="16" fillId="0" borderId="284" applyNumberFormat="0" applyProtection="0">
      <alignment horizontal="left" vertical="center" indent="1"/>
    </xf>
    <xf numFmtId="4" fontId="16" fillId="19" borderId="284" applyNumberFormat="0" applyProtection="0">
      <alignment horizontal="left" vertical="center" indent="1"/>
    </xf>
    <xf numFmtId="4" fontId="25" fillId="22" borderId="273" applyNumberFormat="0" applyProtection="0">
      <alignment horizontal="left" vertical="center"/>
    </xf>
    <xf numFmtId="0" fontId="20" fillId="0" borderId="284" applyNumberFormat="0" applyProtection="0">
      <alignment horizontal="left" vertical="center" indent="1"/>
    </xf>
    <xf numFmtId="4" fontId="16" fillId="2" borderId="284" applyNumberFormat="0" applyProtection="0">
      <alignment horizontal="right" vertical="center"/>
    </xf>
    <xf numFmtId="4" fontId="16" fillId="106" borderId="284" applyNumberFormat="0" applyProtection="0">
      <alignment horizontal="right" vertical="center"/>
    </xf>
    <xf numFmtId="4" fontId="16" fillId="42" borderId="284" applyNumberFormat="0" applyProtection="0">
      <alignment horizontal="right" vertical="center"/>
    </xf>
    <xf numFmtId="4" fontId="16" fillId="107" borderId="284" applyNumberFormat="0" applyProtection="0">
      <alignment horizontal="right" vertical="center"/>
    </xf>
    <xf numFmtId="4" fontId="16" fillId="108" borderId="284" applyNumberFormat="0" applyProtection="0">
      <alignment horizontal="right" vertical="center"/>
    </xf>
    <xf numFmtId="4" fontId="16" fillId="109" borderId="284" applyNumberFormat="0" applyProtection="0">
      <alignment horizontal="right" vertical="center"/>
    </xf>
    <xf numFmtId="4" fontId="16" fillId="110" borderId="284" applyNumberFormat="0" applyProtection="0">
      <alignment horizontal="right" vertical="center"/>
    </xf>
    <xf numFmtId="4" fontId="16" fillId="111" borderId="284" applyNumberFormat="0" applyProtection="0">
      <alignment horizontal="right" vertical="center"/>
    </xf>
    <xf numFmtId="4" fontId="16" fillId="112" borderId="284" applyNumberFormat="0" applyProtection="0">
      <alignment horizontal="right" vertical="center"/>
    </xf>
    <xf numFmtId="0" fontId="20" fillId="113" borderId="284" applyNumberFormat="0" applyProtection="0">
      <alignment horizontal="left" vertical="center" indent="1"/>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0" borderId="273" applyNumberFormat="0" applyProtection="0">
      <alignment horizontal="left" vertical="center" indent="2"/>
    </xf>
    <xf numFmtId="0" fontId="20" fillId="49"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84"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84"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23"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84"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84"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102"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84"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84"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13"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84"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84"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4" fontId="16" fillId="40" borderId="284" applyNumberFormat="0" applyProtection="0">
      <alignment vertical="center"/>
    </xf>
    <xf numFmtId="4" fontId="39" fillId="0" borderId="273" applyNumberFormat="0" applyProtection="0">
      <alignment horizontal="left" vertical="center" indent="1"/>
    </xf>
    <xf numFmtId="4" fontId="16" fillId="40" borderId="284" applyNumberFormat="0" applyProtection="0">
      <alignment horizontal="left" vertical="center" indent="1"/>
    </xf>
    <xf numFmtId="4" fontId="39" fillId="0" borderId="273" applyNumberFormat="0" applyProtection="0">
      <alignment horizontal="left" vertical="center" indent="1"/>
    </xf>
    <xf numFmtId="4" fontId="16" fillId="40" borderId="284" applyNumberFormat="0" applyProtection="0">
      <alignment horizontal="left" vertical="center" indent="1"/>
    </xf>
    <xf numFmtId="4" fontId="16" fillId="40" borderId="284" applyNumberFormat="0" applyProtection="0">
      <alignment horizontal="left" vertical="center" indent="1"/>
    </xf>
    <xf numFmtId="4" fontId="23" fillId="0" borderId="273" applyNumberFormat="0" applyProtection="0">
      <alignment horizontal="right" vertical="center" wrapText="1"/>
    </xf>
    <xf numFmtId="0" fontId="25" fillId="44" borderId="287" applyNumberFormat="0" applyProtection="0">
      <alignment horizontal="center" vertical="top" wrapText="1"/>
    </xf>
    <xf numFmtId="4" fontId="23" fillId="0" borderId="273" applyNumberFormat="0" applyProtection="0">
      <alignment horizontal="right" vertical="center" wrapText="1"/>
    </xf>
    <xf numFmtId="4" fontId="24" fillId="0" borderId="273" applyNumberFormat="0" applyProtection="0">
      <alignment horizontal="right" vertical="center" wrapText="1"/>
    </xf>
    <xf numFmtId="4" fontId="16" fillId="0" borderId="284" applyNumberFormat="0" applyProtection="0">
      <alignment horizontal="right" vertical="center"/>
    </xf>
    <xf numFmtId="4" fontId="16" fillId="0" borderId="284" applyNumberFormat="0" applyProtection="0">
      <alignment horizontal="right" vertical="center"/>
    </xf>
    <xf numFmtId="0" fontId="25" fillId="43" borderId="287" applyNumberFormat="0" applyProtection="0">
      <alignment horizontal="center" vertical="center" wrapTex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0" fillId="0" borderId="284" applyNumberFormat="0" applyProtection="0">
      <alignment horizontal="left" vertical="center" indent="1"/>
    </xf>
    <xf numFmtId="0" fontId="20" fillId="0" borderId="284" applyNumberFormat="0" applyProtection="0">
      <alignment horizontal="left" vertical="center" indent="1"/>
    </xf>
    <xf numFmtId="4" fontId="23" fillId="0" borderId="287" applyNumberFormat="0" applyProtection="0">
      <alignment horizontal="right" vertical="center" wrapText="1"/>
    </xf>
    <xf numFmtId="0" fontId="25" fillId="43" borderId="273" applyNumberFormat="0" applyProtection="0">
      <alignment horizontal="center" vertical="center" wrapText="1"/>
    </xf>
    <xf numFmtId="0" fontId="20" fillId="0" borderId="284" applyNumberFormat="0" applyProtection="0">
      <alignment horizontal="left" vertical="center" indent="1"/>
    </xf>
    <xf numFmtId="0" fontId="20" fillId="0" borderId="284"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45" fillId="117" borderId="284" applyNumberFormat="0" applyProtection="0">
      <alignment horizontal="right" vertical="center"/>
    </xf>
    <xf numFmtId="0" fontId="24" fillId="0" borderId="287" applyNumberFormat="0" applyProtection="0">
      <alignment horizontal="left" vertical="center" indent="2"/>
    </xf>
    <xf numFmtId="4" fontId="16" fillId="34" borderId="287" applyNumberFormat="0" applyProtection="0">
      <alignment horizontal="left" vertical="center" indent="1"/>
    </xf>
    <xf numFmtId="4" fontId="17" fillId="33" borderId="287" applyNumberFormat="0" applyProtection="0">
      <alignment horizontal="left" vertical="center" indent="1"/>
    </xf>
    <xf numFmtId="206" fontId="196" fillId="0" borderId="281">
      <alignment horizontal="center"/>
    </xf>
    <xf numFmtId="206" fontId="196" fillId="0" borderId="281">
      <alignment horizontal="center"/>
    </xf>
    <xf numFmtId="206" fontId="196" fillId="0" borderId="281">
      <alignment horizontal="center"/>
    </xf>
    <xf numFmtId="206" fontId="196" fillId="0" borderId="281">
      <alignment horizontal="center"/>
    </xf>
    <xf numFmtId="206" fontId="196" fillId="0" borderId="281">
      <alignment horizontal="center"/>
    </xf>
    <xf numFmtId="206" fontId="196" fillId="0" borderId="281">
      <alignment horizontal="center"/>
    </xf>
    <xf numFmtId="4" fontId="25" fillId="22" borderId="287" applyNumberFormat="0" applyProtection="0">
      <alignment horizontal="left" vertical="center"/>
    </xf>
    <xf numFmtId="4" fontId="30" fillId="18" borderId="287" applyNumberFormat="0" applyProtection="0">
      <alignment horizontal="left" vertical="center" indent="1"/>
    </xf>
    <xf numFmtId="4" fontId="30" fillId="18" borderId="287" applyNumberFormat="0" applyProtection="0">
      <alignment horizontal="right" vertical="center" wrapText="1"/>
    </xf>
    <xf numFmtId="0" fontId="73" fillId="0" borderId="285" applyNumberFormat="0" applyFill="0" applyAlignment="0" applyProtection="0"/>
    <xf numFmtId="0" fontId="73" fillId="0" borderId="285" applyNumberFormat="0" applyFill="0" applyAlignment="0" applyProtection="0"/>
    <xf numFmtId="0" fontId="73" fillId="0" borderId="285" applyNumberFormat="0" applyFill="0" applyAlignment="0" applyProtection="0"/>
    <xf numFmtId="204" fontId="20" fillId="0" borderId="286">
      <protection locked="0"/>
    </xf>
    <xf numFmtId="204" fontId="20" fillId="0" borderId="286">
      <protection locked="0"/>
    </xf>
    <xf numFmtId="0" fontId="73" fillId="0" borderId="285" applyNumberFormat="0" applyFill="0" applyAlignment="0" applyProtection="0"/>
    <xf numFmtId="0" fontId="20" fillId="89" borderId="292"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68" fillId="89" borderId="292" applyNumberFormat="0" applyFont="0" applyAlignment="0" applyProtection="0"/>
    <xf numFmtId="0" fontId="184" fillId="34"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34"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91" borderId="293" applyNumberFormat="0" applyAlignment="0" applyProtection="0"/>
    <xf numFmtId="4" fontId="55" fillId="104" borderId="287" applyNumberFormat="0" applyProtection="0">
      <alignment horizontal="right" vertical="center" wrapText="1"/>
    </xf>
    <xf numFmtId="4" fontId="55" fillId="104" borderId="287" applyNumberFormat="0" applyProtection="0">
      <alignment horizontal="right" vertical="center" wrapText="1"/>
    </xf>
    <xf numFmtId="4" fontId="16" fillId="0" borderId="293" applyNumberFormat="0" applyProtection="0">
      <alignment vertical="center"/>
    </xf>
    <xf numFmtId="4" fontId="16" fillId="0" borderId="293" applyNumberFormat="0" applyProtection="0">
      <alignment vertical="center"/>
    </xf>
    <xf numFmtId="4" fontId="16" fillId="0" borderId="293" applyNumberFormat="0" applyProtection="0">
      <alignment horizontal="left" vertical="center" indent="1"/>
    </xf>
    <xf numFmtId="4" fontId="16" fillId="19" borderId="293" applyNumberFormat="0" applyProtection="0">
      <alignment horizontal="left" vertical="center" indent="1"/>
    </xf>
    <xf numFmtId="4" fontId="25" fillId="22" borderId="287" applyNumberFormat="0" applyProtection="0">
      <alignment horizontal="left" vertical="center"/>
    </xf>
    <xf numFmtId="0" fontId="20" fillId="0" borderId="293" applyNumberFormat="0" applyProtection="0">
      <alignment horizontal="left" vertical="center" indent="1"/>
    </xf>
    <xf numFmtId="4" fontId="16" fillId="2" borderId="293" applyNumberFormat="0" applyProtection="0">
      <alignment horizontal="right" vertical="center"/>
    </xf>
    <xf numFmtId="4" fontId="16" fillId="106" borderId="293" applyNumberFormat="0" applyProtection="0">
      <alignment horizontal="right" vertical="center"/>
    </xf>
    <xf numFmtId="4" fontId="16" fillId="42" borderId="293" applyNumberFormat="0" applyProtection="0">
      <alignment horizontal="right" vertical="center"/>
    </xf>
    <xf numFmtId="4" fontId="16" fillId="107" borderId="293" applyNumberFormat="0" applyProtection="0">
      <alignment horizontal="right" vertical="center"/>
    </xf>
    <xf numFmtId="4" fontId="16" fillId="108" borderId="293" applyNumberFormat="0" applyProtection="0">
      <alignment horizontal="right" vertical="center"/>
    </xf>
    <xf numFmtId="4" fontId="16" fillId="109" borderId="293" applyNumberFormat="0" applyProtection="0">
      <alignment horizontal="right" vertical="center"/>
    </xf>
    <xf numFmtId="4" fontId="16" fillId="110" borderId="293" applyNumberFormat="0" applyProtection="0">
      <alignment horizontal="right" vertical="center"/>
    </xf>
    <xf numFmtId="4" fontId="16" fillId="111" borderId="293" applyNumberFormat="0" applyProtection="0">
      <alignment horizontal="right" vertical="center"/>
    </xf>
    <xf numFmtId="4" fontId="16" fillId="112" borderId="293" applyNumberFormat="0" applyProtection="0">
      <alignment horizontal="right" vertical="center"/>
    </xf>
    <xf numFmtId="0" fontId="20" fillId="113" borderId="293" applyNumberFormat="0" applyProtection="0">
      <alignment horizontal="left" vertical="center" indent="1"/>
    </xf>
    <xf numFmtId="0" fontId="24" fillId="114"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5" fillId="115"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4" fillId="0" borderId="287" applyNumberFormat="0" applyProtection="0">
      <alignment horizontal="left" vertical="center" indent="2"/>
    </xf>
    <xf numFmtId="0" fontId="20" fillId="49"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4" fillId="114"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5" fillId="115" borderId="287" applyNumberFormat="0" applyProtection="0">
      <alignment horizontal="left" vertical="center" indent="2"/>
    </xf>
    <xf numFmtId="0" fontId="25" fillId="115" borderId="287" applyNumberFormat="0" applyProtection="0">
      <alignment horizontal="left" vertical="center" indent="2"/>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3"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3"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6"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0" fillId="23"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6" borderId="287" applyNumberFormat="0" applyProtection="0">
      <alignment horizontal="left" vertical="center" indent="2"/>
    </xf>
    <xf numFmtId="0" fontId="24" fillId="116"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6" borderId="287" applyNumberFormat="0" applyProtection="0">
      <alignment horizontal="left" vertical="center" indent="2"/>
    </xf>
    <xf numFmtId="0" fontId="24" fillId="116" borderId="287" applyNumberFormat="0" applyProtection="0">
      <alignment horizontal="left" vertical="center" indent="2"/>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3"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3"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102"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3"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3"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13"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3"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3"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84" borderId="287" applyNumberFormat="0">
      <protection locked="0"/>
    </xf>
    <xf numFmtId="0" fontId="20" fillId="84" borderId="287" applyNumberFormat="0">
      <protection locked="0"/>
    </xf>
    <xf numFmtId="0" fontId="20" fillId="84" borderId="287" applyNumberFormat="0">
      <protection locked="0"/>
    </xf>
    <xf numFmtId="0" fontId="20" fillId="84" borderId="287" applyNumberFormat="0">
      <protection locked="0"/>
    </xf>
    <xf numFmtId="4" fontId="16" fillId="40" borderId="293" applyNumberFormat="0" applyProtection="0">
      <alignment vertical="center"/>
    </xf>
    <xf numFmtId="4" fontId="39" fillId="0" borderId="287" applyNumberFormat="0" applyProtection="0">
      <alignment horizontal="left" vertical="center" indent="1"/>
    </xf>
    <xf numFmtId="4" fontId="16" fillId="40" borderId="293" applyNumberFormat="0" applyProtection="0">
      <alignment horizontal="left" vertical="center" indent="1"/>
    </xf>
    <xf numFmtId="4" fontId="39" fillId="0" borderId="287" applyNumberFormat="0" applyProtection="0">
      <alignment horizontal="left" vertical="center" indent="1"/>
    </xf>
    <xf numFmtId="4" fontId="16" fillId="40" borderId="293" applyNumberFormat="0" applyProtection="0">
      <alignment horizontal="left" vertical="center" indent="1"/>
    </xf>
    <xf numFmtId="4" fontId="16" fillId="40" borderId="293" applyNumberFormat="0" applyProtection="0">
      <alignment horizontal="left" vertical="center" indent="1"/>
    </xf>
    <xf numFmtId="4" fontId="23" fillId="0" borderId="287" applyNumberFormat="0" applyProtection="0">
      <alignment horizontal="right" vertical="center" wrapText="1"/>
    </xf>
    <xf numFmtId="4" fontId="23" fillId="0" borderId="287" applyNumberFormat="0" applyProtection="0">
      <alignment horizontal="right" vertical="center" wrapText="1"/>
    </xf>
    <xf numFmtId="4" fontId="24" fillId="0" borderId="287" applyNumberFormat="0" applyProtection="0">
      <alignment horizontal="right" vertical="center" wrapText="1"/>
    </xf>
    <xf numFmtId="4" fontId="16" fillId="0" borderId="293" applyNumberFormat="0" applyProtection="0">
      <alignment horizontal="right" vertical="center"/>
    </xf>
    <xf numFmtId="4" fontId="16" fillId="0" borderId="293"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0" borderId="293" applyNumberFormat="0" applyProtection="0">
      <alignment horizontal="left" vertical="center" indent="1"/>
    </xf>
    <xf numFmtId="0" fontId="20" fillId="0" borderId="293" applyNumberFormat="0" applyProtection="0">
      <alignment horizontal="left" vertical="center" indent="1"/>
    </xf>
    <xf numFmtId="0" fontId="25" fillId="43" borderId="287" applyNumberFormat="0" applyProtection="0">
      <alignment horizontal="center" vertical="center" wrapText="1"/>
    </xf>
    <xf numFmtId="0" fontId="20" fillId="0" borderId="293" applyNumberFormat="0" applyProtection="0">
      <alignment horizontal="left" vertical="center" indent="1"/>
    </xf>
    <xf numFmtId="0" fontId="20" fillId="0" borderId="293" applyNumberFormat="0" applyProtection="0">
      <alignment horizontal="left" vertical="center" indent="1"/>
    </xf>
    <xf numFmtId="4" fontId="45" fillId="117" borderId="293" applyNumberFormat="0" applyProtection="0">
      <alignment horizontal="right" vertic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0" fontId="73" fillId="0" borderId="294" applyNumberFormat="0" applyFill="0" applyAlignment="0" applyProtection="0"/>
    <xf numFmtId="0" fontId="73" fillId="0" borderId="294" applyNumberFormat="0" applyFill="0" applyAlignment="0" applyProtection="0"/>
    <xf numFmtId="0" fontId="73" fillId="0" borderId="294" applyNumberFormat="0" applyFill="0" applyAlignment="0" applyProtection="0"/>
    <xf numFmtId="204" fontId="20" fillId="0" borderId="295">
      <protection locked="0"/>
    </xf>
    <xf numFmtId="204" fontId="20" fillId="0" borderId="295">
      <protection locked="0"/>
    </xf>
    <xf numFmtId="0" fontId="73" fillId="0" borderId="294"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8"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2" applyNumberFormat="0" applyAlignment="0" applyProtection="0"/>
    <xf numFmtId="0" fontId="95" fillId="57" borderId="35"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2" applyNumberFormat="0" applyAlignment="0" applyProtection="0"/>
    <xf numFmtId="0" fontId="177" fillId="0" borderId="34" applyNumberFormat="0" applyFill="0" applyAlignment="0" applyProtection="0"/>
    <xf numFmtId="0" fontId="180" fillId="54" borderId="0" applyNumberFormat="0" applyBorder="0" applyAlignment="0" applyProtection="0"/>
    <xf numFmtId="0" fontId="186" fillId="56" borderId="33" applyNumberFormat="0" applyAlignment="0" applyProtection="0"/>
    <xf numFmtId="0" fontId="103" fillId="0" borderId="36" applyNumberFormat="0" applyFill="0" applyAlignment="0" applyProtection="0"/>
    <xf numFmtId="0" fontId="121" fillId="0" borderId="0" applyNumberFormat="0" applyFill="0" applyBorder="0" applyAlignment="0" applyProtection="0"/>
    <xf numFmtId="0" fontId="24" fillId="0" borderId="0"/>
    <xf numFmtId="4" fontId="55" fillId="104" borderId="287" applyNumberFormat="0" applyProtection="0">
      <alignment horizontal="left" vertical="center" indent="1"/>
    </xf>
    <xf numFmtId="4" fontId="23" fillId="24" borderId="298" applyNumberFormat="0" applyProtection="0">
      <alignment horizontal="right" vertical="center"/>
    </xf>
    <xf numFmtId="4" fontId="23" fillId="27" borderId="298" applyNumberFormat="0" applyProtection="0">
      <alignment horizontal="right" vertical="center"/>
    </xf>
    <xf numFmtId="4" fontId="23" fillId="28" borderId="298" applyNumberFormat="0" applyProtection="0">
      <alignment horizontal="right" vertical="center"/>
    </xf>
    <xf numFmtId="4" fontId="23" fillId="30" borderId="298" applyNumberFormat="0" applyProtection="0">
      <alignment horizontal="right" vertical="center"/>
    </xf>
    <xf numFmtId="4" fontId="17" fillId="0" borderId="287" applyNumberFormat="0" applyProtection="0">
      <alignment horizontal="left" vertical="center" indent="1"/>
    </xf>
    <xf numFmtId="4" fontId="16" fillId="0" borderId="287" applyNumberFormat="0" applyProtection="0">
      <alignment horizontal="left" vertical="center" indent="1"/>
    </xf>
    <xf numFmtId="4" fontId="231" fillId="34" borderId="298" applyNumberFormat="0" applyProtection="0">
      <alignment horizontal="center" vertical="center"/>
    </xf>
    <xf numFmtId="4" fontId="45" fillId="0" borderId="298"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688">
    <xf numFmtId="0" fontId="0" fillId="0" borderId="0" xfId="0"/>
    <xf numFmtId="0" fontId="24" fillId="0" borderId="0" xfId="0" applyFont="1"/>
    <xf numFmtId="0" fontId="24" fillId="0" borderId="0" xfId="0" applyFont="1" applyAlignment="1">
      <alignment vertical="center"/>
    </xf>
    <xf numFmtId="0" fontId="25" fillId="0" borderId="4" xfId="0" applyFont="1" applyBorder="1"/>
    <xf numFmtId="0" fontId="24" fillId="0" borderId="1" xfId="0" applyFont="1" applyBorder="1"/>
    <xf numFmtId="0" fontId="24" fillId="0" borderId="5" xfId="0" applyFont="1" applyBorder="1"/>
    <xf numFmtId="0" fontId="24" fillId="0" borderId="2" xfId="0" applyFont="1" applyBorder="1"/>
    <xf numFmtId="0" fontId="25" fillId="0" borderId="10" xfId="0" applyFont="1" applyBorder="1"/>
    <xf numFmtId="6" fontId="24" fillId="0" borderId="0" xfId="0" applyNumberFormat="1" applyFont="1" applyAlignment="1">
      <alignment horizontal="right" vertical="center"/>
    </xf>
    <xf numFmtId="0" fontId="25" fillId="0" borderId="15" xfId="0" applyFont="1" applyBorder="1" applyAlignment="1">
      <alignment wrapText="1"/>
    </xf>
    <xf numFmtId="0" fontId="20" fillId="0" borderId="0" xfId="0" applyFont="1"/>
    <xf numFmtId="0" fontId="20" fillId="0" borderId="1" xfId="0" applyFont="1" applyBorder="1"/>
    <xf numFmtId="6" fontId="20" fillId="0" borderId="0" xfId="0" applyNumberFormat="1" applyFont="1"/>
    <xf numFmtId="0" fontId="25" fillId="0" borderId="0" xfId="0" applyFont="1"/>
    <xf numFmtId="38" fontId="24" fillId="0" borderId="0" xfId="0" applyNumberFormat="1" applyFont="1"/>
    <xf numFmtId="0" fontId="24" fillId="0" borderId="0" xfId="0" applyFont="1" applyAlignment="1">
      <alignment horizontal="left" indent="1"/>
    </xf>
    <xf numFmtId="0" fontId="52" fillId="0" borderId="0" xfId="3" applyFont="1"/>
    <xf numFmtId="0" fontId="52" fillId="46" borderId="0" xfId="3" applyFont="1" applyFill="1"/>
    <xf numFmtId="6" fontId="52" fillId="0" borderId="1" xfId="3" applyNumberFormat="1" applyFont="1" applyBorder="1"/>
    <xf numFmtId="0" fontId="53" fillId="0" borderId="0" xfId="3" applyFont="1"/>
    <xf numFmtId="172" fontId="52" fillId="0" borderId="0" xfId="135" applyNumberFormat="1" applyFont="1" applyFill="1" applyBorder="1"/>
    <xf numFmtId="0" fontId="51" fillId="0" borderId="7" xfId="3" applyFont="1" applyBorder="1" applyAlignment="1">
      <alignment wrapText="1"/>
    </xf>
    <xf numFmtId="6" fontId="52" fillId="48" borderId="5" xfId="3" applyNumberFormat="1" applyFont="1" applyFill="1" applyBorder="1"/>
    <xf numFmtId="0" fontId="50" fillId="0" borderId="7" xfId="3" applyFont="1" applyBorder="1"/>
    <xf numFmtId="0" fontId="17" fillId="0" borderId="0" xfId="137" applyFont="1"/>
    <xf numFmtId="0" fontId="16" fillId="0" borderId="0" xfId="137"/>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xf numFmtId="0" fontId="51" fillId="0" borderId="7" xfId="3" applyFont="1" applyBorder="1"/>
    <xf numFmtId="6" fontId="57" fillId="0" borderId="1" xfId="3" applyNumberFormat="1" applyFont="1" applyBorder="1"/>
    <xf numFmtId="0" fontId="56" fillId="0" borderId="0" xfId="3" applyFont="1"/>
    <xf numFmtId="0" fontId="17" fillId="0" borderId="0" xfId="137" applyFont="1" applyAlignment="1">
      <alignment horizontal="center" vertical="center"/>
    </xf>
    <xf numFmtId="0" fontId="60" fillId="0" borderId="0" xfId="0" applyFont="1"/>
    <xf numFmtId="0" fontId="20" fillId="0" borderId="0" xfId="0" applyFont="1" applyAlignment="1">
      <alignment wrapText="1"/>
    </xf>
    <xf numFmtId="0" fontId="20" fillId="0" borderId="0" xfId="0" applyFont="1" applyAlignment="1">
      <alignment vertical="center"/>
    </xf>
    <xf numFmtId="0" fontId="20" fillId="0" borderId="0" xfId="0" applyFont="1" applyAlignment="1">
      <alignment horizontal="right"/>
    </xf>
    <xf numFmtId="0" fontId="20" fillId="0" borderId="0" xfId="0" applyFont="1" applyAlignment="1">
      <alignment horizontal="center"/>
    </xf>
    <xf numFmtId="3" fontId="20" fillId="0" borderId="0" xfId="0" applyNumberFormat="1" applyFont="1"/>
    <xf numFmtId="0" fontId="20" fillId="0" borderId="9" xfId="0" applyFont="1" applyBorder="1"/>
    <xf numFmtId="164" fontId="20" fillId="0" borderId="0" xfId="0" applyNumberFormat="1" applyFont="1"/>
    <xf numFmtId="0" fontId="63" fillId="0" borderId="0" xfId="0" applyFont="1" applyAlignment="1">
      <alignment vertical="top" wrapText="1"/>
    </xf>
    <xf numFmtId="0" fontId="25" fillId="0" borderId="0" xfId="0" applyFont="1" applyAlignment="1">
      <alignment wrapText="1"/>
    </xf>
    <xf numFmtId="0" fontId="20" fillId="0" borderId="0" xfId="0" applyFont="1" applyAlignment="1">
      <alignment vertical="top"/>
    </xf>
    <xf numFmtId="0" fontId="21" fillId="0" borderId="0" xfId="0" applyFont="1"/>
    <xf numFmtId="0" fontId="55" fillId="0" borderId="0" xfId="137" applyFont="1" applyAlignment="1">
      <alignment wrapText="1"/>
    </xf>
    <xf numFmtId="0" fontId="20" fillId="0" borderId="0" xfId="137" applyFont="1"/>
    <xf numFmtId="0" fontId="20" fillId="4" borderId="0" xfId="0" applyFont="1" applyFill="1"/>
    <xf numFmtId="0" fontId="20" fillId="4" borderId="0" xfId="0" applyFont="1" applyFill="1" applyAlignment="1">
      <alignment horizontal="right"/>
    </xf>
    <xf numFmtId="0" fontId="24" fillId="0" borderId="16" xfId="0" applyFont="1" applyBorder="1" applyAlignment="1">
      <alignment vertical="center" wrapText="1"/>
    </xf>
    <xf numFmtId="0" fontId="24" fillId="0" borderId="0" xfId="0" applyFont="1" applyAlignment="1">
      <alignment vertical="top"/>
    </xf>
    <xf numFmtId="172" fontId="52" fillId="0" borderId="1" xfId="135" applyNumberFormat="1" applyFont="1" applyFill="1" applyBorder="1"/>
    <xf numFmtId="0" fontId="16" fillId="0" borderId="0" xfId="137" applyAlignment="1">
      <alignment horizontal="left"/>
    </xf>
    <xf numFmtId="0" fontId="91" fillId="0" borderId="0" xfId="0" applyFont="1"/>
    <xf numFmtId="0" fontId="86" fillId="0" borderId="0" xfId="0" applyFont="1"/>
    <xf numFmtId="0" fontId="16" fillId="0" borderId="0" xfId="137" applyAlignment="1">
      <alignment horizontal="left" vertical="center"/>
    </xf>
    <xf numFmtId="0" fontId="60" fillId="0" borderId="0" xfId="137" applyFont="1" applyAlignment="1">
      <alignment horizontal="left" vertical="center"/>
    </xf>
    <xf numFmtId="0" fontId="25" fillId="0" borderId="0" xfId="0" applyFont="1" applyAlignment="1">
      <alignment vertical="center"/>
    </xf>
    <xf numFmtId="0" fontId="26" fillId="0" borderId="0" xfId="0" applyFont="1"/>
    <xf numFmtId="0" fontId="52" fillId="0" borderId="9" xfId="3" applyFont="1" applyBorder="1" applyAlignment="1">
      <alignment horizontal="left" indent="2"/>
    </xf>
    <xf numFmtId="6" fontId="24" fillId="0" borderId="5" xfId="0" applyNumberFormat="1" applyFont="1" applyBorder="1"/>
    <xf numFmtId="6" fontId="25" fillId="0" borderId="5" xfId="0" applyNumberFormat="1" applyFont="1" applyBorder="1" applyAlignment="1">
      <alignment horizontal="center" wrapText="1"/>
    </xf>
    <xf numFmtId="0" fontId="25" fillId="0" borderId="1" xfId="0" applyFont="1" applyBorder="1"/>
    <xf numFmtId="0" fontId="20" fillId="0" borderId="8" xfId="0" applyFont="1" applyBorder="1"/>
    <xf numFmtId="6" fontId="52" fillId="0" borderId="0" xfId="3" applyNumberFormat="1" applyFont="1"/>
    <xf numFmtId="6" fontId="52" fillId="48" borderId="0" xfId="3" applyNumberFormat="1" applyFont="1" applyFill="1"/>
    <xf numFmtId="6" fontId="51" fillId="0" borderId="0" xfId="3" applyNumberFormat="1" applyFont="1"/>
    <xf numFmtId="6" fontId="52" fillId="0" borderId="9" xfId="3" applyNumberFormat="1" applyFont="1" applyBorder="1"/>
    <xf numFmtId="167" fontId="20" fillId="0" borderId="0" xfId="1" applyNumberFormat="1" applyFont="1" applyFill="1"/>
    <xf numFmtId="175" fontId="20" fillId="0" borderId="0" xfId="0" applyNumberFormat="1" applyFont="1"/>
    <xf numFmtId="175" fontId="20" fillId="0" borderId="5" xfId="0" applyNumberFormat="1" applyFont="1" applyBorder="1"/>
    <xf numFmtId="175" fontId="20" fillId="0" borderId="1" xfId="0" applyNumberFormat="1" applyFont="1" applyBorder="1"/>
    <xf numFmtId="175" fontId="20" fillId="0" borderId="8" xfId="0" applyNumberFormat="1" applyFont="1" applyBorder="1"/>
    <xf numFmtId="0" fontId="0" fillId="0" borderId="0" xfId="0" applyAlignment="1">
      <alignment vertical="center"/>
    </xf>
    <xf numFmtId="0" fontId="0" fillId="0" borderId="0" xfId="0" applyAlignment="1">
      <alignment wrapText="1"/>
    </xf>
    <xf numFmtId="0" fontId="20" fillId="0" borderId="9" xfId="0" applyFont="1" applyBorder="1" applyAlignment="1">
      <alignment vertical="center"/>
    </xf>
    <xf numFmtId="175" fontId="20" fillId="0" borderId="0" xfId="0" applyNumberFormat="1" applyFont="1" applyAlignment="1">
      <alignment horizontal="right"/>
    </xf>
    <xf numFmtId="175" fontId="20" fillId="0" borderId="1" xfId="0" applyNumberFormat="1" applyFont="1" applyBorder="1" applyAlignment="1">
      <alignment horizontal="right"/>
    </xf>
    <xf numFmtId="175" fontId="20" fillId="0" borderId="5" xfId="0" applyNumberFormat="1" applyFont="1" applyBorder="1" applyAlignment="1">
      <alignment horizontal="right"/>
    </xf>
    <xf numFmtId="175" fontId="20" fillId="0" borderId="8" xfId="0" applyNumberFormat="1" applyFont="1" applyBorder="1" applyAlignment="1">
      <alignment horizontal="right"/>
    </xf>
    <xf numFmtId="1" fontId="20" fillId="0" borderId="5" xfId="0" applyNumberFormat="1" applyFont="1" applyBorder="1" applyAlignment="1">
      <alignment horizontal="right"/>
    </xf>
    <xf numFmtId="1" fontId="20" fillId="0" borderId="8" xfId="0" applyNumberFormat="1" applyFont="1" applyBorder="1" applyAlignment="1">
      <alignment horizontal="right"/>
    </xf>
    <xf numFmtId="3" fontId="20" fillId="0" borderId="1" xfId="0" applyNumberFormat="1" applyFont="1" applyBorder="1"/>
    <xf numFmtId="3" fontId="20" fillId="0" borderId="0" xfId="0" applyNumberFormat="1" applyFont="1" applyAlignment="1">
      <alignment horizontal="right"/>
    </xf>
    <xf numFmtId="3" fontId="20" fillId="0" borderId="1" xfId="0" applyNumberFormat="1" applyFont="1" applyBorder="1" applyAlignment="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119" fillId="0" borderId="0" xfId="0" applyFont="1"/>
    <xf numFmtId="0" fontId="120" fillId="0" borderId="0" xfId="0" applyFont="1"/>
    <xf numFmtId="5" fontId="24" fillId="0" borderId="63" xfId="789" applyNumberFormat="1" applyFont="1" applyFill="1" applyBorder="1"/>
    <xf numFmtId="5" fontId="24" fillId="0" borderId="0" xfId="789" applyNumberFormat="1" applyFont="1" applyFill="1"/>
    <xf numFmtId="5" fontId="20" fillId="0" borderId="0" xfId="0" applyNumberFormat="1" applyFont="1"/>
    <xf numFmtId="5" fontId="20" fillId="0" borderId="1" xfId="0" applyNumberFormat="1" applyFont="1" applyBorder="1"/>
    <xf numFmtId="5" fontId="20" fillId="0" borderId="15" xfId="0" applyNumberFormat="1" applyFont="1" applyBorder="1"/>
    <xf numFmtId="5" fontId="20" fillId="0" borderId="0" xfId="1" applyNumberFormat="1" applyFont="1" applyFill="1"/>
    <xf numFmtId="0" fontId="20" fillId="0" borderId="0" xfId="0" applyFont="1" applyAlignment="1">
      <alignment horizontal="left" vertical="top"/>
    </xf>
    <xf numFmtId="0" fontId="24" fillId="0" borderId="0" xfId="1199" quotePrefix="1" applyNumberFormat="1" applyFont="1" applyBorder="1" applyProtection="1">
      <alignment horizontal="left" vertical="center" indent="1"/>
      <protection locked="0"/>
    </xf>
    <xf numFmtId="0" fontId="24" fillId="0" borderId="0" xfId="0" applyFont="1" applyAlignment="1">
      <alignment vertical="top" wrapText="1"/>
    </xf>
    <xf numFmtId="0" fontId="24" fillId="0" borderId="0" xfId="0" applyFont="1" applyAlignment="1">
      <alignment wrapText="1"/>
    </xf>
    <xf numFmtId="0" fontId="211" fillId="0" borderId="0" xfId="0" applyFont="1" applyAlignment="1">
      <alignment vertical="center"/>
    </xf>
    <xf numFmtId="0" fontId="60" fillId="0" borderId="0" xfId="0" applyFont="1" applyAlignment="1">
      <alignment vertical="center"/>
    </xf>
    <xf numFmtId="0" fontId="18" fillId="0" borderId="0" xfId="0" applyFont="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Alignment="1">
      <alignment horizontal="right" vertical="center"/>
    </xf>
    <xf numFmtId="0" fontId="211" fillId="0" borderId="0" xfId="0" applyFont="1" applyAlignment="1">
      <alignment horizontal="center"/>
    </xf>
    <xf numFmtId="5" fontId="211" fillId="0" borderId="0" xfId="0" applyNumberFormat="1" applyFont="1" applyAlignment="1">
      <alignment horizontal="center"/>
    </xf>
    <xf numFmtId="6" fontId="24" fillId="0" borderId="5" xfId="0" applyNumberFormat="1" applyFont="1" applyBorder="1" applyAlignment="1">
      <alignment horizontal="right"/>
    </xf>
    <xf numFmtId="6" fontId="24" fillId="0" borderId="5" xfId="0" applyNumberFormat="1" applyFont="1" applyBorder="1" applyAlignment="1">
      <alignment horizontal="right" vertical="center"/>
    </xf>
    <xf numFmtId="6" fontId="24" fillId="0" borderId="8" xfId="0" applyNumberFormat="1" applyFont="1" applyBorder="1" applyAlignment="1">
      <alignment horizontal="right" vertical="center"/>
    </xf>
    <xf numFmtId="3" fontId="20" fillId="0" borderId="7" xfId="0" applyNumberFormat="1" applyFont="1" applyBorder="1" applyAlignment="1">
      <alignment horizontal="right"/>
    </xf>
    <xf numFmtId="0" fontId="88" fillId="0" borderId="0" xfId="0" applyFont="1" applyAlignment="1">
      <alignment vertical="center" wrapText="1"/>
    </xf>
    <xf numFmtId="0" fontId="88" fillId="0" borderId="0" xfId="0" applyFont="1" applyAlignment="1">
      <alignment horizontal="left" vertical="top" wrapText="1"/>
    </xf>
    <xf numFmtId="0" fontId="25" fillId="0" borderId="7" xfId="0" applyFont="1" applyBorder="1"/>
    <xf numFmtId="0" fontId="213" fillId="0" borderId="0" xfId="0" applyFont="1" applyAlignment="1">
      <alignment horizontal="left" vertical="top"/>
    </xf>
    <xf numFmtId="0" fontId="214" fillId="0" borderId="0" xfId="0" applyFont="1" applyAlignment="1">
      <alignment horizontal="left" vertical="center"/>
    </xf>
    <xf numFmtId="6" fontId="24" fillId="0" borderId="0" xfId="0" applyNumberFormat="1" applyFont="1"/>
    <xf numFmtId="5" fontId="20" fillId="0" borderId="8" xfId="0" applyNumberFormat="1" applyFont="1" applyBorder="1"/>
    <xf numFmtId="0" fontId="21" fillId="0" borderId="15" xfId="0" applyFont="1" applyBorder="1"/>
    <xf numFmtId="0" fontId="21" fillId="0" borderId="12" xfId="0" applyFont="1" applyBorder="1"/>
    <xf numFmtId="5" fontId="20" fillId="0" borderId="12" xfId="0" applyNumberFormat="1" applyFont="1" applyBorder="1" applyAlignment="1">
      <alignment horizontal="right"/>
    </xf>
    <xf numFmtId="170" fontId="20" fillId="0" borderId="132" xfId="0" applyNumberFormat="1" applyFont="1" applyBorder="1"/>
    <xf numFmtId="170" fontId="20" fillId="0" borderId="5" xfId="0" applyNumberFormat="1" applyFont="1" applyBorder="1"/>
    <xf numFmtId="0" fontId="21" fillId="0" borderId="133" xfId="0" applyFont="1" applyBorder="1"/>
    <xf numFmtId="38" fontId="24" fillId="0" borderId="4" xfId="0" applyNumberFormat="1" applyFont="1" applyBorder="1"/>
    <xf numFmtId="38" fontId="24" fillId="0" borderId="9" xfId="0" applyNumberFormat="1" applyFont="1" applyBorder="1"/>
    <xf numFmtId="164" fontId="24" fillId="0" borderId="162" xfId="0" applyNumberFormat="1" applyFont="1" applyBorder="1"/>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15" fillId="0" borderId="0" xfId="0" applyFont="1"/>
    <xf numFmtId="0" fontId="25" fillId="0" borderId="165" xfId="0" applyFont="1" applyBorder="1"/>
    <xf numFmtId="175" fontId="20" fillId="86" borderId="0" xfId="0" applyNumberFormat="1" applyFont="1" applyFill="1" applyAlignment="1">
      <alignment horizontal="right"/>
    </xf>
    <xf numFmtId="0" fontId="24" fillId="0" borderId="7" xfId="0" applyFont="1" applyBorder="1"/>
    <xf numFmtId="175" fontId="20" fillId="86" borderId="5" xfId="0" applyNumberFormat="1" applyFont="1" applyFill="1" applyBorder="1" applyAlignment="1">
      <alignment horizontal="right"/>
    </xf>
    <xf numFmtId="0" fontId="25" fillId="0" borderId="16" xfId="0" applyFont="1" applyBorder="1" applyAlignment="1">
      <alignment horizontal="left"/>
    </xf>
    <xf numFmtId="164" fontId="21" fillId="0" borderId="0" xfId="0" applyNumberFormat="1" applyFont="1"/>
    <xf numFmtId="0" fontId="21" fillId="0" borderId="169" xfId="0" applyFont="1" applyBorder="1"/>
    <xf numFmtId="0" fontId="21" fillId="0" borderId="25" xfId="0" applyFont="1" applyBorder="1"/>
    <xf numFmtId="0" fontId="21" fillId="0" borderId="38" xfId="0" applyFont="1" applyBorder="1" applyAlignment="1">
      <alignment horizontal="right"/>
    </xf>
    <xf numFmtId="0" fontId="21" fillId="0" borderId="24" xfId="0" applyFont="1" applyBorder="1" applyAlignment="1">
      <alignment horizontal="right"/>
    </xf>
    <xf numFmtId="175" fontId="20" fillId="0" borderId="7" xfId="0" applyNumberFormat="1" applyFont="1" applyBorder="1" applyAlignment="1">
      <alignment horizontal="right"/>
    </xf>
    <xf numFmtId="175" fontId="20" fillId="86" borderId="170" xfId="0" applyNumberFormat="1" applyFont="1" applyFill="1" applyBorder="1" applyAlignment="1">
      <alignment horizontal="right"/>
    </xf>
    <xf numFmtId="3" fontId="21" fillId="0" borderId="25" xfId="0" applyNumberFormat="1" applyFont="1" applyBorder="1" applyAlignment="1">
      <alignment horizontal="right"/>
    </xf>
    <xf numFmtId="175" fontId="21" fillId="0" borderId="25" xfId="0" applyNumberFormat="1" applyFont="1" applyBorder="1"/>
    <xf numFmtId="175" fontId="21" fillId="0" borderId="26" xfId="0" applyNumberFormat="1" applyFont="1" applyBorder="1"/>
    <xf numFmtId="175" fontId="21" fillId="0" borderId="27" xfId="0" applyNumberFormat="1" applyFont="1" applyBorder="1"/>
    <xf numFmtId="0" fontId="25" fillId="0" borderId="171" xfId="0" applyFont="1" applyBorder="1" applyAlignment="1">
      <alignment horizontal="center" vertical="center" wrapText="1"/>
    </xf>
    <xf numFmtId="0" fontId="24" fillId="0" borderId="172" xfId="0" applyFont="1" applyBorder="1" applyAlignment="1">
      <alignment vertical="center"/>
    </xf>
    <xf numFmtId="0" fontId="25" fillId="0" borderId="161" xfId="0" applyFont="1" applyBorder="1" applyAlignment="1">
      <alignment horizontal="center" vertical="center" wrapText="1"/>
    </xf>
    <xf numFmtId="164" fontId="24" fillId="0" borderId="2" xfId="0" applyNumberFormat="1" applyFont="1" applyBorder="1"/>
    <xf numFmtId="0" fontId="24" fillId="0" borderId="161" xfId="0" applyFont="1" applyBorder="1" applyAlignment="1">
      <alignment wrapText="1" shrinkToFit="1"/>
    </xf>
    <xf numFmtId="175" fontId="21" fillId="86" borderId="16" xfId="0" applyNumberFormat="1" applyFont="1" applyFill="1" applyBorder="1" applyAlignment="1">
      <alignment horizontal="left" vertical="center"/>
    </xf>
    <xf numFmtId="0" fontId="24" fillId="0" borderId="0" xfId="11940" quotePrefix="1" applyNumberFormat="1" applyFont="1" applyBorder="1" applyProtection="1">
      <alignment horizontal="left" vertical="center" indent="1"/>
      <protection locked="0"/>
    </xf>
    <xf numFmtId="0" fontId="213" fillId="0" borderId="0" xfId="0" applyFont="1" applyAlignment="1">
      <alignment vertical="top" wrapText="1"/>
    </xf>
    <xf numFmtId="3" fontId="21" fillId="0" borderId="25" xfId="0" applyNumberFormat="1" applyFont="1" applyBorder="1"/>
    <xf numFmtId="3" fontId="21" fillId="0" borderId="28" xfId="0" applyNumberFormat="1" applyFont="1" applyBorder="1"/>
    <xf numFmtId="0" fontId="20" fillId="0" borderId="0" xfId="137" applyFont="1" applyAlignment="1">
      <alignment horizontal="right"/>
    </xf>
    <xf numFmtId="6" fontId="52" fillId="47" borderId="0" xfId="3" applyNumberFormat="1" applyFont="1" applyFill="1" applyAlignment="1">
      <alignment horizontal="right"/>
    </xf>
    <xf numFmtId="15" fontId="20" fillId="0" borderId="0" xfId="0" applyNumberFormat="1" applyFont="1"/>
    <xf numFmtId="3" fontId="20" fillId="0" borderId="25" xfId="0" applyNumberFormat="1" applyFont="1" applyBorder="1" applyAlignment="1">
      <alignment horizontal="right"/>
    </xf>
    <xf numFmtId="175" fontId="20" fillId="0" borderId="25" xfId="0" applyNumberFormat="1" applyFont="1" applyBorder="1"/>
    <xf numFmtId="175" fontId="20" fillId="0" borderId="26" xfId="0" applyNumberFormat="1" applyFont="1" applyBorder="1"/>
    <xf numFmtId="3" fontId="20" fillId="0" borderId="25" xfId="0" applyNumberFormat="1" applyFont="1" applyBorder="1"/>
    <xf numFmtId="0" fontId="0" fillId="0" borderId="0" xfId="0" applyAlignment="1">
      <alignment vertical="center" wrapText="1"/>
    </xf>
    <xf numFmtId="1" fontId="20" fillId="0" borderId="5" xfId="0" applyNumberFormat="1" applyFont="1" applyBorder="1"/>
    <xf numFmtId="175" fontId="21" fillId="0" borderId="25" xfId="0" applyNumberFormat="1" applyFont="1" applyBorder="1" applyAlignment="1">
      <alignment horizontal="right"/>
    </xf>
    <xf numFmtId="175" fontId="21" fillId="0" borderId="27" xfId="0" applyNumberFormat="1" applyFont="1" applyBorder="1" applyAlignment="1">
      <alignment horizontal="right"/>
    </xf>
    <xf numFmtId="0" fontId="25" fillId="0" borderId="0" xfId="0" applyFont="1" applyAlignment="1">
      <alignment horizontal="right" vertical="center"/>
    </xf>
    <xf numFmtId="166" fontId="89" fillId="0" borderId="0" xfId="0" applyNumberFormat="1" applyFont="1" applyAlignment="1">
      <alignment horizontal="right" vertical="center"/>
    </xf>
    <xf numFmtId="166" fontId="89" fillId="0" borderId="0" xfId="0" applyNumberFormat="1" applyFont="1" applyAlignment="1">
      <alignment vertical="center"/>
    </xf>
    <xf numFmtId="165" fontId="89" fillId="0" borderId="0" xfId="0" applyNumberFormat="1" applyFont="1" applyAlignment="1">
      <alignment vertical="center"/>
    </xf>
    <xf numFmtId="15" fontId="121" fillId="0" borderId="0" xfId="137" applyNumberFormat="1" applyFont="1"/>
    <xf numFmtId="15" fontId="121" fillId="48" borderId="0" xfId="3" applyNumberFormat="1" applyFont="1" applyFill="1"/>
    <xf numFmtId="15" fontId="121" fillId="0" borderId="0" xfId="0" applyNumberFormat="1" applyFont="1"/>
    <xf numFmtId="15" fontId="121" fillId="0" borderId="0" xfId="0" applyNumberFormat="1" applyFont="1" applyAlignment="1">
      <alignment horizontal="right"/>
    </xf>
    <xf numFmtId="0" fontId="18" fillId="0" borderId="0" xfId="137" applyFont="1" applyAlignment="1">
      <alignment horizontal="left" vertical="center"/>
    </xf>
    <xf numFmtId="0" fontId="20" fillId="0" borderId="1" xfId="0" applyFont="1" applyBorder="1" applyAlignment="1">
      <alignment horizontal="right"/>
    </xf>
    <xf numFmtId="0" fontId="46" fillId="0" borderId="0" xfId="2" applyFont="1" applyFill="1" applyBorder="1" applyAlignment="1" applyProtection="1"/>
    <xf numFmtId="0" fontId="49" fillId="0" borderId="0" xfId="0" applyFont="1" applyAlignment="1">
      <alignment horizontal="left" vertical="center"/>
    </xf>
    <xf numFmtId="0" fontId="20" fillId="0" borderId="0" xfId="0" applyFont="1" applyAlignment="1">
      <alignment horizontal="left" vertical="center"/>
    </xf>
    <xf numFmtId="0" fontId="229" fillId="0" borderId="296" xfId="0" applyFont="1" applyBorder="1" applyAlignment="1">
      <alignment vertical="center"/>
    </xf>
    <xf numFmtId="0" fontId="229" fillId="0" borderId="17" xfId="0" applyFont="1" applyBorder="1" applyAlignment="1">
      <alignment vertical="center"/>
    </xf>
    <xf numFmtId="0" fontId="103" fillId="0" borderId="0" xfId="0" applyFont="1"/>
    <xf numFmtId="0" fontId="229" fillId="0" borderId="0" xfId="0" applyFont="1" applyAlignment="1">
      <alignment vertical="center"/>
    </xf>
    <xf numFmtId="0" fontId="229" fillId="0" borderId="297" xfId="0" applyFont="1" applyBorder="1" applyAlignment="1">
      <alignment vertical="center"/>
    </xf>
    <xf numFmtId="0" fontId="20" fillId="0" borderId="5" xfId="0" applyFont="1" applyBorder="1"/>
    <xf numFmtId="0" fontId="22" fillId="0" borderId="0" xfId="0" applyFont="1" applyAlignment="1">
      <alignment wrapText="1"/>
    </xf>
    <xf numFmtId="0" fontId="22" fillId="0" borderId="0" xfId="0" applyFont="1" applyAlignment="1">
      <alignment vertical="center" wrapText="1"/>
    </xf>
    <xf numFmtId="0" fontId="230" fillId="0" borderId="8" xfId="0" applyFont="1" applyBorder="1" applyAlignment="1">
      <alignment vertical="center" wrapText="1"/>
    </xf>
    <xf numFmtId="3" fontId="21" fillId="0" borderId="39" xfId="0" applyNumberFormat="1" applyFont="1" applyBorder="1" applyAlignment="1">
      <alignment horizontal="right"/>
    </xf>
    <xf numFmtId="175" fontId="21" fillId="0" borderId="28" xfId="0" applyNumberFormat="1" applyFont="1" applyBorder="1"/>
    <xf numFmtId="3" fontId="21" fillId="0" borderId="28" xfId="0" applyNumberFormat="1" applyFont="1" applyBorder="1" applyAlignment="1">
      <alignment horizontal="right"/>
    </xf>
    <xf numFmtId="6" fontId="24" fillId="0" borderId="8" xfId="0" applyNumberFormat="1" applyFont="1" applyBorder="1"/>
    <xf numFmtId="1" fontId="21" fillId="0" borderId="25" xfId="0" applyNumberFormat="1" applyFont="1" applyBorder="1"/>
    <xf numFmtId="1" fontId="21" fillId="0" borderId="28" xfId="0" applyNumberFormat="1" applyFont="1" applyBorder="1"/>
    <xf numFmtId="175" fontId="21" fillId="0" borderId="28" xfId="0" applyNumberFormat="1" applyFont="1" applyBorder="1" applyAlignment="1">
      <alignment horizontal="right"/>
    </xf>
    <xf numFmtId="3" fontId="21" fillId="0" borderId="166" xfId="0" applyNumberFormat="1" applyFont="1" applyBorder="1"/>
    <xf numFmtId="175" fontId="21" fillId="0" borderId="167" xfId="0" applyNumberFormat="1" applyFont="1" applyBorder="1" applyAlignment="1">
      <alignment horizontal="right"/>
    </xf>
    <xf numFmtId="223" fontId="49" fillId="0" borderId="0" xfId="0" applyNumberFormat="1" applyFont="1" applyAlignment="1">
      <alignment horizontal="right"/>
    </xf>
    <xf numFmtId="0" fontId="121" fillId="0" borderId="0" xfId="0" applyFont="1"/>
    <xf numFmtId="14" fontId="20" fillId="0" borderId="0" xfId="0" applyNumberFormat="1" applyFont="1"/>
    <xf numFmtId="172" fontId="52" fillId="0" borderId="0" xfId="135" applyNumberFormat="1" applyFont="1" applyBorder="1"/>
    <xf numFmtId="172" fontId="52" fillId="0" borderId="0" xfId="3" applyNumberFormat="1" applyFont="1"/>
    <xf numFmtId="0" fontId="24" fillId="0" borderId="163" xfId="0" applyFont="1" applyBorder="1" applyAlignment="1">
      <alignment vertical="center" wrapText="1"/>
    </xf>
    <xf numFmtId="6" fontId="24" fillId="0" borderId="164" xfId="0" applyNumberFormat="1" applyFont="1" applyBorder="1"/>
    <xf numFmtId="0" fontId="21" fillId="0" borderId="16" xfId="0" applyFont="1" applyBorder="1"/>
    <xf numFmtId="6" fontId="20" fillId="0" borderId="164" xfId="0" applyNumberFormat="1" applyFont="1" applyBorder="1" applyAlignment="1">
      <alignment horizontal="right"/>
    </xf>
    <xf numFmtId="3" fontId="98" fillId="0" borderId="0" xfId="2535" applyNumberFormat="1" applyFont="1" applyFill="1" applyBorder="1" applyAlignment="1">
      <alignment horizontal="left" vertical="center" wrapText="1"/>
    </xf>
    <xf numFmtId="0" fontId="21" fillId="0" borderId="1" xfId="0" applyFont="1" applyBorder="1"/>
    <xf numFmtId="44" fontId="21" fillId="0" borderId="15" xfId="789" applyFont="1" applyFill="1" applyBorder="1"/>
    <xf numFmtId="172" fontId="20" fillId="0" borderId="23" xfId="789" applyNumberFormat="1" applyFont="1" applyFill="1" applyBorder="1"/>
    <xf numFmtId="3" fontId="52" fillId="0" borderId="9" xfId="3" applyNumberFormat="1" applyFont="1" applyBorder="1"/>
    <xf numFmtId="44" fontId="52" fillId="0" borderId="9" xfId="135" applyFont="1" applyFill="1" applyBorder="1"/>
    <xf numFmtId="172" fontId="52" fillId="0" borderId="9" xfId="3" applyNumberFormat="1" applyFont="1" applyBorder="1"/>
    <xf numFmtId="172" fontId="52" fillId="0" borderId="9" xfId="135" applyNumberFormat="1" applyFont="1" applyFill="1" applyBorder="1"/>
    <xf numFmtId="172" fontId="50" fillId="0" borderId="9" xfId="3" applyNumberFormat="1" applyFont="1" applyBorder="1"/>
    <xf numFmtId="6" fontId="24" fillId="0" borderId="9" xfId="0" applyNumberFormat="1" applyFont="1" applyBorder="1"/>
    <xf numFmtId="0" fontId="24" fillId="0" borderId="165" xfId="0" applyFont="1" applyBorder="1" applyAlignment="1">
      <alignment horizontal="left" indent="1"/>
    </xf>
    <xf numFmtId="0" fontId="25" fillId="0" borderId="134" xfId="0" applyFont="1" applyBorder="1" applyAlignment="1">
      <alignment wrapText="1"/>
    </xf>
    <xf numFmtId="5" fontId="25" fillId="0" borderId="12" xfId="789" applyNumberFormat="1" applyFont="1" applyFill="1" applyBorder="1"/>
    <xf numFmtId="0" fontId="21" fillId="0" borderId="7" xfId="0" applyFont="1" applyBorder="1"/>
    <xf numFmtId="170" fontId="20" fillId="0" borderId="15" xfId="0" applyNumberFormat="1" applyFont="1" applyBorder="1"/>
    <xf numFmtId="6" fontId="20" fillId="0" borderId="23" xfId="0" applyNumberFormat="1" applyFont="1" applyBorder="1"/>
    <xf numFmtId="170" fontId="20" fillId="4" borderId="15" xfId="0" applyNumberFormat="1" applyFont="1" applyFill="1" applyBorder="1"/>
    <xf numFmtId="5" fontId="20" fillId="0" borderId="12" xfId="0" applyNumberFormat="1" applyFont="1" applyBorder="1"/>
    <xf numFmtId="5" fontId="18" fillId="0" borderId="15" xfId="0" applyNumberFormat="1" applyFont="1" applyBorder="1"/>
    <xf numFmtId="0" fontId="21" fillId="0" borderId="7" xfId="0" applyFont="1" applyBorder="1" applyAlignment="1">
      <alignment horizontal="center" vertical="center"/>
    </xf>
    <xf numFmtId="0" fontId="21" fillId="0" borderId="8" xfId="0" applyFont="1" applyBorder="1" applyAlignment="1">
      <alignment horizontal="center" vertical="center"/>
    </xf>
    <xf numFmtId="5" fontId="21" fillId="0" borderId="1" xfId="0" applyNumberFormat="1" applyFont="1" applyBorder="1" applyAlignment="1">
      <alignment horizontal="center" vertical="center"/>
    </xf>
    <xf numFmtId="0" fontId="51" fillId="0" borderId="1" xfId="3" applyFont="1" applyBorder="1" applyAlignment="1">
      <alignment horizontal="center" vertical="center"/>
    </xf>
    <xf numFmtId="0" fontId="52" fillId="0" borderId="7" xfId="3" applyFont="1" applyBorder="1"/>
    <xf numFmtId="6" fontId="52" fillId="0" borderId="7" xfId="3" applyNumberFormat="1" applyFont="1" applyBorder="1"/>
    <xf numFmtId="166" fontId="25" fillId="0" borderId="299" xfId="1" applyNumberFormat="1" applyFont="1" applyFill="1" applyBorder="1" applyAlignment="1">
      <alignment horizontal="right" wrapText="1"/>
    </xf>
    <xf numFmtId="0" fontId="50" fillId="0" borderId="9" xfId="3" applyFont="1" applyBorder="1"/>
    <xf numFmtId="3" fontId="20" fillId="0" borderId="9" xfId="0" applyNumberFormat="1" applyFont="1" applyBorder="1" applyAlignment="1">
      <alignment horizontal="right"/>
    </xf>
    <xf numFmtId="172" fontId="234" fillId="0" borderId="0" xfId="135" applyNumberFormat="1" applyFont="1" applyFill="1" applyBorder="1"/>
    <xf numFmtId="44" fontId="52" fillId="0" borderId="0" xfId="789" applyFont="1" applyFill="1" applyBorder="1" applyAlignment="1"/>
    <xf numFmtId="175" fontId="20" fillId="86" borderId="38" xfId="0" applyNumberFormat="1" applyFont="1" applyFill="1" applyBorder="1" applyAlignment="1">
      <alignment horizontal="right"/>
    </xf>
    <xf numFmtId="6" fontId="20" fillId="0" borderId="63" xfId="0" applyNumberFormat="1" applyFont="1" applyBorder="1" applyAlignment="1">
      <alignment horizontal="right"/>
    </xf>
    <xf numFmtId="44" fontId="20" fillId="0" borderId="0" xfId="0" applyNumberFormat="1" applyFont="1" applyAlignment="1">
      <alignment horizontal="left" vertical="top"/>
    </xf>
    <xf numFmtId="172" fontId="52" fillId="0" borderId="9" xfId="135" applyNumberFormat="1" applyFont="1" applyBorder="1"/>
    <xf numFmtId="172" fontId="52" fillId="0" borderId="0" xfId="135" applyNumberFormat="1" applyFont="1"/>
    <xf numFmtId="0" fontId="25" fillId="0" borderId="300" xfId="0" applyFont="1" applyBorder="1"/>
    <xf numFmtId="169" fontId="99" fillId="0" borderId="63" xfId="0" applyNumberFormat="1" applyFont="1" applyBorder="1" applyAlignment="1">
      <alignment horizontal="center" vertical="center" wrapText="1"/>
    </xf>
    <xf numFmtId="0" fontId="49" fillId="0" borderId="0" xfId="0" applyFont="1" applyAlignment="1">
      <alignment horizontal="right"/>
    </xf>
    <xf numFmtId="6" fontId="25" fillId="0" borderId="0" xfId="0" applyNumberFormat="1" applyFont="1" applyAlignment="1">
      <alignment horizontal="center" wrapText="1"/>
    </xf>
    <xf numFmtId="0" fontId="61" fillId="0" borderId="0" xfId="0" applyFont="1" applyAlignment="1">
      <alignment vertical="center"/>
    </xf>
    <xf numFmtId="0" fontId="64" fillId="0" borderId="0" xfId="0" applyFont="1" applyAlignment="1">
      <alignment vertical="center"/>
    </xf>
    <xf numFmtId="0" fontId="22" fillId="0" borderId="0" xfId="0" applyFont="1"/>
    <xf numFmtId="0" fontId="22" fillId="0" borderId="0" xfId="0" applyFont="1" applyAlignment="1">
      <alignment vertical="center"/>
    </xf>
    <xf numFmtId="0" fontId="100" fillId="0" borderId="0" xfId="0" applyFont="1" applyAlignment="1">
      <alignment vertical="center"/>
    </xf>
    <xf numFmtId="169" fontId="100" fillId="0" borderId="0" xfId="0" applyNumberFormat="1" applyFont="1" applyAlignment="1">
      <alignment horizontal="right" vertical="center" wrapText="1"/>
    </xf>
    <xf numFmtId="0" fontId="98" fillId="0" borderId="0" xfId="0" applyFont="1" applyAlignment="1">
      <alignment horizontal="left" vertical="center"/>
    </xf>
    <xf numFmtId="176" fontId="98" fillId="0" borderId="0" xfId="0" applyNumberFormat="1" applyFont="1" applyAlignment="1">
      <alignment horizontal="left" vertical="center"/>
    </xf>
    <xf numFmtId="0" fontId="98" fillId="0" borderId="0" xfId="4940" applyFont="1" applyAlignment="1">
      <alignment horizontal="left" vertical="center" wrapText="1"/>
    </xf>
    <xf numFmtId="174" fontId="98" fillId="0" borderId="0" xfId="0" applyNumberFormat="1" applyFont="1" applyAlignment="1">
      <alignment horizontal="left" vertical="center" wrapText="1"/>
    </xf>
    <xf numFmtId="0" fontId="100" fillId="0" borderId="0" xfId="0" applyFont="1" applyAlignment="1">
      <alignment horizontal="left" vertical="center" wrapText="1"/>
    </xf>
    <xf numFmtId="166" fontId="233" fillId="0" borderId="0" xfId="0" applyNumberFormat="1" applyFont="1" applyAlignment="1">
      <alignment horizontal="left" vertical="center"/>
    </xf>
    <xf numFmtId="0" fontId="59" fillId="0" borderId="0" xfId="0" applyFont="1" applyAlignment="1">
      <alignment horizontal="center" vertical="center"/>
    </xf>
    <xf numFmtId="0" fontId="24" fillId="0" borderId="0" xfId="0" applyFont="1" applyAlignment="1">
      <alignment horizontal="right" vertical="center"/>
    </xf>
    <xf numFmtId="0" fontId="232" fillId="0" borderId="0" xfId="0" applyFont="1" applyAlignment="1">
      <alignment horizontal="left" vertical="center" wrapText="1"/>
    </xf>
    <xf numFmtId="0" fontId="22" fillId="0" borderId="0" xfId="0" applyFont="1" applyAlignment="1">
      <alignment horizontal="left" vertical="center"/>
    </xf>
    <xf numFmtId="169" fontId="20" fillId="0" borderId="0" xfId="0" applyNumberFormat="1" applyFont="1" applyAlignment="1">
      <alignment horizontal="left" vertical="center"/>
    </xf>
    <xf numFmtId="3" fontId="22" fillId="0" borderId="0" xfId="0" applyNumberFormat="1" applyFont="1" applyAlignment="1">
      <alignment horizontal="left" vertical="center" wrapText="1"/>
    </xf>
    <xf numFmtId="1" fontId="22" fillId="0" borderId="0" xfId="0" applyNumberFormat="1" applyFont="1" applyAlignment="1">
      <alignment horizontal="left" vertical="center"/>
    </xf>
    <xf numFmtId="166" fontId="25" fillId="0" borderId="15" xfId="0" quotePrefix="1" applyNumberFormat="1" applyFont="1" applyBorder="1" applyAlignment="1">
      <alignment horizontal="center"/>
    </xf>
    <xf numFmtId="166" fontId="25" fillId="0" borderId="9" xfId="0" applyNumberFormat="1" applyFont="1" applyBorder="1" applyAlignment="1">
      <alignment horizontal="center" wrapText="1"/>
    </xf>
    <xf numFmtId="166" fontId="24" fillId="0" borderId="11" xfId="1" applyNumberFormat="1" applyFont="1" applyFill="1" applyBorder="1" applyAlignment="1">
      <alignment horizontal="center"/>
    </xf>
    <xf numFmtId="166" fontId="24" fillId="0" borderId="12" xfId="1" applyNumberFormat="1" applyFont="1" applyFill="1" applyBorder="1" applyAlignment="1">
      <alignment horizontal="center"/>
    </xf>
    <xf numFmtId="166" fontId="24" fillId="0" borderId="13" xfId="1" applyNumberFormat="1" applyFont="1" applyFill="1" applyBorder="1" applyAlignment="1">
      <alignment horizontal="center"/>
    </xf>
    <xf numFmtId="166" fontId="24" fillId="0" borderId="299" xfId="1" applyNumberFormat="1" applyFont="1" applyFill="1" applyBorder="1" applyAlignment="1">
      <alignment horizontal="center"/>
    </xf>
    <xf numFmtId="3" fontId="235" fillId="3" borderId="9" xfId="4385" applyNumberFormat="1" applyFont="1" applyFill="1" applyBorder="1" applyAlignment="1">
      <alignment horizontal="center" vertical="center"/>
    </xf>
    <xf numFmtId="3" fontId="235" fillId="3" borderId="9" xfId="4385" applyNumberFormat="1" applyFont="1" applyFill="1" applyBorder="1" applyAlignment="1">
      <alignment horizontal="center" vertical="center" wrapText="1"/>
    </xf>
    <xf numFmtId="166" fontId="25" fillId="0" borderId="160" xfId="1" applyNumberFormat="1" applyFont="1" applyFill="1" applyBorder="1" applyAlignment="1">
      <alignment horizontal="center" wrapText="1"/>
    </xf>
    <xf numFmtId="0" fontId="216" fillId="0" borderId="0" xfId="0" applyFont="1" applyAlignment="1">
      <alignment vertical="center" wrapText="1"/>
    </xf>
    <xf numFmtId="0" fontId="26" fillId="0" borderId="0" xfId="0" quotePrefix="1" applyFont="1" applyAlignment="1">
      <alignment wrapText="1"/>
    </xf>
    <xf numFmtId="0" fontId="213" fillId="0" borderId="0" xfId="0" quotePrefix="1" applyFont="1"/>
    <xf numFmtId="0" fontId="213" fillId="0" borderId="0" xfId="0" applyFont="1"/>
    <xf numFmtId="0" fontId="24" fillId="0" borderId="0" xfId="0" quotePrefix="1" applyFont="1" applyAlignment="1">
      <alignment wrapText="1"/>
    </xf>
    <xf numFmtId="0" fontId="213" fillId="0" borderId="0" xfId="0" quotePrefix="1" applyFont="1" applyAlignment="1">
      <alignment vertical="top"/>
    </xf>
    <xf numFmtId="6" fontId="52" fillId="47" borderId="0" xfId="3" applyNumberFormat="1" applyFont="1" applyFill="1" applyAlignment="1">
      <alignment horizontal="center"/>
    </xf>
    <xf numFmtId="3" fontId="21" fillId="0" borderId="166" xfId="0" applyNumberFormat="1" applyFont="1" applyBorder="1" applyAlignment="1">
      <alignment horizontal="right"/>
    </xf>
    <xf numFmtId="175" fontId="21" fillId="0" borderId="167" xfId="0" applyNumberFormat="1" applyFont="1" applyBorder="1"/>
    <xf numFmtId="175" fontId="20" fillId="86" borderId="169" xfId="0" applyNumberFormat="1" applyFont="1" applyFill="1" applyBorder="1" applyAlignment="1">
      <alignment horizontal="right"/>
    </xf>
    <xf numFmtId="166" fontId="24" fillId="0" borderId="299" xfId="0" applyNumberFormat="1" applyFont="1" applyBorder="1" applyAlignment="1">
      <alignment horizontal="right"/>
    </xf>
    <xf numFmtId="175" fontId="20" fillId="0" borderId="301" xfId="0" applyNumberFormat="1" applyFont="1" applyBorder="1" applyAlignment="1">
      <alignment horizontal="right"/>
    </xf>
    <xf numFmtId="3" fontId="20" fillId="0" borderId="301" xfId="0" applyNumberFormat="1" applyFont="1" applyBorder="1" applyAlignment="1">
      <alignment horizontal="right"/>
    </xf>
    <xf numFmtId="3" fontId="20" fillId="0" borderId="301" xfId="0" applyNumberFormat="1" applyFont="1" applyBorder="1"/>
    <xf numFmtId="0" fontId="20" fillId="0" borderId="301" xfId="0" applyFont="1" applyBorder="1"/>
    <xf numFmtId="0" fontId="20" fillId="0" borderId="301" xfId="0" applyFont="1" applyBorder="1" applyAlignment="1">
      <alignment horizontal="right"/>
    </xf>
    <xf numFmtId="175" fontId="20" fillId="86" borderId="301" xfId="0" applyNumberFormat="1" applyFont="1" applyFill="1" applyBorder="1" applyAlignment="1">
      <alignment horizontal="right"/>
    </xf>
    <xf numFmtId="0" fontId="24" fillId="0" borderId="301" xfId="0" applyFont="1" applyBorder="1"/>
    <xf numFmtId="175" fontId="21" fillId="86" borderId="301" xfId="0" applyNumberFormat="1" applyFont="1" applyFill="1" applyBorder="1" applyAlignment="1">
      <alignment horizontal="left"/>
    </xf>
    <xf numFmtId="0" fontId="25" fillId="0" borderId="301" xfId="0" applyFont="1" applyBorder="1"/>
    <xf numFmtId="0" fontId="25" fillId="0" borderId="305" xfId="0" applyFont="1" applyBorder="1" applyAlignment="1">
      <alignment horizontal="left"/>
    </xf>
    <xf numFmtId="166" fontId="24" fillId="0" borderId="302" xfId="0" applyNumberFormat="1" applyFont="1" applyBorder="1" applyAlignment="1">
      <alignment horizontal="right"/>
    </xf>
    <xf numFmtId="166" fontId="24" fillId="0" borderId="303" xfId="0" applyNumberFormat="1" applyFont="1" applyBorder="1" applyAlignment="1">
      <alignment horizontal="right"/>
    </xf>
    <xf numFmtId="166" fontId="24" fillId="0" borderId="304" xfId="0" applyNumberFormat="1" applyFont="1" applyBorder="1" applyAlignment="1">
      <alignment horizontal="right"/>
    </xf>
    <xf numFmtId="0" fontId="25" fillId="0" borderId="306" xfId="0" applyFont="1" applyBorder="1" applyAlignment="1">
      <alignment horizontal="right" vertical="center"/>
    </xf>
    <xf numFmtId="166" fontId="25" fillId="0" borderId="302" xfId="0" applyNumberFormat="1" applyFont="1" applyBorder="1" applyAlignment="1">
      <alignment horizontal="right" vertical="center"/>
    </xf>
    <xf numFmtId="166" fontId="25" fillId="0" borderId="303" xfId="0" applyNumberFormat="1" applyFont="1" applyBorder="1" applyAlignment="1">
      <alignment horizontal="right" vertical="center"/>
    </xf>
    <xf numFmtId="166" fontId="25" fillId="0" borderId="304" xfId="0" applyNumberFormat="1" applyFont="1" applyBorder="1" applyAlignment="1">
      <alignment horizontal="right" vertical="center"/>
    </xf>
    <xf numFmtId="0" fontId="24" fillId="0" borderId="307" xfId="0" applyFont="1" applyBorder="1" applyAlignment="1">
      <alignment wrapText="1" shrinkToFit="1"/>
    </xf>
    <xf numFmtId="0" fontId="25" fillId="0" borderId="308" xfId="0" applyFont="1" applyBorder="1" applyAlignment="1">
      <alignment horizontal="left"/>
    </xf>
    <xf numFmtId="6" fontId="24" fillId="0" borderId="301" xfId="0" applyNumberFormat="1" applyFont="1" applyBorder="1"/>
    <xf numFmtId="0" fontId="25" fillId="0" borderId="301" xfId="0" applyFont="1" applyBorder="1" applyAlignment="1">
      <alignment wrapText="1"/>
    </xf>
    <xf numFmtId="0" fontId="24" fillId="0" borderId="301" xfId="0" applyFont="1" applyBorder="1" applyAlignment="1">
      <alignment horizontal="left" indent="1"/>
    </xf>
    <xf numFmtId="0" fontId="24" fillId="0" borderId="301" xfId="0" applyFont="1" applyBorder="1" applyAlignment="1">
      <alignment horizontal="left" wrapText="1" indent="1"/>
    </xf>
    <xf numFmtId="0" fontId="25" fillId="0" borderId="301" xfId="0" applyFont="1" applyBorder="1" applyAlignment="1">
      <alignment horizontal="left" vertical="top" wrapText="1"/>
    </xf>
    <xf numFmtId="5" fontId="24" fillId="0" borderId="303" xfId="789" applyNumberFormat="1" applyFont="1" applyFill="1" applyBorder="1"/>
    <xf numFmtId="0" fontId="21" fillId="0" borderId="301" xfId="0" applyFont="1" applyBorder="1"/>
    <xf numFmtId="0" fontId="20" fillId="0" borderId="301" xfId="0" applyFont="1" applyBorder="1" applyAlignment="1">
      <alignment horizontal="left" indent="1"/>
    </xf>
    <xf numFmtId="0" fontId="20" fillId="0" borderId="301" xfId="0" applyFont="1" applyBorder="1" applyAlignment="1">
      <alignment horizontal="left" wrapText="1" indent="1"/>
    </xf>
    <xf numFmtId="0" fontId="52" fillId="0" borderId="301" xfId="3" applyFont="1" applyBorder="1" applyAlignment="1">
      <alignment horizontal="left" indent="2"/>
    </xf>
    <xf numFmtId="44" fontId="52" fillId="0" borderId="301" xfId="789" applyFont="1" applyFill="1" applyBorder="1" applyAlignment="1"/>
    <xf numFmtId="0" fontId="52" fillId="0" borderId="301" xfId="3" applyFont="1" applyBorder="1"/>
    <xf numFmtId="0" fontId="50" fillId="0" borderId="301" xfId="3" applyFont="1" applyBorder="1"/>
    <xf numFmtId="0" fontId="52" fillId="46" borderId="301" xfId="3" applyFont="1" applyFill="1" applyBorder="1"/>
    <xf numFmtId="0" fontId="51" fillId="0" borderId="301" xfId="3" applyFont="1" applyBorder="1"/>
    <xf numFmtId="6" fontId="52" fillId="47" borderId="301" xfId="3" applyNumberFormat="1" applyFont="1" applyFill="1" applyBorder="1" applyAlignment="1">
      <alignment horizontal="center"/>
    </xf>
    <xf numFmtId="0" fontId="52" fillId="0" borderId="301" xfId="3" applyFont="1" applyBorder="1" applyAlignment="1">
      <alignment horizontal="left" wrapText="1" indent="2"/>
    </xf>
    <xf numFmtId="172" fontId="52" fillId="0" borderId="301" xfId="135" applyNumberFormat="1" applyFont="1" applyFill="1" applyBorder="1"/>
    <xf numFmtId="172" fontId="51" fillId="0" borderId="301" xfId="3" applyNumberFormat="1" applyFont="1" applyBorder="1"/>
    <xf numFmtId="6" fontId="51" fillId="0" borderId="301" xfId="3" applyNumberFormat="1" applyFont="1" applyBorder="1"/>
    <xf numFmtId="8" fontId="51" fillId="0" borderId="301" xfId="3" applyNumberFormat="1" applyFont="1" applyBorder="1"/>
    <xf numFmtId="6" fontId="52" fillId="0" borderId="301" xfId="3" applyNumberFormat="1" applyFont="1" applyBorder="1"/>
    <xf numFmtId="172" fontId="52" fillId="0" borderId="301" xfId="3" applyNumberFormat="1" applyFont="1" applyBorder="1"/>
    <xf numFmtId="172" fontId="52" fillId="0" borderId="301" xfId="135" applyNumberFormat="1" applyFont="1" applyBorder="1"/>
    <xf numFmtId="0" fontId="51" fillId="0" borderId="301" xfId="3" applyFont="1" applyBorder="1" applyAlignment="1">
      <alignment wrapText="1"/>
    </xf>
    <xf numFmtId="172" fontId="20" fillId="0" borderId="301" xfId="7570" applyNumberFormat="1" applyFont="1" applyBorder="1"/>
    <xf numFmtId="166" fontId="24" fillId="0" borderId="299" xfId="0" quotePrefix="1" applyNumberFormat="1" applyFont="1" applyBorder="1" applyAlignment="1">
      <alignment horizontal="center"/>
    </xf>
    <xf numFmtId="0" fontId="25" fillId="0" borderId="161" xfId="0" applyFont="1" applyBorder="1" applyAlignment="1">
      <alignment horizontal="center"/>
    </xf>
    <xf numFmtId="38" fontId="24" fillId="0" borderId="9" xfId="0" applyNumberFormat="1" applyFont="1" applyBorder="1" applyAlignment="1">
      <alignment horizontal="center"/>
    </xf>
    <xf numFmtId="164" fontId="25" fillId="0" borderId="162" xfId="0" applyNumberFormat="1" applyFont="1" applyBorder="1" applyAlignment="1">
      <alignment horizontal="center"/>
    </xf>
    <xf numFmtId="166" fontId="24" fillId="0" borderId="303" xfId="0" quotePrefix="1" applyNumberFormat="1" applyFont="1" applyBorder="1" applyAlignment="1">
      <alignment horizontal="center"/>
    </xf>
    <xf numFmtId="0" fontId="20" fillId="0" borderId="287" xfId="0" applyFont="1" applyBorder="1" applyAlignment="1">
      <alignment horizontal="center"/>
    </xf>
    <xf numFmtId="3" fontId="21" fillId="0" borderId="287" xfId="0" applyNumberFormat="1" applyFont="1" applyBorder="1" applyAlignment="1">
      <alignment horizontal="center" vertical="center" wrapText="1"/>
    </xf>
    <xf numFmtId="3" fontId="25" fillId="0" borderId="287" xfId="0" applyNumberFormat="1" applyFont="1" applyBorder="1" applyAlignment="1">
      <alignment horizontal="center" vertical="center" wrapText="1"/>
    </xf>
    <xf numFmtId="0" fontId="21" fillId="0" borderId="287" xfId="0" applyFont="1" applyBorder="1" applyAlignment="1">
      <alignment horizontal="center" vertical="center" wrapText="1"/>
    </xf>
    <xf numFmtId="175" fontId="21" fillId="86" borderId="245" xfId="0" applyNumberFormat="1" applyFont="1" applyFill="1" applyBorder="1" applyAlignment="1">
      <alignment horizontal="left"/>
    </xf>
    <xf numFmtId="175" fontId="20" fillId="0" borderId="245" xfId="0" applyNumberFormat="1" applyFont="1" applyBorder="1" applyAlignment="1">
      <alignment horizontal="right"/>
    </xf>
    <xf numFmtId="0" fontId="20" fillId="0" borderId="245" xfId="0" applyFont="1" applyBorder="1"/>
    <xf numFmtId="3" fontId="20" fillId="0" borderId="245" xfId="0" applyNumberFormat="1" applyFont="1" applyBorder="1" applyAlignment="1">
      <alignment horizontal="right"/>
    </xf>
    <xf numFmtId="0" fontId="20" fillId="0" borderId="245" xfId="0" applyFont="1" applyBorder="1" applyAlignment="1">
      <alignment horizontal="left"/>
    </xf>
    <xf numFmtId="0" fontId="24" fillId="0" borderId="306" xfId="0" applyFont="1" applyBorder="1"/>
    <xf numFmtId="0" fontId="25" fillId="0" borderId="245" xfId="0" applyFont="1" applyBorder="1" applyAlignment="1">
      <alignment wrapText="1"/>
    </xf>
    <xf numFmtId="6" fontId="24" fillId="0" borderId="245" xfId="0" applyNumberFormat="1" applyFont="1" applyBorder="1"/>
    <xf numFmtId="0" fontId="24" fillId="0" borderId="245" xfId="0" applyFont="1" applyBorder="1" applyAlignment="1">
      <alignment horizontal="left" indent="1"/>
    </xf>
    <xf numFmtId="6" fontId="24" fillId="0" borderId="245" xfId="0" applyNumberFormat="1" applyFont="1" applyBorder="1" applyAlignment="1">
      <alignment horizontal="right"/>
    </xf>
    <xf numFmtId="168" fontId="24" fillId="0" borderId="245" xfId="7569" applyNumberFormat="1" applyFont="1" applyFill="1" applyBorder="1"/>
    <xf numFmtId="0" fontId="24" fillId="0" borderId="245" xfId="0" applyFont="1" applyBorder="1" applyAlignment="1">
      <alignment horizontal="left" wrapText="1" indent="1"/>
    </xf>
    <xf numFmtId="6" fontId="24" fillId="0" borderId="245" xfId="0" applyNumberFormat="1" applyFont="1" applyBorder="1" applyAlignment="1">
      <alignment horizontal="right" vertical="top"/>
    </xf>
    <xf numFmtId="0" fontId="24" fillId="0" borderId="245" xfId="0" applyFont="1" applyBorder="1"/>
    <xf numFmtId="0" fontId="25" fillId="0" borderId="245" xfId="0" applyFont="1" applyBorder="1"/>
    <xf numFmtId="168" fontId="24" fillId="0" borderId="245" xfId="7569" applyNumberFormat="1" applyFont="1" applyFill="1" applyBorder="1" applyAlignment="1">
      <alignment horizontal="right" vertical="center"/>
    </xf>
    <xf numFmtId="6" fontId="60" fillId="0" borderId="245" xfId="0" applyNumberFormat="1" applyFont="1" applyBorder="1"/>
    <xf numFmtId="168" fontId="24" fillId="0" borderId="245" xfId="7569" applyNumberFormat="1" applyFont="1" applyFill="1" applyBorder="1" applyAlignment="1">
      <alignment horizontal="right"/>
    </xf>
    <xf numFmtId="6" fontId="24" fillId="0" borderId="245" xfId="0" applyNumberFormat="1" applyFont="1" applyBorder="1" applyAlignment="1">
      <alignment horizontal="right" vertical="center"/>
    </xf>
    <xf numFmtId="0" fontId="25" fillId="0" borderId="245" xfId="0" applyFont="1" applyBorder="1" applyAlignment="1">
      <alignment horizontal="left" vertical="top" wrapText="1"/>
    </xf>
    <xf numFmtId="5" fontId="24" fillId="0" borderId="245" xfId="789" applyNumberFormat="1" applyFont="1" applyFill="1" applyBorder="1"/>
    <xf numFmtId="5" fontId="24" fillId="0" borderId="245" xfId="789" applyNumberFormat="1" applyFont="1" applyFill="1" applyBorder="1" applyAlignment="1"/>
    <xf numFmtId="5" fontId="24" fillId="0" borderId="245" xfId="789" applyNumberFormat="1" applyFont="1" applyFill="1" applyBorder="1" applyAlignment="1">
      <alignment horizontal="right"/>
    </xf>
    <xf numFmtId="0" fontId="21" fillId="0" borderId="245" xfId="0" applyFont="1" applyBorder="1"/>
    <xf numFmtId="6" fontId="20" fillId="0" borderId="245" xfId="0" applyNumberFormat="1" applyFont="1" applyBorder="1"/>
    <xf numFmtId="167" fontId="20" fillId="0" borderId="245" xfId="1" applyNumberFormat="1" applyFont="1" applyFill="1" applyBorder="1"/>
    <xf numFmtId="44" fontId="20" fillId="0" borderId="245" xfId="789" applyFont="1" applyFill="1" applyBorder="1"/>
    <xf numFmtId="170" fontId="20" fillId="0" borderId="245" xfId="0" applyNumberFormat="1" applyFont="1" applyBorder="1"/>
    <xf numFmtId="170" fontId="20" fillId="4" borderId="245" xfId="0" applyNumberFormat="1" applyFont="1" applyFill="1" applyBorder="1"/>
    <xf numFmtId="44" fontId="21" fillId="0" borderId="245" xfId="789" applyFont="1" applyFill="1" applyBorder="1"/>
    <xf numFmtId="5" fontId="20" fillId="0" borderId="245" xfId="0" applyNumberFormat="1" applyFont="1" applyBorder="1"/>
    <xf numFmtId="0" fontId="20" fillId="0" borderId="245" xfId="0" applyFont="1" applyBorder="1" applyAlignment="1">
      <alignment horizontal="left" indent="1"/>
    </xf>
    <xf numFmtId="0" fontId="20" fillId="0" borderId="245" xfId="0" applyFont="1" applyBorder="1" applyAlignment="1">
      <alignment horizontal="left" wrapText="1" indent="1"/>
    </xf>
    <xf numFmtId="44" fontId="52" fillId="0" borderId="245" xfId="135" applyFont="1" applyFill="1" applyBorder="1"/>
    <xf numFmtId="44" fontId="52" fillId="0" borderId="245" xfId="789" applyFont="1" applyFill="1" applyBorder="1" applyAlignment="1"/>
    <xf numFmtId="6" fontId="52" fillId="0" borderId="245" xfId="3" applyNumberFormat="1" applyFont="1" applyBorder="1"/>
    <xf numFmtId="3" fontId="52" fillId="0" borderId="245" xfId="3" applyNumberFormat="1" applyFont="1" applyBorder="1"/>
    <xf numFmtId="172" fontId="52" fillId="0" borderId="245" xfId="3" applyNumberFormat="1" applyFont="1" applyBorder="1"/>
    <xf numFmtId="3" fontId="52" fillId="46" borderId="245" xfId="3" applyNumberFormat="1" applyFont="1" applyFill="1" applyBorder="1"/>
    <xf numFmtId="172" fontId="52" fillId="46" borderId="245" xfId="3" applyNumberFormat="1" applyFont="1" applyFill="1" applyBorder="1"/>
    <xf numFmtId="6" fontId="226" fillId="46" borderId="245" xfId="3" applyNumberFormat="1" applyFont="1" applyFill="1" applyBorder="1"/>
    <xf numFmtId="3" fontId="52" fillId="47" borderId="245" xfId="3" applyNumberFormat="1" applyFont="1" applyFill="1" applyBorder="1" applyAlignment="1">
      <alignment horizontal="center"/>
    </xf>
    <xf numFmtId="172" fontId="52" fillId="47" borderId="245" xfId="3" applyNumberFormat="1" applyFont="1" applyFill="1" applyBorder="1" applyAlignment="1">
      <alignment horizontal="center"/>
    </xf>
    <xf numFmtId="172" fontId="52" fillId="0" borderId="245" xfId="135" applyNumberFormat="1" applyFont="1" applyFill="1" applyBorder="1"/>
    <xf numFmtId="6" fontId="52" fillId="47" borderId="245" xfId="3" applyNumberFormat="1" applyFont="1" applyFill="1" applyBorder="1" applyAlignment="1">
      <alignment horizontal="center"/>
    </xf>
    <xf numFmtId="44" fontId="52" fillId="47" borderId="245" xfId="3" applyNumberFormat="1" applyFont="1" applyFill="1" applyBorder="1" applyAlignment="1">
      <alignment horizontal="center"/>
    </xf>
    <xf numFmtId="3" fontId="51" fillId="0" borderId="245" xfId="3" applyNumberFormat="1" applyFont="1" applyBorder="1"/>
    <xf numFmtId="172" fontId="51" fillId="0" borderId="245" xfId="3" applyNumberFormat="1" applyFont="1" applyBorder="1"/>
    <xf numFmtId="172" fontId="234" fillId="0" borderId="245" xfId="135" applyNumberFormat="1" applyFont="1" applyFill="1" applyBorder="1"/>
    <xf numFmtId="172" fontId="52" fillId="0" borderId="245" xfId="135" applyNumberFormat="1" applyFont="1" applyBorder="1"/>
    <xf numFmtId="0" fontId="51" fillId="0" borderId="245" xfId="3" applyFont="1" applyBorder="1" applyAlignment="1">
      <alignment wrapText="1"/>
    </xf>
    <xf numFmtId="172" fontId="51" fillId="0" borderId="245" xfId="3" applyNumberFormat="1" applyFont="1" applyBorder="1" applyAlignment="1">
      <alignment wrapText="1"/>
    </xf>
    <xf numFmtId="0" fontId="52" fillId="0" borderId="245" xfId="3" applyFont="1" applyBorder="1" applyAlignment="1">
      <alignment horizontal="left" indent="2"/>
    </xf>
    <xf numFmtId="172" fontId="52" fillId="0" borderId="245" xfId="3" applyNumberFormat="1" applyFont="1" applyBorder="1" applyAlignment="1">
      <alignment horizontal="left" indent="2"/>
    </xf>
    <xf numFmtId="0" fontId="52" fillId="0" borderId="245" xfId="3" applyFont="1" applyBorder="1"/>
    <xf numFmtId="1" fontId="24" fillId="0" borderId="0" xfId="4385" applyNumberFormat="1" applyFont="1" applyAlignment="1">
      <alignment horizontal="right"/>
    </xf>
    <xf numFmtId="0" fontId="21" fillId="0" borderId="313" xfId="0" applyFont="1" applyBorder="1"/>
    <xf numFmtId="175" fontId="21" fillId="86" borderId="314" xfId="0" applyNumberFormat="1" applyFont="1" applyFill="1" applyBorder="1" applyAlignment="1">
      <alignment horizontal="right"/>
    </xf>
    <xf numFmtId="0" fontId="237" fillId="50" borderId="315" xfId="0" applyFont="1" applyFill="1" applyBorder="1"/>
    <xf numFmtId="0" fontId="237" fillId="50" borderId="315" xfId="0" applyFont="1" applyFill="1" applyBorder="1" applyAlignment="1">
      <alignment horizontal="left" indent="1"/>
    </xf>
    <xf numFmtId="175" fontId="20" fillId="86" borderId="313" xfId="0" applyNumberFormat="1" applyFont="1" applyFill="1" applyBorder="1" applyAlignment="1">
      <alignment horizontal="right"/>
    </xf>
    <xf numFmtId="0" fontId="237" fillId="50" borderId="316" xfId="0" applyFont="1" applyFill="1" applyBorder="1" applyAlignment="1">
      <alignment horizontal="left" indent="1"/>
    </xf>
    <xf numFmtId="175" fontId="20" fillId="86" borderId="314" xfId="0" applyNumberFormat="1" applyFont="1" applyFill="1" applyBorder="1" applyAlignment="1">
      <alignment horizontal="right"/>
    </xf>
    <xf numFmtId="3" fontId="235" fillId="3" borderId="313" xfId="4385" applyNumberFormat="1" applyFont="1" applyFill="1" applyBorder="1" applyAlignment="1">
      <alignment horizontal="center" vertical="center" wrapText="1"/>
    </xf>
    <xf numFmtId="0" fontId="25" fillId="0" borderId="318" xfId="0" applyFont="1" applyBorder="1"/>
    <xf numFmtId="0" fontId="24" fillId="0" borderId="317" xfId="0" applyFont="1" applyBorder="1"/>
    <xf numFmtId="0" fontId="24" fillId="0" borderId="314" xfId="0" applyFont="1" applyBorder="1"/>
    <xf numFmtId="169" fontId="99" fillId="0" borderId="318" xfId="0" applyNumberFormat="1" applyFont="1" applyBorder="1" applyAlignment="1">
      <alignment horizontal="center" vertical="center" wrapText="1"/>
    </xf>
    <xf numFmtId="175" fontId="21" fillId="86" borderId="311" xfId="0" applyNumberFormat="1" applyFont="1" applyFill="1" applyBorder="1" applyAlignment="1">
      <alignment horizontal="left"/>
    </xf>
    <xf numFmtId="175" fontId="21" fillId="86" borderId="319" xfId="0" applyNumberFormat="1" applyFont="1" applyFill="1" applyBorder="1" applyAlignment="1">
      <alignment horizontal="left"/>
    </xf>
    <xf numFmtId="166" fontId="21" fillId="86" borderId="311" xfId="0" applyNumberFormat="1" applyFont="1" applyFill="1" applyBorder="1" applyAlignment="1">
      <alignment horizontal="right"/>
    </xf>
    <xf numFmtId="175" fontId="21" fillId="86" borderId="319" xfId="0" applyNumberFormat="1" applyFont="1" applyFill="1" applyBorder="1" applyAlignment="1">
      <alignment horizontal="right"/>
    </xf>
    <xf numFmtId="175" fontId="21" fillId="86" borderId="310" xfId="0" applyNumberFormat="1" applyFont="1" applyFill="1" applyBorder="1" applyAlignment="1">
      <alignment horizontal="left"/>
    </xf>
    <xf numFmtId="0" fontId="24" fillId="0" borderId="310" xfId="0" applyFont="1" applyBorder="1"/>
    <xf numFmtId="0" fontId="25" fillId="0" borderId="310" xfId="0" applyFont="1" applyBorder="1" applyAlignment="1">
      <alignment horizontal="right" vertical="center"/>
    </xf>
    <xf numFmtId="175" fontId="21" fillId="86" borderId="310" xfId="0" applyNumberFormat="1" applyFont="1" applyFill="1" applyBorder="1" applyAlignment="1">
      <alignment horizontal="left" vertical="center"/>
    </xf>
    <xf numFmtId="0" fontId="25" fillId="0" borderId="310" xfId="0" applyFont="1" applyBorder="1" applyAlignment="1">
      <alignment horizontal="left" vertical="center"/>
    </xf>
    <xf numFmtId="0" fontId="24" fillId="0" borderId="321" xfId="0" applyFont="1" applyBorder="1"/>
    <xf numFmtId="0" fontId="25" fillId="0" borderId="311" xfId="0" quotePrefix="1" applyFont="1" applyBorder="1" applyAlignment="1">
      <alignment horizontal="center" vertical="center"/>
    </xf>
    <xf numFmtId="0" fontId="25" fillId="0" borderId="312" xfId="0" applyFont="1" applyBorder="1" applyAlignment="1">
      <alignment horizontal="center" vertical="center" wrapText="1"/>
    </xf>
    <xf numFmtId="6" fontId="24" fillId="0" borderId="313" xfId="0" applyNumberFormat="1" applyFont="1" applyBorder="1"/>
    <xf numFmtId="6" fontId="24" fillId="0" borderId="314" xfId="0" applyNumberFormat="1" applyFont="1" applyBorder="1"/>
    <xf numFmtId="0" fontId="24" fillId="0" borderId="313" xfId="0" applyFont="1" applyBorder="1"/>
    <xf numFmtId="6" fontId="24" fillId="0" borderId="312" xfId="0" applyNumberFormat="1" applyFont="1" applyBorder="1"/>
    <xf numFmtId="6" fontId="24" fillId="0" borderId="311" xfId="0" applyNumberFormat="1" applyFont="1" applyBorder="1"/>
    <xf numFmtId="168" fontId="24" fillId="0" borderId="313" xfId="7569" applyNumberFormat="1" applyFont="1" applyFill="1" applyBorder="1"/>
    <xf numFmtId="6" fontId="24" fillId="0" borderId="310" xfId="0" applyNumberFormat="1" applyFont="1" applyBorder="1"/>
    <xf numFmtId="0" fontId="24" fillId="0" borderId="313" xfId="0" applyFont="1" applyBorder="1" applyAlignment="1">
      <alignment horizontal="left" wrapText="1" indent="1"/>
    </xf>
    <xf numFmtId="0" fontId="25" fillId="0" borderId="313" xfId="0" applyFont="1" applyBorder="1" applyAlignment="1">
      <alignment wrapText="1"/>
    </xf>
    <xf numFmtId="5" fontId="24" fillId="0" borderId="317" xfId="789" applyNumberFormat="1" applyFont="1" applyFill="1" applyBorder="1"/>
    <xf numFmtId="0" fontId="25" fillId="0" borderId="310" xfId="0" applyFont="1" applyBorder="1" applyAlignment="1">
      <alignment horizontal="center" vertical="center"/>
    </xf>
    <xf numFmtId="5" fontId="25" fillId="0" borderId="312" xfId="789" applyNumberFormat="1" applyFont="1" applyFill="1" applyBorder="1" applyAlignment="1">
      <alignment horizontal="center" vertical="center"/>
    </xf>
    <xf numFmtId="5" fontId="25" fillId="0" borderId="312" xfId="789" applyNumberFormat="1" applyFont="1" applyFill="1" applyBorder="1" applyAlignment="1">
      <alignment horizontal="center" vertical="center" wrapText="1"/>
    </xf>
    <xf numFmtId="5" fontId="24" fillId="0" borderId="314" xfId="789" applyNumberFormat="1" applyFont="1" applyFill="1" applyBorder="1"/>
    <xf numFmtId="5" fontId="25" fillId="0" borderId="313" xfId="789" applyNumberFormat="1" applyFont="1" applyFill="1" applyBorder="1" applyAlignment="1">
      <alignment horizontal="center" wrapText="1"/>
    </xf>
    <xf numFmtId="0" fontId="25" fillId="0" borderId="310" xfId="0" applyFont="1" applyBorder="1"/>
    <xf numFmtId="5" fontId="24" fillId="0" borderId="313" xfId="789" applyNumberFormat="1" applyFont="1" applyFill="1" applyBorder="1"/>
    <xf numFmtId="169" fontId="99" fillId="0" borderId="313" xfId="0" applyNumberFormat="1" applyFont="1" applyBorder="1" applyAlignment="1">
      <alignment horizontal="center" vertical="center" wrapText="1"/>
    </xf>
    <xf numFmtId="0" fontId="99" fillId="0" borderId="313" xfId="0" applyFont="1" applyBorder="1" applyAlignment="1">
      <alignment horizontal="center" vertical="center" wrapText="1"/>
    </xf>
    <xf numFmtId="169" fontId="99" fillId="0" borderId="313" xfId="0" applyNumberFormat="1" applyFont="1" applyBorder="1" applyAlignment="1">
      <alignment horizontal="left" vertical="center" wrapText="1"/>
    </xf>
    <xf numFmtId="0" fontId="99" fillId="0" borderId="313" xfId="0" applyFont="1" applyBorder="1" applyAlignment="1">
      <alignment horizontal="center" vertical="center"/>
    </xf>
    <xf numFmtId="3" fontId="99" fillId="0" borderId="313" xfId="0" applyNumberFormat="1" applyFont="1" applyBorder="1" applyAlignment="1">
      <alignment horizontal="center" vertical="center" wrapText="1"/>
    </xf>
    <xf numFmtId="174" fontId="99" fillId="0" borderId="313" xfId="0" applyNumberFormat="1" applyFont="1" applyBorder="1" applyAlignment="1">
      <alignment horizontal="center" vertical="center" wrapText="1"/>
    </xf>
    <xf numFmtId="1" fontId="99" fillId="0" borderId="313" xfId="0" applyNumberFormat="1" applyFont="1" applyBorder="1" applyAlignment="1">
      <alignment horizontal="center" vertical="center" wrapText="1"/>
    </xf>
    <xf numFmtId="0" fontId="99" fillId="85" borderId="318" xfId="0" applyFont="1" applyFill="1" applyBorder="1" applyAlignment="1">
      <alignment vertical="center"/>
    </xf>
    <xf numFmtId="0" fontId="0" fillId="85" borderId="311" xfId="0" applyFill="1" applyBorder="1" applyAlignment="1">
      <alignment vertical="center"/>
    </xf>
    <xf numFmtId="0" fontId="0" fillId="85" borderId="312" xfId="0" applyFill="1" applyBorder="1" applyAlignment="1">
      <alignment vertical="center"/>
    </xf>
    <xf numFmtId="0" fontId="99" fillId="85" borderId="310" xfId="0" applyFont="1" applyFill="1" applyBorder="1" applyAlignment="1">
      <alignment vertical="center"/>
    </xf>
    <xf numFmtId="0" fontId="21" fillId="0" borderId="310" xfId="0" applyFont="1" applyBorder="1"/>
    <xf numFmtId="0" fontId="21" fillId="0" borderId="311" xfId="0" applyFont="1" applyBorder="1"/>
    <xf numFmtId="0" fontId="20" fillId="0" borderId="311" xfId="0" applyFont="1" applyBorder="1"/>
    <xf numFmtId="0" fontId="20" fillId="0" borderId="312" xfId="0" applyFont="1" applyBorder="1"/>
    <xf numFmtId="0" fontId="21" fillId="0" borderId="310" xfId="0" applyFont="1" applyBorder="1" applyAlignment="1">
      <alignment horizontal="center" vertical="center" wrapText="1"/>
    </xf>
    <xf numFmtId="0" fontId="21" fillId="0" borderId="312" xfId="0" applyFont="1" applyBorder="1" applyAlignment="1">
      <alignment horizontal="center" vertical="center" wrapText="1"/>
    </xf>
    <xf numFmtId="6" fontId="20" fillId="0" borderId="314" xfId="0" applyNumberFormat="1" applyFont="1" applyBorder="1"/>
    <xf numFmtId="6" fontId="20" fillId="0" borderId="312" xfId="0" applyNumberFormat="1" applyFont="1" applyBorder="1" applyAlignment="1">
      <alignment horizontal="right"/>
    </xf>
    <xf numFmtId="170" fontId="20" fillId="0" borderId="314" xfId="0" applyNumberFormat="1" applyFont="1" applyBorder="1"/>
    <xf numFmtId="5" fontId="20" fillId="0" borderId="311" xfId="0" applyNumberFormat="1" applyFont="1" applyBorder="1"/>
    <xf numFmtId="5" fontId="20" fillId="0" borderId="312" xfId="0" applyNumberFormat="1" applyFont="1" applyBorder="1"/>
    <xf numFmtId="5" fontId="20" fillId="0" borderId="314" xfId="0" applyNumberFormat="1" applyFont="1" applyBorder="1"/>
    <xf numFmtId="5" fontId="20" fillId="0" borderId="313" xfId="0" applyNumberFormat="1" applyFont="1" applyBorder="1"/>
    <xf numFmtId="0" fontId="51" fillId="0" borderId="313" xfId="3" applyFont="1" applyBorder="1"/>
    <xf numFmtId="0" fontId="51" fillId="0" borderId="310" xfId="3" applyFont="1" applyBorder="1" applyAlignment="1">
      <alignment horizontal="center" vertical="center"/>
    </xf>
    <xf numFmtId="0" fontId="51" fillId="0" borderId="310" xfId="3" quotePrefix="1" applyFont="1" applyBorder="1" applyAlignment="1">
      <alignment horizontal="center" vertical="center"/>
    </xf>
    <xf numFmtId="0" fontId="50" fillId="0" borderId="310" xfId="3" applyFont="1" applyBorder="1" applyAlignment="1">
      <alignment wrapText="1"/>
    </xf>
    <xf numFmtId="6" fontId="57" fillId="0" borderId="311" xfId="3" applyNumberFormat="1" applyFont="1" applyBorder="1"/>
    <xf numFmtId="6" fontId="52" fillId="0" borderId="310" xfId="3" applyNumberFormat="1" applyFont="1" applyBorder="1"/>
    <xf numFmtId="44" fontId="52" fillId="0" borderId="313" xfId="789" applyFont="1" applyFill="1" applyBorder="1" applyAlignment="1"/>
    <xf numFmtId="0" fontId="50" fillId="23" borderId="310" xfId="3" applyFont="1" applyFill="1" applyBorder="1"/>
    <xf numFmtId="44" fontId="51" fillId="23" borderId="311" xfId="789" applyFont="1" applyFill="1" applyBorder="1" applyAlignment="1"/>
    <xf numFmtId="44" fontId="51" fillId="23" borderId="310" xfId="789" applyFont="1" applyFill="1" applyBorder="1" applyAlignment="1"/>
    <xf numFmtId="6" fontId="57" fillId="0" borderId="317" xfId="3" applyNumberFormat="1" applyFont="1" applyBorder="1"/>
    <xf numFmtId="172" fontId="52" fillId="0" borderId="313" xfId="135" applyNumberFormat="1" applyFont="1" applyFill="1" applyBorder="1"/>
    <xf numFmtId="0" fontId="50" fillId="49" borderId="310" xfId="3" applyFont="1" applyFill="1" applyBorder="1"/>
    <xf numFmtId="44" fontId="52" fillId="50" borderId="311" xfId="3" applyNumberFormat="1" applyFont="1" applyFill="1" applyBorder="1"/>
    <xf numFmtId="172" fontId="52" fillId="50" borderId="310" xfId="3" applyNumberFormat="1" applyFont="1" applyFill="1" applyBorder="1"/>
    <xf numFmtId="6" fontId="52" fillId="0" borderId="318" xfId="3" applyNumberFormat="1" applyFont="1" applyBorder="1"/>
    <xf numFmtId="172" fontId="52" fillId="0" borderId="313" xfId="3" applyNumberFormat="1" applyFont="1" applyBorder="1"/>
    <xf numFmtId="6" fontId="52" fillId="0" borderId="313" xfId="3" applyNumberFormat="1" applyFont="1" applyBorder="1"/>
    <xf numFmtId="172" fontId="52" fillId="23" borderId="311" xfId="3" applyNumberFormat="1" applyFont="1" applyFill="1" applyBorder="1"/>
    <xf numFmtId="172" fontId="52" fillId="23" borderId="310" xfId="3" applyNumberFormat="1" applyFont="1" applyFill="1" applyBorder="1"/>
    <xf numFmtId="0" fontId="51" fillId="0" borderId="318" xfId="3" applyFont="1" applyBorder="1"/>
    <xf numFmtId="0" fontId="52" fillId="0" borderId="317" xfId="3" applyFont="1" applyBorder="1"/>
    <xf numFmtId="0" fontId="52" fillId="0" borderId="318" xfId="3" applyFont="1" applyBorder="1"/>
    <xf numFmtId="0" fontId="52" fillId="0" borderId="313" xfId="3" applyFont="1" applyBorder="1"/>
    <xf numFmtId="6" fontId="24" fillId="0" borderId="313" xfId="137" applyNumberFormat="1" applyFont="1" applyBorder="1" applyAlignment="1">
      <alignment horizontal="center"/>
    </xf>
    <xf numFmtId="0" fontId="238" fillId="0" borderId="0" xfId="0" applyFont="1"/>
    <xf numFmtId="0" fontId="20" fillId="0" borderId="317" xfId="0" applyFont="1" applyBorder="1"/>
    <xf numFmtId="3" fontId="21" fillId="0" borderId="295" xfId="0" applyNumberFormat="1" applyFont="1" applyBorder="1"/>
    <xf numFmtId="175" fontId="20" fillId="86" borderId="287" xfId="0" applyNumberFormat="1" applyFont="1" applyFill="1" applyBorder="1" applyAlignment="1">
      <alignment horizontal="right"/>
    </xf>
    <xf numFmtId="0" fontId="21" fillId="0" borderId="287" xfId="0" applyFont="1" applyBorder="1" applyAlignment="1">
      <alignment horizontal="center" vertical="center"/>
    </xf>
    <xf numFmtId="175" fontId="21" fillId="0" borderId="295" xfId="0" applyNumberFormat="1" applyFont="1" applyBorder="1" applyAlignment="1">
      <alignment horizontal="right"/>
    </xf>
    <xf numFmtId="0" fontId="21" fillId="0" borderId="287" xfId="0" applyFont="1" applyBorder="1" applyAlignment="1">
      <alignment horizontal="center"/>
    </xf>
    <xf numFmtId="0" fontId="92" fillId="0" borderId="287" xfId="0" applyFont="1" applyBorder="1" applyAlignment="1">
      <alignment vertical="center"/>
    </xf>
    <xf numFmtId="2" fontId="92" fillId="45" borderId="287" xfId="4385" applyNumberFormat="1" applyFont="1" applyFill="1" applyBorder="1" applyAlignment="1">
      <alignment horizontal="center" vertical="center"/>
    </xf>
    <xf numFmtId="3" fontId="235" fillId="3" borderId="287" xfId="4385" applyNumberFormat="1" applyFont="1" applyFill="1" applyBorder="1" applyAlignment="1">
      <alignment horizontal="center" vertical="center" wrapText="1"/>
    </xf>
    <xf numFmtId="0" fontId="20" fillId="0" borderId="287" xfId="4385" applyFont="1" applyBorder="1" applyAlignment="1">
      <alignment horizontal="left" vertical="top" wrapText="1"/>
    </xf>
    <xf numFmtId="2" fontId="92" fillId="2" borderId="287" xfId="4385" applyNumberFormat="1" applyFont="1" applyFill="1" applyBorder="1" applyAlignment="1">
      <alignment horizontal="center" vertical="center"/>
    </xf>
    <xf numFmtId="2" fontId="92" fillId="45" borderId="287" xfId="4385" applyNumberFormat="1" applyFont="1" applyFill="1" applyBorder="1" applyAlignment="1">
      <alignment horizontal="center" vertical="center" wrapText="1"/>
    </xf>
    <xf numFmtId="3" fontId="235" fillId="3" borderId="287" xfId="4385" applyNumberFormat="1" applyFont="1" applyFill="1" applyBorder="1" applyAlignment="1">
      <alignment horizontal="center" vertical="center"/>
    </xf>
    <xf numFmtId="0" fontId="20" fillId="0" borderId="287" xfId="0" applyFont="1" applyBorder="1" applyAlignment="1">
      <alignment vertical="center"/>
    </xf>
    <xf numFmtId="0" fontId="20" fillId="0" borderId="287" xfId="4385" applyFont="1" applyBorder="1" applyAlignment="1">
      <alignment horizontal="left" vertical="center" wrapText="1"/>
    </xf>
    <xf numFmtId="2" fontId="20" fillId="2" borderId="287" xfId="4385" applyNumberFormat="1" applyFont="1" applyFill="1" applyBorder="1" applyAlignment="1">
      <alignment horizontal="center" vertical="center"/>
    </xf>
    <xf numFmtId="166" fontId="20" fillId="2" borderId="287" xfId="4385" applyNumberFormat="1" applyFont="1" applyFill="1" applyBorder="1" applyAlignment="1">
      <alignment horizontal="center" vertical="center"/>
    </xf>
    <xf numFmtId="0" fontId="20" fillId="0" borderId="287" xfId="4385" applyFont="1" applyBorder="1" applyAlignment="1">
      <alignment vertical="top" wrapText="1"/>
    </xf>
    <xf numFmtId="0" fontId="20" fillId="0" borderId="287" xfId="4385" applyFont="1" applyBorder="1" applyAlignment="1">
      <alignment vertical="center" wrapText="1"/>
    </xf>
    <xf numFmtId="0" fontId="92" fillId="0" borderId="287" xfId="0" applyFont="1" applyBorder="1" applyAlignment="1">
      <alignment vertical="center" wrapText="1"/>
    </xf>
    <xf numFmtId="175" fontId="21" fillId="86" borderId="316" xfId="0" applyNumberFormat="1" applyFont="1" applyFill="1" applyBorder="1" applyAlignment="1">
      <alignment horizontal="left"/>
    </xf>
    <xf numFmtId="0" fontId="24" fillId="50" borderId="316" xfId="0" applyFont="1" applyFill="1" applyBorder="1"/>
    <xf numFmtId="0" fontId="24" fillId="50" borderId="316" xfId="0" applyFont="1" applyFill="1" applyBorder="1" applyAlignment="1">
      <alignment horizontal="left" indent="1"/>
    </xf>
    <xf numFmtId="166" fontId="24" fillId="0" borderId="315" xfId="1" applyNumberFormat="1" applyFont="1" applyFill="1" applyBorder="1" applyAlignment="1">
      <alignment horizontal="right"/>
    </xf>
    <xf numFmtId="166" fontId="24" fillId="0" borderId="287" xfId="0" applyNumberFormat="1" applyFont="1" applyBorder="1" applyAlignment="1">
      <alignment horizontal="right" vertical="center" wrapText="1"/>
    </xf>
    <xf numFmtId="0" fontId="24" fillId="0" borderId="316" xfId="0" applyFont="1" applyBorder="1"/>
    <xf numFmtId="166" fontId="24" fillId="0" borderId="315" xfId="1" applyNumberFormat="1" applyFont="1" applyFill="1" applyBorder="1" applyAlignment="1">
      <alignment horizontal="center"/>
    </xf>
    <xf numFmtId="166" fontId="24" fillId="0" borderId="287" xfId="0" quotePrefix="1" applyNumberFormat="1" applyFont="1" applyBorder="1" applyAlignment="1">
      <alignment horizontal="center"/>
    </xf>
    <xf numFmtId="166" fontId="24" fillId="0" borderId="315" xfId="0" quotePrefix="1" applyNumberFormat="1" applyFont="1" applyBorder="1" applyAlignment="1">
      <alignment horizontal="right"/>
    </xf>
    <xf numFmtId="166" fontId="24" fillId="0" borderId="287" xfId="0" applyNumberFormat="1" applyFont="1" applyBorder="1" applyAlignment="1">
      <alignment horizontal="right"/>
    </xf>
    <xf numFmtId="175" fontId="21" fillId="86" borderId="316" xfId="0" applyNumberFormat="1" applyFont="1" applyFill="1" applyBorder="1" applyAlignment="1">
      <alignment horizontal="left" vertical="center"/>
    </xf>
    <xf numFmtId="0" fontId="25" fillId="0" borderId="287" xfId="0" applyFont="1" applyBorder="1" applyAlignment="1">
      <alignment horizontal="center" vertical="center"/>
    </xf>
    <xf numFmtId="0" fontId="25" fillId="0" borderId="287" xfId="0" applyFont="1" applyBorder="1" applyAlignment="1">
      <alignment horizontal="center" vertical="center" wrapText="1"/>
    </xf>
    <xf numFmtId="49" fontId="25" fillId="0" borderId="287" xfId="0" applyNumberFormat="1" applyFont="1" applyBorder="1" applyAlignment="1">
      <alignment horizontal="center" vertical="center"/>
    </xf>
    <xf numFmtId="0" fontId="25" fillId="0" borderId="287" xfId="0" quotePrefix="1" applyFont="1" applyBorder="1" applyAlignment="1">
      <alignment horizontal="center" vertical="center"/>
    </xf>
    <xf numFmtId="0" fontId="25" fillId="0" borderId="287" xfId="0" applyFont="1" applyBorder="1"/>
    <xf numFmtId="6" fontId="24" fillId="0" borderId="287" xfId="0" applyNumberFormat="1" applyFont="1" applyBorder="1"/>
    <xf numFmtId="168" fontId="24" fillId="0" borderId="287" xfId="7569" applyNumberFormat="1" applyFont="1" applyFill="1" applyBorder="1"/>
    <xf numFmtId="0" fontId="25" fillId="0" borderId="287" xfId="0" applyFont="1" applyBorder="1" applyAlignment="1">
      <alignment wrapText="1"/>
    </xf>
    <xf numFmtId="5" fontId="25" fillId="0" borderId="287" xfId="789" applyNumberFormat="1" applyFont="1" applyFill="1" applyBorder="1" applyAlignment="1">
      <alignment horizontal="center" vertical="center"/>
    </xf>
    <xf numFmtId="5" fontId="25" fillId="4" borderId="287" xfId="789" applyNumberFormat="1" applyFont="1" applyFill="1" applyBorder="1" applyAlignment="1">
      <alignment horizontal="center" vertical="center"/>
    </xf>
    <xf numFmtId="5" fontId="25" fillId="0" borderId="287" xfId="789" applyNumberFormat="1" applyFont="1" applyFill="1" applyBorder="1"/>
    <xf numFmtId="5" fontId="24" fillId="0" borderId="287" xfId="789" applyNumberFormat="1" applyFont="1" applyFill="1" applyBorder="1"/>
    <xf numFmtId="0" fontId="99" fillId="0" borderId="287" xfId="0" applyFont="1" applyBorder="1" applyAlignment="1">
      <alignment horizontal="center" vertical="center"/>
    </xf>
    <xf numFmtId="2" fontId="100" fillId="0" borderId="287" xfId="0" applyNumberFormat="1" applyFont="1" applyBorder="1" applyAlignment="1">
      <alignment horizontal="left" vertical="center" wrapText="1"/>
    </xf>
    <xf numFmtId="2" fontId="100" fillId="0" borderId="287" xfId="0" applyNumberFormat="1" applyFont="1" applyBorder="1" applyAlignment="1">
      <alignment horizontal="center" vertical="center" wrapText="1"/>
    </xf>
    <xf numFmtId="0" fontId="100" fillId="0" borderId="287" xfId="0" applyFont="1" applyBorder="1" applyAlignment="1">
      <alignment horizontal="center" vertical="center" wrapText="1"/>
    </xf>
    <xf numFmtId="14" fontId="100" fillId="0" borderId="287" xfId="0" applyNumberFormat="1" applyFont="1" applyBorder="1" applyAlignment="1">
      <alignment horizontal="center" vertical="center"/>
    </xf>
    <xf numFmtId="2" fontId="98" fillId="0" borderId="287" xfId="0" applyNumberFormat="1" applyFont="1" applyBorder="1" applyAlignment="1">
      <alignment horizontal="center" vertical="center"/>
    </xf>
    <xf numFmtId="0" fontId="100" fillId="0" borderId="287" xfId="134" applyNumberFormat="1" applyFont="1" applyFill="1" applyBorder="1" applyAlignment="1">
      <alignment horizontal="center" vertical="center" wrapText="1"/>
    </xf>
    <xf numFmtId="18" fontId="100" fillId="0" borderId="287" xfId="0" applyNumberFormat="1" applyFont="1" applyBorder="1" applyAlignment="1">
      <alignment horizontal="center" vertical="center" wrapText="1"/>
    </xf>
    <xf numFmtId="0" fontId="98" fillId="0" borderId="287" xfId="0" applyFont="1" applyBorder="1" applyAlignment="1">
      <alignment horizontal="center" vertical="center"/>
    </xf>
    <xf numFmtId="2" fontId="100" fillId="0" borderId="287" xfId="0" applyNumberFormat="1" applyFont="1" applyBorder="1" applyAlignment="1">
      <alignment vertical="center" wrapText="1"/>
    </xf>
    <xf numFmtId="2" fontId="100" fillId="0" borderId="287" xfId="0" applyNumberFormat="1" applyFont="1" applyBorder="1" applyAlignment="1">
      <alignment horizontal="right" vertical="center" wrapText="1"/>
    </xf>
    <xf numFmtId="0" fontId="100" fillId="0" borderId="287" xfId="0" applyFont="1" applyBorder="1" applyAlignment="1">
      <alignment vertical="center"/>
    </xf>
    <xf numFmtId="176" fontId="98" fillId="0" borderId="287" xfId="0" applyNumberFormat="1" applyFont="1" applyBorder="1" applyAlignment="1">
      <alignment horizontal="center" vertical="center"/>
    </xf>
    <xf numFmtId="0" fontId="98" fillId="0" borderId="287" xfId="0" applyFont="1" applyBorder="1" applyAlignment="1">
      <alignment horizontal="center" vertical="center" wrapText="1"/>
    </xf>
    <xf numFmtId="3" fontId="98" fillId="0" borderId="287" xfId="134" applyNumberFormat="1" applyFont="1" applyFill="1" applyBorder="1" applyAlignment="1">
      <alignment horizontal="center" vertical="center" wrapText="1"/>
    </xf>
    <xf numFmtId="174" fontId="98" fillId="0" borderId="287" xfId="0" applyNumberFormat="1" applyFont="1" applyBorder="1" applyAlignment="1">
      <alignment horizontal="center" vertical="center" wrapText="1"/>
    </xf>
    <xf numFmtId="6" fontId="20" fillId="0" borderId="287" xfId="789" applyNumberFormat="1" applyFont="1" applyFill="1" applyBorder="1"/>
    <xf numFmtId="6" fontId="20" fillId="0" borderId="287" xfId="0" applyNumberFormat="1" applyFont="1" applyBorder="1" applyAlignment="1">
      <alignment horizontal="right"/>
    </xf>
    <xf numFmtId="5" fontId="21" fillId="0" borderId="287" xfId="0" applyNumberFormat="1" applyFont="1" applyBorder="1" applyAlignment="1">
      <alignment horizontal="center" vertical="center"/>
    </xf>
    <xf numFmtId="5" fontId="21" fillId="0" borderId="287" xfId="0" applyNumberFormat="1" applyFont="1" applyBorder="1" applyAlignment="1">
      <alignment horizontal="center" vertical="center" wrapText="1"/>
    </xf>
    <xf numFmtId="0" fontId="21" fillId="0" borderId="287" xfId="0" applyFont="1" applyBorder="1"/>
    <xf numFmtId="5" fontId="21" fillId="0" borderId="287" xfId="0" applyNumberFormat="1" applyFont="1" applyBorder="1" applyAlignment="1">
      <alignment horizontal="right"/>
    </xf>
    <xf numFmtId="5" fontId="21" fillId="0" borderId="287" xfId="0" applyNumberFormat="1" applyFont="1" applyBorder="1"/>
    <xf numFmtId="0" fontId="51" fillId="0" borderId="287" xfId="3" applyFont="1" applyBorder="1" applyAlignment="1">
      <alignment horizontal="center" vertical="center"/>
    </xf>
    <xf numFmtId="0" fontId="50" fillId="0" borderId="287" xfId="3" applyFont="1" applyBorder="1" applyAlignment="1">
      <alignment wrapText="1"/>
    </xf>
    <xf numFmtId="0" fontId="51" fillId="0" borderId="287" xfId="3" applyFont="1" applyBorder="1" applyAlignment="1">
      <alignment horizontal="center" wrapText="1"/>
    </xf>
    <xf numFmtId="44" fontId="51" fillId="23" borderId="287" xfId="789" applyFont="1" applyFill="1" applyBorder="1" applyAlignment="1"/>
    <xf numFmtId="6" fontId="52" fillId="48" borderId="287" xfId="3" applyNumberFormat="1" applyFont="1" applyFill="1" applyBorder="1" applyAlignment="1">
      <alignment vertical="center"/>
    </xf>
    <xf numFmtId="172" fontId="52" fillId="50" borderId="287" xfId="3" applyNumberFormat="1" applyFont="1" applyFill="1" applyBorder="1"/>
    <xf numFmtId="44" fontId="52" fillId="50" borderId="287" xfId="3" applyNumberFormat="1" applyFont="1" applyFill="1" applyBorder="1"/>
    <xf numFmtId="172" fontId="51" fillId="23" borderId="287" xfId="3" applyNumberFormat="1" applyFont="1" applyFill="1" applyBorder="1"/>
    <xf numFmtId="44" fontId="52" fillId="23" borderId="287" xfId="3" applyNumberFormat="1" applyFont="1" applyFill="1" applyBorder="1"/>
    <xf numFmtId="172" fontId="52" fillId="23" borderId="287" xfId="3" applyNumberFormat="1" applyFont="1" applyFill="1" applyBorder="1"/>
    <xf numFmtId="0" fontId="55" fillId="0" borderId="287" xfId="137" applyFont="1" applyBorder="1" applyAlignment="1">
      <alignment horizontal="center" vertical="center" wrapText="1"/>
    </xf>
    <xf numFmtId="0" fontId="25" fillId="0" borderId="287" xfId="137" applyFont="1" applyBorder="1" applyAlignment="1">
      <alignment horizontal="center" vertical="center"/>
    </xf>
    <xf numFmtId="0" fontId="55" fillId="0" borderId="287" xfId="137" applyFont="1" applyBorder="1" applyAlignment="1">
      <alignment horizontal="center" vertical="center"/>
    </xf>
    <xf numFmtId="0" fontId="23" fillId="0" borderId="287" xfId="137" applyFont="1" applyBorder="1" applyAlignment="1">
      <alignment horizontal="left" vertical="center" wrapText="1"/>
    </xf>
    <xf numFmtId="0" fontId="24" fillId="0" borderId="287" xfId="137" applyFont="1" applyBorder="1" applyAlignment="1">
      <alignment horizontal="left" wrapText="1"/>
    </xf>
    <xf numFmtId="14" fontId="23" fillId="0" borderId="287" xfId="137" applyNumberFormat="1" applyFont="1" applyBorder="1" applyAlignment="1">
      <alignment horizontal="left" vertical="center"/>
    </xf>
    <xf numFmtId="0" fontId="24" fillId="0" borderId="287" xfId="0" applyFont="1" applyBorder="1" applyAlignment="1">
      <alignment horizontal="left" wrapText="1"/>
    </xf>
    <xf numFmtId="0" fontId="24" fillId="0" borderId="287" xfId="0" applyFont="1" applyBorder="1" applyAlignment="1">
      <alignment horizontal="left" vertical="center" wrapText="1"/>
    </xf>
    <xf numFmtId="8" fontId="23" fillId="0" borderId="287" xfId="137" applyNumberFormat="1" applyFont="1" applyBorder="1" applyAlignment="1">
      <alignment horizontal="center" vertical="center"/>
    </xf>
    <xf numFmtId="0" fontId="23" fillId="0" borderId="287" xfId="137" applyFont="1" applyBorder="1" applyAlignment="1">
      <alignment horizontal="left" vertical="center"/>
    </xf>
    <xf numFmtId="6" fontId="23" fillId="0" borderId="287" xfId="137" applyNumberFormat="1" applyFont="1" applyBorder="1" applyAlignment="1">
      <alignment horizontal="center" vertical="center"/>
    </xf>
    <xf numFmtId="0" fontId="24" fillId="0" borderId="287" xfId="137" applyFont="1" applyBorder="1" applyAlignment="1">
      <alignment horizontal="left" vertical="center" wrapText="1"/>
    </xf>
    <xf numFmtId="0" fontId="26" fillId="0" borderId="287" xfId="137" applyFont="1" applyBorder="1" applyAlignment="1">
      <alignment horizontal="left" wrapText="1"/>
    </xf>
    <xf numFmtId="14" fontId="26" fillId="0" borderId="287" xfId="137" applyNumberFormat="1" applyFont="1" applyBorder="1" applyAlignment="1">
      <alignment horizontal="left"/>
    </xf>
    <xf numFmtId="0" fontId="25" fillId="0" borderId="287" xfId="137" applyFont="1" applyBorder="1" applyAlignment="1">
      <alignment horizontal="right" wrapText="1"/>
    </xf>
    <xf numFmtId="6" fontId="25" fillId="0" borderId="287" xfId="137" applyNumberFormat="1" applyFont="1" applyBorder="1" applyAlignment="1">
      <alignment horizontal="center"/>
    </xf>
    <xf numFmtId="3" fontId="20" fillId="0" borderId="0" xfId="0" applyNumberFormat="1" applyFont="1" applyFill="1" applyAlignment="1">
      <alignment horizontal="right"/>
    </xf>
    <xf numFmtId="175" fontId="20" fillId="0" borderId="0" xfId="0" applyNumberFormat="1" applyFont="1" applyFill="1" applyAlignment="1">
      <alignment horizontal="right"/>
    </xf>
    <xf numFmtId="175" fontId="20" fillId="0" borderId="5" xfId="0" applyNumberFormat="1" applyFont="1" applyFill="1" applyBorder="1" applyAlignment="1">
      <alignment horizontal="right"/>
    </xf>
    <xf numFmtId="166" fontId="100" fillId="0" borderId="287" xfId="0" applyNumberFormat="1" applyFont="1" applyFill="1" applyBorder="1" applyAlignment="1">
      <alignment horizontal="center" vertical="center" wrapText="1"/>
    </xf>
    <xf numFmtId="0" fontId="213" fillId="0" borderId="0" xfId="0" quotePrefix="1" applyFont="1" applyAlignment="1">
      <alignment vertical="top"/>
    </xf>
    <xf numFmtId="166" fontId="24" fillId="0" borderId="287" xfId="1" applyNumberFormat="1" applyFont="1" applyFill="1" applyBorder="1" applyAlignment="1">
      <alignment horizontal="center"/>
    </xf>
    <xf numFmtId="166" fontId="24" fillId="0" borderId="302" xfId="1" applyNumberFormat="1" applyFont="1" applyFill="1" applyBorder="1" applyAlignment="1">
      <alignment horizontal="center"/>
    </xf>
    <xf numFmtId="166" fontId="24" fillId="0" borderId="303" xfId="1" applyNumberFormat="1" applyFont="1" applyFill="1" applyBorder="1" applyAlignment="1">
      <alignment horizontal="center"/>
    </xf>
    <xf numFmtId="166" fontId="24" fillId="0" borderId="304" xfId="1" applyNumberFormat="1" applyFont="1" applyFill="1" applyBorder="1" applyAlignment="1">
      <alignment horizontal="center"/>
    </xf>
    <xf numFmtId="166" fontId="25" fillId="0" borderId="4" xfId="0" applyNumberFormat="1" applyFont="1" applyBorder="1" applyAlignment="1">
      <alignment horizontal="center" wrapText="1"/>
    </xf>
    <xf numFmtId="166" fontId="25" fillId="0" borderId="162" xfId="0" applyNumberFormat="1" applyFont="1" applyBorder="1" applyAlignment="1">
      <alignment horizontal="center" wrapText="1"/>
    </xf>
    <xf numFmtId="166" fontId="25" fillId="0" borderId="305" xfId="0" applyNumberFormat="1" applyFont="1" applyBorder="1" applyAlignment="1">
      <alignment horizontal="center" vertical="center"/>
    </xf>
    <xf numFmtId="166" fontId="25" fillId="0" borderId="306" xfId="0" applyNumberFormat="1" applyFont="1" applyBorder="1" applyAlignment="1">
      <alignment horizontal="center" vertical="center"/>
    </xf>
    <xf numFmtId="166" fontId="25" fillId="0" borderId="304" xfId="0" applyNumberFormat="1" applyFont="1" applyBorder="1" applyAlignment="1">
      <alignment horizontal="center" vertical="center"/>
    </xf>
    <xf numFmtId="166" fontId="24" fillId="0" borderId="312" xfId="1" applyNumberFormat="1" applyFont="1" applyFill="1" applyBorder="1" applyAlignment="1">
      <alignment horizontal="center"/>
    </xf>
    <xf numFmtId="166" fontId="25" fillId="0" borderId="159" xfId="0" quotePrefix="1" applyNumberFormat="1" applyFont="1" applyBorder="1" applyAlignment="1">
      <alignment horizontal="center"/>
    </xf>
    <xf numFmtId="166" fontId="24" fillId="0" borderId="309" xfId="1" applyNumberFormat="1" applyFont="1" applyFill="1" applyBorder="1" applyAlignment="1">
      <alignment horizontal="center"/>
    </xf>
    <xf numFmtId="166" fontId="24" fillId="0" borderId="304" xfId="0" quotePrefix="1" applyNumberFormat="1" applyFont="1" applyBorder="1" applyAlignment="1">
      <alignment horizontal="center"/>
    </xf>
    <xf numFmtId="0" fontId="25" fillId="0" borderId="165" xfId="0" applyFont="1" applyBorder="1" applyAlignment="1">
      <alignment horizontal="center"/>
    </xf>
    <xf numFmtId="38" fontId="24" fillId="0" borderId="245" xfId="0" applyNumberFormat="1" applyFont="1" applyBorder="1" applyAlignment="1">
      <alignment horizontal="center"/>
    </xf>
    <xf numFmtId="164" fontId="25" fillId="0" borderId="168" xfId="0" applyNumberFormat="1" applyFont="1" applyBorder="1" applyAlignment="1">
      <alignment horizontal="center"/>
    </xf>
    <xf numFmtId="175" fontId="21" fillId="86" borderId="320" xfId="0" applyNumberFormat="1" applyFont="1" applyFill="1" applyBorder="1" applyAlignment="1">
      <alignment horizontal="center"/>
    </xf>
    <xf numFmtId="175" fontId="21" fillId="86" borderId="317" xfId="0" applyNumberFormat="1" applyFont="1" applyFill="1" applyBorder="1" applyAlignment="1">
      <alignment horizontal="center"/>
    </xf>
    <xf numFmtId="175" fontId="21" fillId="86" borderId="321" xfId="0" applyNumberFormat="1" applyFont="1" applyFill="1" applyBorder="1" applyAlignment="1">
      <alignment horizontal="center"/>
    </xf>
    <xf numFmtId="38" fontId="24" fillId="0" borderId="0" xfId="0" applyNumberFormat="1" applyFont="1" applyBorder="1" applyAlignment="1">
      <alignment horizontal="center"/>
    </xf>
    <xf numFmtId="164" fontId="25" fillId="0" borderId="2" xfId="0" applyNumberFormat="1" applyFont="1" applyBorder="1" applyAlignment="1">
      <alignment horizontal="center"/>
    </xf>
    <xf numFmtId="6" fontId="24" fillId="0" borderId="0" xfId="0" applyNumberFormat="1" applyFont="1" applyBorder="1"/>
    <xf numFmtId="43" fontId="20" fillId="0" borderId="245" xfId="0" applyNumberFormat="1" applyFont="1" applyBorder="1"/>
    <xf numFmtId="43" fontId="20" fillId="0" borderId="287" xfId="789" applyNumberFormat="1" applyFont="1" applyFill="1" applyBorder="1"/>
    <xf numFmtId="172" fontId="52" fillId="0" borderId="5" xfId="135" applyNumberFormat="1" applyFont="1" applyFill="1" applyBorder="1"/>
    <xf numFmtId="172" fontId="52" fillId="47" borderId="313" xfId="3" applyNumberFormat="1" applyFont="1" applyFill="1" applyBorder="1" applyAlignment="1">
      <alignment horizontal="center"/>
    </xf>
    <xf numFmtId="6" fontId="52" fillId="47" borderId="0" xfId="3" applyNumberFormat="1" applyFont="1" applyFill="1" applyBorder="1" applyAlignment="1">
      <alignment horizontal="center"/>
    </xf>
    <xf numFmtId="172" fontId="51" fillId="0" borderId="0" xfId="3" applyNumberFormat="1" applyFont="1" applyBorder="1"/>
    <xf numFmtId="6" fontId="52" fillId="47" borderId="313" xfId="3" applyNumberFormat="1" applyFont="1" applyFill="1" applyBorder="1" applyAlignment="1">
      <alignment horizontal="center"/>
    </xf>
    <xf numFmtId="0" fontId="60" fillId="0" borderId="0" xfId="0" applyFont="1" applyAlignment="1">
      <alignment horizontal="right" wrapText="1"/>
    </xf>
    <xf numFmtId="0" fontId="228"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Alignment="1">
      <alignment horizontal="left" vertical="center" wrapText="1"/>
    </xf>
    <xf numFmtId="0" fontId="20" fillId="0" borderId="0" xfId="0" applyFont="1" applyAlignment="1">
      <alignment horizontal="left" vertical="center" wrapText="1"/>
    </xf>
    <xf numFmtId="0" fontId="21" fillId="0" borderId="310" xfId="0" applyFont="1" applyBorder="1" applyAlignment="1">
      <alignment horizontal="center"/>
    </xf>
    <xf numFmtId="0" fontId="21" fillId="0" borderId="311" xfId="0" applyFont="1" applyBorder="1" applyAlignment="1">
      <alignment horizontal="center"/>
    </xf>
    <xf numFmtId="0" fontId="21" fillId="0" borderId="312" xfId="0" applyFont="1" applyBorder="1" applyAlignment="1">
      <alignment horizontal="center"/>
    </xf>
    <xf numFmtId="0" fontId="213" fillId="0" borderId="0" xfId="0" applyFont="1" applyAlignment="1">
      <alignment horizontal="left" wrapText="1" shrinkToFit="1"/>
    </xf>
    <xf numFmtId="0" fontId="215" fillId="0" borderId="0" xfId="0" applyFont="1" applyAlignment="1">
      <alignment horizontal="left" wrapText="1" shrinkToFit="1"/>
    </xf>
    <xf numFmtId="0" fontId="213" fillId="0" borderId="0" xfId="0" applyFont="1" applyAlignment="1">
      <alignment wrapText="1" shrinkToFit="1"/>
    </xf>
    <xf numFmtId="0" fontId="239" fillId="0" borderId="0" xfId="0" applyFont="1" applyAlignment="1">
      <alignment horizontal="left"/>
    </xf>
    <xf numFmtId="0" fontId="213" fillId="0" borderId="0" xfId="0" applyFont="1" applyAlignment="1">
      <alignment wrapText="1"/>
    </xf>
    <xf numFmtId="0" fontId="217" fillId="0" borderId="0" xfId="0" applyFont="1" applyAlignment="1">
      <alignment horizontal="left" wrapText="1" shrinkToFit="1"/>
    </xf>
    <xf numFmtId="0" fontId="20" fillId="0" borderId="0" xfId="0" applyFont="1" applyAlignment="1">
      <alignment wrapText="1"/>
    </xf>
    <xf numFmtId="0" fontId="18" fillId="0" borderId="0" xfId="0" applyFont="1" applyAlignment="1">
      <alignment wrapText="1"/>
    </xf>
    <xf numFmtId="0" fontId="21" fillId="0" borderId="0" xfId="0" applyFont="1" applyAlignment="1"/>
    <xf numFmtId="0" fontId="20" fillId="0" borderId="0" xfId="0" applyFont="1" applyAlignment="1"/>
    <xf numFmtId="0" fontId="21" fillId="0" borderId="313" xfId="0" applyFont="1" applyBorder="1" applyAlignment="1">
      <alignment horizontal="center" vertical="center"/>
    </xf>
    <xf numFmtId="0" fontId="21" fillId="0" borderId="9" xfId="0" applyFont="1" applyBorder="1" applyAlignment="1">
      <alignment horizontal="center" vertical="center"/>
    </xf>
    <xf numFmtId="0" fontId="20" fillId="0" borderId="317" xfId="0" applyFont="1" applyBorder="1" applyAlignment="1">
      <alignment vertical="top" wrapText="1"/>
    </xf>
    <xf numFmtId="0" fontId="21" fillId="0" borderId="287" xfId="0" applyFont="1" applyBorder="1" applyAlignment="1">
      <alignment horizontal="center"/>
    </xf>
    <xf numFmtId="0" fontId="21" fillId="0" borderId="313"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13" xfId="4385" applyFont="1" applyBorder="1" applyAlignment="1">
      <alignment horizontal="left" vertical="center" wrapText="1"/>
    </xf>
    <xf numFmtId="0" fontId="20" fillId="0" borderId="245" xfId="4385" applyFont="1" applyBorder="1" applyAlignment="1">
      <alignment horizontal="left" vertical="center" wrapText="1"/>
    </xf>
    <xf numFmtId="0" fontId="20" fillId="0" borderId="9" xfId="4385" applyFont="1" applyBorder="1" applyAlignment="1">
      <alignment horizontal="left" vertical="center" wrapText="1"/>
    </xf>
    <xf numFmtId="0" fontId="20" fillId="0" borderId="313" xfId="4385" applyFont="1" applyBorder="1" applyAlignment="1">
      <alignment horizontal="center" vertical="center" wrapText="1"/>
    </xf>
    <xf numFmtId="0" fontId="20" fillId="0" borderId="9" xfId="4385" applyFont="1" applyBorder="1" applyAlignment="1">
      <alignment horizontal="center" vertical="center" wrapText="1"/>
    </xf>
    <xf numFmtId="0" fontId="238" fillId="0" borderId="0" xfId="0" applyFont="1" applyAlignment="1">
      <alignment horizontal="left"/>
    </xf>
    <xf numFmtId="0" fontId="214" fillId="0" borderId="0" xfId="0" applyFont="1" applyAlignment="1">
      <alignment horizontal="left" vertical="center" wrapText="1"/>
    </xf>
    <xf numFmtId="0" fontId="216" fillId="0" borderId="0" xfId="0" applyFont="1" applyAlignment="1">
      <alignment vertical="center" wrapText="1"/>
    </xf>
    <xf numFmtId="0" fontId="20" fillId="0" borderId="0" xfId="0" applyFont="1" applyAlignment="1">
      <alignment horizontal="left" vertical="top" wrapText="1"/>
    </xf>
    <xf numFmtId="0" fontId="21" fillId="0" borderId="313" xfId="0" applyFont="1" applyBorder="1" applyAlignment="1">
      <alignment horizontal="left" vertical="center"/>
    </xf>
    <xf numFmtId="0" fontId="21" fillId="0" borderId="9" xfId="0" applyFont="1" applyBorder="1" applyAlignment="1">
      <alignment horizontal="left" vertical="center"/>
    </xf>
    <xf numFmtId="0" fontId="217" fillId="0" borderId="0" xfId="0" applyFont="1" applyAlignment="1"/>
    <xf numFmtId="0" fontId="217" fillId="0" borderId="0" xfId="0" applyFont="1" applyAlignment="1">
      <alignment wrapText="1"/>
    </xf>
    <xf numFmtId="0" fontId="25" fillId="0" borderId="163" xfId="0" applyFont="1" applyBorder="1" applyAlignment="1">
      <alignment horizontal="center"/>
    </xf>
    <xf numFmtId="0" fontId="25" fillId="0" borderId="23" xfId="0" applyFont="1" applyBorder="1" applyAlignment="1">
      <alignment horizontal="center"/>
    </xf>
    <xf numFmtId="0" fontId="25" fillId="0" borderId="164" xfId="0" applyFont="1" applyBorder="1" applyAlignment="1">
      <alignment horizontal="center"/>
    </xf>
    <xf numFmtId="0" fontId="26" fillId="0" borderId="0" xfId="0" quotePrefix="1" applyFont="1" applyAlignment="1">
      <alignment wrapText="1"/>
    </xf>
    <xf numFmtId="0" fontId="213" fillId="0" borderId="0" xfId="0" quotePrefix="1" applyFont="1" applyAlignment="1">
      <alignment wrapText="1"/>
    </xf>
    <xf numFmtId="0" fontId="213" fillId="0" borderId="0" xfId="0" quotePrefix="1" applyFont="1" applyAlignment="1"/>
    <xf numFmtId="0" fontId="213" fillId="0" borderId="0" xfId="0" applyFont="1" applyAlignment="1"/>
    <xf numFmtId="0" fontId="217" fillId="0" borderId="0" xfId="0" quotePrefix="1" applyFont="1" applyAlignment="1">
      <alignment wrapText="1"/>
    </xf>
    <xf numFmtId="0" fontId="24" fillId="0" borderId="0" xfId="0" quotePrefix="1" applyFont="1" applyAlignment="1">
      <alignment wrapText="1"/>
    </xf>
    <xf numFmtId="0" fontId="213" fillId="0" borderId="0" xfId="0" quotePrefix="1" applyFont="1" applyAlignment="1">
      <alignment vertical="top"/>
    </xf>
    <xf numFmtId="0" fontId="0" fillId="0" borderId="0" xfId="0" applyAlignment="1"/>
    <xf numFmtId="0" fontId="217" fillId="0" borderId="0" xfId="0" quotePrefix="1" applyFont="1" applyAlignment="1">
      <alignment horizontal="left" vertical="center" wrapText="1"/>
    </xf>
    <xf numFmtId="0" fontId="213" fillId="0" borderId="0" xfId="0" quotePrefix="1" applyFont="1" applyAlignment="1">
      <alignment vertical="top" wrapText="1"/>
    </xf>
    <xf numFmtId="0" fontId="215" fillId="0" borderId="0" xfId="0" applyFont="1" applyAlignment="1">
      <alignment vertical="top" wrapText="1"/>
    </xf>
    <xf numFmtId="37" fontId="24" fillId="0" borderId="0" xfId="0" quotePrefix="1" applyNumberFormat="1" applyFont="1" applyAlignment="1">
      <alignment wrapText="1"/>
    </xf>
    <xf numFmtId="0" fontId="213" fillId="0" borderId="0" xfId="0" applyFont="1" applyAlignment="1">
      <alignment vertical="top" wrapText="1"/>
    </xf>
    <xf numFmtId="0" fontId="214" fillId="0" borderId="0" xfId="0" applyFont="1" applyAlignment="1">
      <alignment vertical="top" wrapText="1" shrinkToFit="1"/>
    </xf>
    <xf numFmtId="0" fontId="213" fillId="0" borderId="0" xfId="0" applyFont="1" applyAlignment="1">
      <alignment vertical="center" wrapText="1" shrinkToFit="1"/>
    </xf>
    <xf numFmtId="0" fontId="215" fillId="0" borderId="0" xfId="0" applyFont="1" applyAlignment="1">
      <alignment wrapText="1"/>
    </xf>
    <xf numFmtId="3" fontId="22" fillId="0" borderId="0" xfId="134" applyNumberFormat="1" applyFont="1" applyFill="1" applyBorder="1" applyAlignment="1">
      <alignment horizontal="left" vertical="center" wrapText="1"/>
    </xf>
    <xf numFmtId="0" fontId="50" fillId="23" borderId="310" xfId="3" quotePrefix="1" applyFont="1" applyFill="1" applyBorder="1" applyAlignment="1">
      <alignment horizontal="center"/>
    </xf>
    <xf numFmtId="0" fontId="50" fillId="23" borderId="311" xfId="3" quotePrefix="1" applyFont="1" applyFill="1" applyBorder="1" applyAlignment="1">
      <alignment horizontal="center"/>
    </xf>
    <xf numFmtId="0" fontId="50" fillId="23" borderId="312" xfId="3" quotePrefix="1" applyFont="1" applyFill="1" applyBorder="1" applyAlignment="1">
      <alignment horizontal="center"/>
    </xf>
    <xf numFmtId="0" fontId="51" fillId="0" borderId="318" xfId="3" applyFont="1" applyBorder="1" applyAlignment="1">
      <alignment horizontal="center" vertical="center" wrapText="1"/>
    </xf>
    <xf numFmtId="0" fontId="51" fillId="0" borderId="7" xfId="3" applyFont="1" applyBorder="1" applyAlignment="1">
      <alignment horizontal="center" vertical="center" wrapText="1"/>
    </xf>
    <xf numFmtId="0" fontId="51" fillId="0" borderId="313" xfId="3" applyFont="1" applyBorder="1" applyAlignment="1">
      <alignment horizontal="center" vertical="center" wrapText="1"/>
    </xf>
    <xf numFmtId="0" fontId="51" fillId="0" borderId="9" xfId="3" applyFont="1" applyBorder="1" applyAlignment="1">
      <alignment horizontal="center" vertical="center" wrapText="1"/>
    </xf>
    <xf numFmtId="172" fontId="52" fillId="0" borderId="313" xfId="3" applyNumberFormat="1" applyFont="1" applyBorder="1" applyAlignment="1">
      <alignment horizontal="center" vertical="center"/>
    </xf>
    <xf numFmtId="172" fontId="52" fillId="0" borderId="245" xfId="3" applyNumberFormat="1" applyFont="1" applyBorder="1" applyAlignment="1">
      <alignment horizontal="center" vertical="center"/>
    </xf>
    <xf numFmtId="6" fontId="52" fillId="47" borderId="0" xfId="3" applyNumberFormat="1" applyFont="1" applyFill="1" applyAlignment="1">
      <alignment horizontal="center"/>
    </xf>
    <xf numFmtId="6" fontId="52" fillId="47" borderId="5" xfId="3" applyNumberFormat="1" applyFont="1" applyFill="1" applyBorder="1" applyAlignment="1">
      <alignment horizontal="center"/>
    </xf>
    <xf numFmtId="6" fontId="20" fillId="47" borderId="0" xfId="3" applyNumberFormat="1" applyFill="1" applyAlignment="1">
      <alignment horizontal="right"/>
    </xf>
    <xf numFmtId="0" fontId="55" fillId="0" borderId="0" xfId="137" applyFont="1" applyAlignment="1">
      <alignment wrapText="1"/>
    </xf>
    <xf numFmtId="0" fontId="0" fillId="0" borderId="0" xfId="0" applyAlignment="1">
      <alignment wrapText="1"/>
    </xf>
    <xf numFmtId="2" fontId="24" fillId="133" borderId="287" xfId="4385" applyNumberFormat="1" applyFont="1" applyFill="1" applyBorder="1" applyAlignment="1">
      <alignment horizontal="center" vertical="center"/>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38</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_2020_DR_Budget_Request_14Dec1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3_DR_AvoidedCostModel_Oct2010.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0906%20SRACMIF.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voidedCost_v2.2_011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h%202%20-%20Smart%20AC%20Cost%20Model%20CONFIDENTI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pge.sharepoint.com/sites/DemandResponse/Shared%20Documents/DROPS/Reporting/ILP%20Report/2021%20ILP%20Report/12-December/December%20ILP%202021%20-%20Confidenti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20Cycling_20070123_prices_to_20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PS%20Calculator_2003_v1-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REEM%20v1.12_041408Vinta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xtrapolateForwards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LAR%20Expenditure%20Detail%2009-13.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Cover - Confidential"/>
      <sheetName val="Cover Page"/>
      <sheetName val="Program MW"/>
      <sheetName val="Ex Ante LI &amp; Eligibility Stats"/>
      <sheetName val="Ex Post LI &amp; Eligibility Stats"/>
      <sheetName val="TA-TI Distribution"/>
      <sheetName val="DREBA 2018-22"/>
      <sheetName val="2021 ILP Exp Carryover"/>
      <sheetName val="Event Summary"/>
      <sheetName val="Event Summary (b)"/>
      <sheetName val="Event Summary (c)"/>
      <sheetName val="Incentives 2018-22"/>
      <sheetName val="2021 ILP Incent Carryover"/>
      <sheetName val="ME&amp;O Actual Expenditures"/>
      <sheetName val="Fund Shift Log 2021"/>
      <sheetName val="DATAValid"/>
    </sheetNames>
    <sheetDataSet>
      <sheetData sheetId="0"/>
      <sheetData sheetId="1"/>
      <sheetData sheetId="2"/>
      <sheetData sheetId="3">
        <row r="6">
          <cell r="A6" t="str">
            <v>BIP - Day Of</v>
          </cell>
          <cell r="B6">
            <v>475.99961288462987</v>
          </cell>
          <cell r="C6">
            <v>484.06254794629223</v>
          </cell>
          <cell r="D6">
            <v>512.7589727451915</v>
          </cell>
          <cell r="E6">
            <v>562.10943302294163</v>
          </cell>
          <cell r="F6">
            <v>592.21170968217859</v>
          </cell>
          <cell r="G6">
            <v>619.96580837910722</v>
          </cell>
          <cell r="H6">
            <v>592.32910692584744</v>
          </cell>
          <cell r="I6">
            <v>592.91761220602598</v>
          </cell>
          <cell r="J6">
            <v>608.87530351394798</v>
          </cell>
          <cell r="K6">
            <v>573.57255310373705</v>
          </cell>
          <cell r="L6">
            <v>537.22841296990907</v>
          </cell>
          <cell r="M6">
            <v>497.53818661194157</v>
          </cell>
          <cell r="N6">
            <v>22000</v>
          </cell>
        </row>
        <row r="7">
          <cell r="A7" t="str">
            <v>OBMC</v>
          </cell>
          <cell r="B7" t="str">
            <v>N/A</v>
          </cell>
          <cell r="C7" t="str">
            <v>N/A</v>
          </cell>
          <cell r="D7" t="str">
            <v>N/A</v>
          </cell>
          <cell r="E7" t="str">
            <v>N/A</v>
          </cell>
          <cell r="F7" t="str">
            <v>N/A</v>
          </cell>
          <cell r="G7" t="str">
            <v>N/A</v>
          </cell>
          <cell r="H7" t="str">
            <v>N/A</v>
          </cell>
          <cell r="I7" t="str">
            <v>N/A</v>
          </cell>
          <cell r="J7" t="str">
            <v>N/A</v>
          </cell>
          <cell r="K7" t="str">
            <v>N/A</v>
          </cell>
          <cell r="L7" t="str">
            <v>N/A</v>
          </cell>
          <cell r="M7" t="str">
            <v>N/A</v>
          </cell>
          <cell r="N7" t="str">
            <v>Not Available</v>
          </cell>
        </row>
        <row r="8">
          <cell r="A8" t="str">
            <v>SLRP</v>
          </cell>
          <cell r="B8" t="str">
            <v>N/A</v>
          </cell>
          <cell r="C8" t="str">
            <v>N/A</v>
          </cell>
          <cell r="D8" t="str">
            <v>N/A</v>
          </cell>
          <cell r="E8" t="str">
            <v>N/A</v>
          </cell>
          <cell r="F8" t="str">
            <v>N/A</v>
          </cell>
          <cell r="G8" t="str">
            <v>N/A</v>
          </cell>
          <cell r="H8" t="str">
            <v>N/A</v>
          </cell>
          <cell r="I8" t="str">
            <v>N/A</v>
          </cell>
          <cell r="J8" t="str">
            <v>N/A</v>
          </cell>
          <cell r="K8" t="str">
            <v>N/A</v>
          </cell>
          <cell r="L8" t="str">
            <v>N/A</v>
          </cell>
          <cell r="M8" t="str">
            <v>N/A</v>
          </cell>
          <cell r="N8" t="str">
            <v>Not Available</v>
          </cell>
        </row>
        <row r="9">
          <cell r="A9" t="str">
            <v>SmartACTM - Commercial</v>
          </cell>
          <cell r="B9" t="str">
            <v>N/A</v>
          </cell>
          <cell r="C9" t="str">
            <v>N/A</v>
          </cell>
          <cell r="D9" t="str">
            <v>N/A</v>
          </cell>
          <cell r="E9" t="str">
            <v>N/A</v>
          </cell>
          <cell r="F9" t="str">
            <v>N/A</v>
          </cell>
          <cell r="G9" t="str">
            <v>N/A</v>
          </cell>
          <cell r="H9" t="str">
            <v>N/A</v>
          </cell>
          <cell r="I9" t="str">
            <v>N/A</v>
          </cell>
          <cell r="J9" t="str">
            <v>N/A</v>
          </cell>
          <cell r="K9" t="str">
            <v>N/A</v>
          </cell>
          <cell r="L9" t="str">
            <v>N/A</v>
          </cell>
          <cell r="M9" t="str">
            <v>N/A</v>
          </cell>
          <cell r="N9" t="str">
            <v>Not Available</v>
          </cell>
        </row>
        <row r="10">
          <cell r="A10" t="str">
            <v>SmartACTM - Residential</v>
          </cell>
          <cell r="B10" t="str">
            <v>N/A</v>
          </cell>
          <cell r="C10" t="str">
            <v>N/A</v>
          </cell>
          <cell r="D10" t="str">
            <v>N/A</v>
          </cell>
          <cell r="E10" t="str">
            <v>N/A</v>
          </cell>
          <cell r="F10">
            <v>0.10926489000154865</v>
          </cell>
          <cell r="G10">
            <v>0.23001856323776609</v>
          </cell>
          <cell r="H10">
            <v>0.26769556373777192</v>
          </cell>
          <cell r="I10">
            <v>0.22687688798843378</v>
          </cell>
          <cell r="J10">
            <v>0.18434557600743001</v>
          </cell>
          <cell r="K10">
            <v>5.420452727548427E-2</v>
          </cell>
          <cell r="L10" t="str">
            <v>N/A</v>
          </cell>
          <cell r="M10" t="str">
            <v>N/A</v>
          </cell>
          <cell r="N10" t="str">
            <v>Not Available</v>
          </cell>
        </row>
        <row r="11">
          <cell r="A11" t="str">
            <v>CBP - Day Ahead - Residential</v>
          </cell>
          <cell r="B11" t="str">
            <v>N/A</v>
          </cell>
          <cell r="C11" t="str">
            <v>N/A</v>
          </cell>
          <cell r="D11" t="str">
            <v>N/A</v>
          </cell>
          <cell r="E11" t="str">
            <v>N/A</v>
          </cell>
          <cell r="F11">
            <v>0</v>
          </cell>
          <cell r="G11">
            <v>0.18178000313895118</v>
          </cell>
          <cell r="H11">
            <v>0.17995432880384757</v>
          </cell>
          <cell r="I11">
            <v>0.18055562578009468</v>
          </cell>
          <cell r="J11">
            <v>0.18054248335798817</v>
          </cell>
          <cell r="K11">
            <v>0.18057508153260993</v>
          </cell>
          <cell r="L11" t="str">
            <v>N/A</v>
          </cell>
          <cell r="M11" t="str">
            <v>N/A</v>
          </cell>
          <cell r="N11" t="str">
            <v>4.8 Million</v>
          </cell>
        </row>
        <row r="12">
          <cell r="A12" t="str">
            <v>CBP - Day Ahead Non-Residential</v>
          </cell>
          <cell r="B12" t="str">
            <v>N/A</v>
          </cell>
          <cell r="C12" t="str">
            <v>N/A</v>
          </cell>
          <cell r="D12" t="str">
            <v>N/A</v>
          </cell>
          <cell r="E12" t="str">
            <v>N/A</v>
          </cell>
          <cell r="F12">
            <v>14.82984338886749</v>
          </cell>
          <cell r="G12">
            <v>15.955357479631866</v>
          </cell>
          <cell r="H12">
            <v>16.734821720864254</v>
          </cell>
          <cell r="I12">
            <v>16.585357966188528</v>
          </cell>
          <cell r="J12">
            <v>16.861427405845653</v>
          </cell>
          <cell r="K12">
            <v>16.227221561997858</v>
          </cell>
          <cell r="L12" t="str">
            <v>N/A</v>
          </cell>
          <cell r="M12" t="str">
            <v>N/A</v>
          </cell>
          <cell r="N12">
            <v>681000</v>
          </cell>
        </row>
        <row r="13">
          <cell r="A13" t="str">
            <v>PDP (200 kW or above)</v>
          </cell>
          <cell r="B13">
            <v>4.6344238692794084</v>
          </cell>
          <cell r="C13">
            <v>4.6434587402663636</v>
          </cell>
          <cell r="D13">
            <v>2.0844695152413641</v>
          </cell>
          <cell r="E13">
            <v>3.0541387352630154</v>
          </cell>
          <cell r="F13">
            <v>3.3153656990297375</v>
          </cell>
          <cell r="G13">
            <v>3.7254044019532166</v>
          </cell>
          <cell r="H13">
            <v>3.7567234218737346</v>
          </cell>
          <cell r="I13">
            <v>3.7207950039317672</v>
          </cell>
          <cell r="J13">
            <v>3.5997924328765594</v>
          </cell>
          <cell r="K13">
            <v>3.133726189336437</v>
          </cell>
          <cell r="L13">
            <v>1.7509404405674192</v>
          </cell>
          <cell r="M13">
            <v>1.7477737336201189</v>
          </cell>
          <cell r="N13">
            <v>5000</v>
          </cell>
        </row>
        <row r="14">
          <cell r="A14" t="str">
            <v>PDP (above 20 kW &amp; below 200 kW)</v>
          </cell>
          <cell r="B14">
            <v>0.21380891573161429</v>
          </cell>
          <cell r="C14">
            <v>0.21451980108224328</v>
          </cell>
          <cell r="D14">
            <v>5.2333381574900549E-2</v>
          </cell>
          <cell r="E14">
            <v>9.3943591202311355E-2</v>
          </cell>
          <cell r="F14">
            <v>0.1101962834057435</v>
          </cell>
          <cell r="G14">
            <v>0.12834105550304289</v>
          </cell>
          <cell r="H14">
            <v>0.1302331763761112</v>
          </cell>
          <cell r="I14">
            <v>0.12451635431776417</v>
          </cell>
          <cell r="J14">
            <v>0.12555316276488543</v>
          </cell>
          <cell r="K14">
            <v>0.10057336914572641</v>
          </cell>
          <cell r="L14">
            <v>3.861171805123835E-2</v>
          </cell>
          <cell r="M14">
            <v>3.9442729708722507E-2</v>
          </cell>
          <cell r="N14">
            <v>37000</v>
          </cell>
        </row>
        <row r="15">
          <cell r="A15" t="str">
            <v>PDP (20 kW or below)</v>
          </cell>
          <cell r="B15">
            <v>0</v>
          </cell>
          <cell r="C15">
            <v>0</v>
          </cell>
          <cell r="D15">
            <v>0</v>
          </cell>
          <cell r="E15">
            <v>5.4493082563980564E-3</v>
          </cell>
          <cell r="F15">
            <v>1.16166222382113E-2</v>
          </cell>
          <cell r="G15">
            <v>1.5811524961003756E-2</v>
          </cell>
          <cell r="H15">
            <v>1.7088058978150751E-2</v>
          </cell>
          <cell r="I15">
            <v>1.5780242244675859E-2</v>
          </cell>
          <cell r="J15">
            <v>1.5347338250219588E-2</v>
          </cell>
          <cell r="K15">
            <v>7.9087092041707739E-3</v>
          </cell>
          <cell r="L15">
            <v>0</v>
          </cell>
          <cell r="M15">
            <v>0</v>
          </cell>
          <cell r="N15">
            <v>238000</v>
          </cell>
        </row>
        <row r="16">
          <cell r="A16" t="str">
            <v>SmartRateTM - Residential</v>
          </cell>
          <cell r="B16">
            <v>3.6789540059192688E-2</v>
          </cell>
          <cell r="C16">
            <v>3.6792251181146797E-2</v>
          </cell>
          <cell r="D16">
            <v>3.6793231395269889E-2</v>
          </cell>
          <cell r="E16">
            <v>5.2903146938835716E-2</v>
          </cell>
          <cell r="F16">
            <v>6.8418039788304533E-2</v>
          </cell>
          <cell r="G16">
            <v>8.5118793072329585E-2</v>
          </cell>
          <cell r="H16">
            <v>7.7976647263370419E-2</v>
          </cell>
          <cell r="I16">
            <v>7.9836710839332165E-2</v>
          </cell>
          <cell r="J16">
            <v>9.6550473978009518E-2</v>
          </cell>
          <cell r="K16">
            <v>5.9022179535384377E-2</v>
          </cell>
          <cell r="L16">
            <v>3.6208013506093213E-2</v>
          </cell>
          <cell r="M16">
            <v>3.6128437993911279E-2</v>
          </cell>
          <cell r="N16" t="str">
            <v>1.9 Million</v>
          </cell>
        </row>
      </sheetData>
      <sheetData sheetId="4">
        <row r="6">
          <cell r="A6" t="str">
            <v>BIP - Day Of</v>
          </cell>
          <cell r="B6">
            <v>418.37</v>
          </cell>
          <cell r="C6">
            <v>418.37</v>
          </cell>
          <cell r="D6">
            <v>418.37</v>
          </cell>
          <cell r="E6">
            <v>418.37</v>
          </cell>
          <cell r="F6">
            <v>418.37</v>
          </cell>
          <cell r="G6">
            <v>418.37</v>
          </cell>
          <cell r="H6">
            <v>418.37</v>
          </cell>
          <cell r="I6">
            <v>418.37</v>
          </cell>
          <cell r="J6">
            <v>418.37</v>
          </cell>
          <cell r="K6">
            <v>418.37</v>
          </cell>
          <cell r="L6">
            <v>418.37</v>
          </cell>
          <cell r="M6">
            <v>418.37</v>
          </cell>
          <cell r="N6">
            <v>22000</v>
          </cell>
        </row>
        <row r="7">
          <cell r="A7" t="str">
            <v>OBMC</v>
          </cell>
          <cell r="B7" t="str">
            <v>N/A</v>
          </cell>
          <cell r="C7" t="str">
            <v>N/A</v>
          </cell>
          <cell r="D7" t="str">
            <v>N/A</v>
          </cell>
          <cell r="E7" t="str">
            <v>N/A</v>
          </cell>
          <cell r="F7" t="str">
            <v>N/A</v>
          </cell>
          <cell r="G7" t="str">
            <v>N/A</v>
          </cell>
          <cell r="H7" t="str">
            <v>N/A</v>
          </cell>
          <cell r="I7" t="str">
            <v>N/A</v>
          </cell>
          <cell r="J7" t="str">
            <v>N/A</v>
          </cell>
          <cell r="K7" t="str">
            <v>N/A</v>
          </cell>
          <cell r="L7" t="str">
            <v>N/A</v>
          </cell>
          <cell r="M7" t="str">
            <v>N/A</v>
          </cell>
          <cell r="N7" t="str">
            <v>Not Available</v>
          </cell>
        </row>
        <row r="8">
          <cell r="A8" t="str">
            <v>SLRP</v>
          </cell>
          <cell r="B8" t="str">
            <v>N/A</v>
          </cell>
          <cell r="C8" t="str">
            <v>N/A</v>
          </cell>
          <cell r="D8" t="str">
            <v>N/A</v>
          </cell>
          <cell r="E8" t="str">
            <v>N/A</v>
          </cell>
          <cell r="F8" t="str">
            <v>N/A</v>
          </cell>
          <cell r="G8" t="str">
            <v>N/A</v>
          </cell>
          <cell r="H8" t="str">
            <v>N/A</v>
          </cell>
          <cell r="I8" t="str">
            <v>N/A</v>
          </cell>
          <cell r="J8" t="str">
            <v>N/A</v>
          </cell>
          <cell r="K8" t="str">
            <v>N/A</v>
          </cell>
          <cell r="L8" t="str">
            <v>N/A</v>
          </cell>
          <cell r="M8" t="str">
            <v>N/A</v>
          </cell>
          <cell r="N8" t="str">
            <v>Not Available</v>
          </cell>
        </row>
        <row r="9">
          <cell r="A9" t="str">
            <v>SmartACTM - Commercial</v>
          </cell>
          <cell r="B9" t="str">
            <v>N/A</v>
          </cell>
          <cell r="C9" t="str">
            <v>N/A</v>
          </cell>
          <cell r="D9" t="str">
            <v>N/A</v>
          </cell>
          <cell r="E9" t="str">
            <v>N/A</v>
          </cell>
          <cell r="F9" t="str">
            <v>N/A</v>
          </cell>
          <cell r="G9" t="str">
            <v>N/A</v>
          </cell>
          <cell r="H9" t="str">
            <v>N/A</v>
          </cell>
          <cell r="I9" t="str">
            <v>N/A</v>
          </cell>
          <cell r="J9" t="str">
            <v>N/A</v>
          </cell>
          <cell r="K9" t="str">
            <v>N/A</v>
          </cell>
          <cell r="L9" t="str">
            <v>N/A</v>
          </cell>
          <cell r="M9" t="str">
            <v>N/A</v>
          </cell>
          <cell r="N9" t="str">
            <v>Not Available</v>
          </cell>
        </row>
        <row r="10">
          <cell r="A10" t="str">
            <v>SmartACTM - Residential</v>
          </cell>
          <cell r="B10" t="str">
            <v>N/A</v>
          </cell>
          <cell r="C10" t="str">
            <v>N/A</v>
          </cell>
          <cell r="D10" t="str">
            <v>N/A</v>
          </cell>
          <cell r="E10" t="str">
            <v>N/A</v>
          </cell>
          <cell r="F10">
            <v>0.37</v>
          </cell>
          <cell r="G10">
            <v>0.37</v>
          </cell>
          <cell r="H10">
            <v>0.37</v>
          </cell>
          <cell r="I10">
            <v>0.37</v>
          </cell>
          <cell r="J10">
            <v>0.37</v>
          </cell>
          <cell r="K10">
            <v>0.37</v>
          </cell>
          <cell r="L10" t="str">
            <v>N/A</v>
          </cell>
          <cell r="M10" t="str">
            <v>N/A</v>
          </cell>
          <cell r="N10" t="str">
            <v>Not Available</v>
          </cell>
        </row>
        <row r="11">
          <cell r="A11" t="str">
            <v>CBP - Day Ahead - Residential</v>
          </cell>
          <cell r="B11" t="str">
            <v>N/A</v>
          </cell>
          <cell r="C11" t="str">
            <v>N/A</v>
          </cell>
          <cell r="D11" t="str">
            <v>N/A</v>
          </cell>
          <cell r="E11" t="str">
            <v>N/A</v>
          </cell>
          <cell r="F11">
            <v>0.06</v>
          </cell>
          <cell r="G11">
            <v>0.06</v>
          </cell>
          <cell r="H11">
            <v>0.06</v>
          </cell>
          <cell r="I11">
            <v>0.06</v>
          </cell>
          <cell r="J11">
            <v>0.06</v>
          </cell>
          <cell r="K11">
            <v>0.06</v>
          </cell>
          <cell r="L11" t="str">
            <v>N/A</v>
          </cell>
          <cell r="M11" t="str">
            <v>N/A</v>
          </cell>
          <cell r="N11" t="str">
            <v>4.8 Million</v>
          </cell>
        </row>
        <row r="12">
          <cell r="A12" t="str">
            <v>CBP - Day Ahead Non-Residential</v>
          </cell>
          <cell r="B12" t="str">
            <v>N/A</v>
          </cell>
          <cell r="C12" t="str">
            <v>N/A</v>
          </cell>
          <cell r="D12" t="str">
            <v>N/A</v>
          </cell>
          <cell r="E12" t="str">
            <v>N/A</v>
          </cell>
          <cell r="F12">
            <v>18.899999999999999</v>
          </cell>
          <cell r="G12">
            <v>18.899999999999999</v>
          </cell>
          <cell r="H12">
            <v>18.899999999999999</v>
          </cell>
          <cell r="I12">
            <v>18.899999999999999</v>
          </cell>
          <cell r="J12">
            <v>18.899999999999999</v>
          </cell>
          <cell r="K12">
            <v>18.899999999999999</v>
          </cell>
          <cell r="L12" t="str">
            <v>N/A</v>
          </cell>
          <cell r="M12" t="str">
            <v>N/A</v>
          </cell>
          <cell r="N12">
            <v>681000</v>
          </cell>
        </row>
        <row r="13">
          <cell r="A13" t="str">
            <v>PDP (200 kW or above)</v>
          </cell>
          <cell r="B13">
            <v>8.89</v>
          </cell>
          <cell r="C13">
            <v>8.89</v>
          </cell>
          <cell r="D13">
            <v>8.89</v>
          </cell>
          <cell r="E13">
            <v>8.89</v>
          </cell>
          <cell r="F13">
            <v>8.89</v>
          </cell>
          <cell r="G13">
            <v>8.89</v>
          </cell>
          <cell r="H13">
            <v>8.89</v>
          </cell>
          <cell r="I13">
            <v>8.89</v>
          </cell>
          <cell r="J13">
            <v>8.89</v>
          </cell>
          <cell r="K13">
            <v>8.89</v>
          </cell>
          <cell r="L13">
            <v>8.89</v>
          </cell>
          <cell r="M13">
            <v>8.89</v>
          </cell>
          <cell r="N13">
            <v>5000</v>
          </cell>
        </row>
        <row r="14">
          <cell r="A14" t="str">
            <v>PDP (above 20 kW &amp; below 200 kW)</v>
          </cell>
          <cell r="B14">
            <v>0.33</v>
          </cell>
          <cell r="C14">
            <v>0.33</v>
          </cell>
          <cell r="D14">
            <v>0.33</v>
          </cell>
          <cell r="E14">
            <v>0.33</v>
          </cell>
          <cell r="F14">
            <v>0.33</v>
          </cell>
          <cell r="G14">
            <v>0.33</v>
          </cell>
          <cell r="H14">
            <v>0.33</v>
          </cell>
          <cell r="I14">
            <v>0.33</v>
          </cell>
          <cell r="J14">
            <v>0.33</v>
          </cell>
          <cell r="K14">
            <v>0.33</v>
          </cell>
          <cell r="L14">
            <v>0.33</v>
          </cell>
          <cell r="M14">
            <v>0.33</v>
          </cell>
          <cell r="N14">
            <v>37000</v>
          </cell>
        </row>
        <row r="15">
          <cell r="A15" t="str">
            <v>PDP (20 kW or below)</v>
          </cell>
          <cell r="B15">
            <v>0.04</v>
          </cell>
          <cell r="C15">
            <v>0.04</v>
          </cell>
          <cell r="D15">
            <v>0.04</v>
          </cell>
          <cell r="E15">
            <v>0.04</v>
          </cell>
          <cell r="F15">
            <v>0.04</v>
          </cell>
          <cell r="G15">
            <v>0.04</v>
          </cell>
          <cell r="H15">
            <v>0.04</v>
          </cell>
          <cell r="I15">
            <v>0.04</v>
          </cell>
          <cell r="J15">
            <v>0.04</v>
          </cell>
          <cell r="K15">
            <v>0.04</v>
          </cell>
          <cell r="L15">
            <v>0.04</v>
          </cell>
          <cell r="M15">
            <v>0.04</v>
          </cell>
          <cell r="N15">
            <v>238000</v>
          </cell>
        </row>
        <row r="16">
          <cell r="A16" t="str">
            <v>SmartRateTM - Residential</v>
          </cell>
          <cell r="B16">
            <v>0.19</v>
          </cell>
          <cell r="C16">
            <v>0.19</v>
          </cell>
          <cell r="D16">
            <v>0.19</v>
          </cell>
          <cell r="E16">
            <v>0.19</v>
          </cell>
          <cell r="F16">
            <v>0.19</v>
          </cell>
          <cell r="G16">
            <v>0.19</v>
          </cell>
          <cell r="H16">
            <v>0.19</v>
          </cell>
          <cell r="I16">
            <v>0.19</v>
          </cell>
          <cell r="J16">
            <v>0.19</v>
          </cell>
          <cell r="K16">
            <v>0.19</v>
          </cell>
          <cell r="L16">
            <v>0.19</v>
          </cell>
          <cell r="M16">
            <v>0.19</v>
          </cell>
          <cell r="N16" t="str">
            <v>1.9 Million</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view="pageLayout" zoomScaleNormal="85" workbookViewId="0">
      <selection activeCell="K38" sqref="K38"/>
    </sheetView>
  </sheetViews>
  <sheetFormatPr defaultColWidth="9.42578125" defaultRowHeight="12.75"/>
  <cols>
    <col min="1" max="10" width="9.42578125" style="10"/>
    <col min="11" max="11" width="33.5703125" style="10" customWidth="1"/>
    <col min="12" max="16384" width="9.42578125" style="10"/>
  </cols>
  <sheetData>
    <row r="1" spans="1:11">
      <c r="A1" s="490"/>
      <c r="B1" s="490"/>
      <c r="C1" s="490"/>
      <c r="D1" s="490"/>
      <c r="E1" s="490"/>
      <c r="F1" s="490"/>
      <c r="G1" s="490"/>
      <c r="H1" s="490"/>
      <c r="I1" s="490"/>
      <c r="J1" s="490"/>
      <c r="K1" s="490"/>
    </row>
    <row r="4" spans="1:11" s="36" customFormat="1" ht="15">
      <c r="A4" s="182"/>
      <c r="B4" s="183"/>
      <c r="C4" s="183"/>
      <c r="D4" s="183"/>
      <c r="E4" s="183"/>
      <c r="F4" s="183"/>
      <c r="G4" s="183"/>
      <c r="H4" s="183"/>
      <c r="I4" s="183"/>
      <c r="J4" s="183"/>
      <c r="K4" s="183"/>
    </row>
    <row r="5" spans="1:11" ht="14.25">
      <c r="A5" s="181"/>
      <c r="B5" s="181"/>
      <c r="C5" s="181"/>
      <c r="D5" s="181"/>
      <c r="E5" s="181"/>
      <c r="F5" s="181"/>
      <c r="G5" s="181"/>
      <c r="H5" s="181"/>
      <c r="I5" s="181"/>
      <c r="J5" s="181"/>
      <c r="K5" s="181"/>
    </row>
    <row r="9" spans="1:11" ht="18">
      <c r="K9" s="34"/>
    </row>
    <row r="18" spans="1:11" ht="18">
      <c r="A18" s="616" t="s">
        <v>0</v>
      </c>
      <c r="B18" s="617"/>
      <c r="C18" s="617"/>
      <c r="D18" s="617"/>
      <c r="E18" s="617"/>
      <c r="F18" s="617"/>
      <c r="G18" s="617"/>
      <c r="H18" s="617"/>
      <c r="I18" s="617"/>
      <c r="J18" s="617"/>
      <c r="K18" s="617"/>
    </row>
    <row r="19" spans="1:11" ht="18">
      <c r="A19" s="616" t="s">
        <v>384</v>
      </c>
      <c r="B19" s="616"/>
      <c r="C19" s="616"/>
      <c r="D19" s="616"/>
      <c r="E19" s="616"/>
      <c r="F19" s="616"/>
      <c r="G19" s="616"/>
      <c r="H19" s="616"/>
      <c r="I19" s="616"/>
      <c r="J19" s="616"/>
      <c r="K19" s="616"/>
    </row>
    <row r="34" spans="1:11">
      <c r="K34" s="10" t="s">
        <v>1</v>
      </c>
    </row>
    <row r="36" spans="1:11" ht="15">
      <c r="K36" s="202">
        <v>44641</v>
      </c>
    </row>
    <row r="37" spans="1:11" ht="15">
      <c r="K37" s="248" t="s">
        <v>387</v>
      </c>
    </row>
    <row r="38" spans="1:11" ht="15">
      <c r="K38" s="248"/>
    </row>
    <row r="39" spans="1:11">
      <c r="A39" s="11"/>
      <c r="B39" s="11"/>
      <c r="C39" s="11"/>
      <c r="D39" s="11"/>
      <c r="E39" s="11"/>
      <c r="F39" s="11"/>
      <c r="G39" s="11"/>
      <c r="H39" s="11"/>
      <c r="I39" s="11"/>
      <c r="J39" s="11"/>
      <c r="K39" s="180"/>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4"/>
  <sheetViews>
    <sheetView view="pageLayout" zoomScale="70" zoomScaleNormal="100" zoomScalePageLayoutView="70" workbookViewId="0">
      <selection activeCell="J38" sqref="J38"/>
    </sheetView>
  </sheetViews>
  <sheetFormatPr defaultColWidth="9.42578125" defaultRowHeight="12.75"/>
  <cols>
    <col min="1" max="1" width="39.5703125" style="10" customWidth="1"/>
    <col min="2" max="2" width="14" style="10" hidden="1" customWidth="1"/>
    <col min="3" max="4" width="19.28515625" style="10" hidden="1" customWidth="1"/>
    <col min="5" max="5" width="19.28515625" style="10" customWidth="1"/>
    <col min="6" max="9" width="12.42578125" style="10" customWidth="1"/>
    <col min="10" max="10" width="12.42578125" style="10" bestFit="1" customWidth="1"/>
    <col min="11" max="11" width="12.5703125" style="10" customWidth="1"/>
    <col min="12" max="12" width="12" style="10" customWidth="1"/>
    <col min="13" max="13" width="12.42578125" style="10" bestFit="1" customWidth="1"/>
    <col min="14" max="15" width="11.42578125" style="10" customWidth="1"/>
    <col min="16" max="17" width="12.42578125" style="10" customWidth="1"/>
    <col min="18" max="18" width="15.140625" style="10" customWidth="1"/>
    <col min="19" max="19" width="15.140625" style="10" bestFit="1" customWidth="1"/>
    <col min="20" max="16384" width="9.42578125" style="10"/>
  </cols>
  <sheetData>
    <row r="1" spans="1:20" s="108" customFormat="1" ht="18">
      <c r="A1" s="107"/>
      <c r="B1" s="107"/>
      <c r="C1" s="107"/>
      <c r="D1" s="107"/>
      <c r="E1" s="107"/>
    </row>
    <row r="3" spans="1:20">
      <c r="A3" s="451" t="s">
        <v>245</v>
      </c>
      <c r="B3" s="452"/>
      <c r="C3" s="452"/>
      <c r="D3" s="452"/>
      <c r="E3" s="452"/>
      <c r="F3" s="453"/>
      <c r="G3" s="453"/>
      <c r="H3" s="453"/>
      <c r="I3" s="453"/>
      <c r="J3" s="453"/>
      <c r="K3" s="453"/>
      <c r="L3" s="453"/>
      <c r="M3" s="453"/>
      <c r="N3" s="453"/>
      <c r="O3" s="453"/>
      <c r="P3" s="453"/>
      <c r="Q3" s="453"/>
      <c r="R3" s="453"/>
      <c r="S3" s="454"/>
    </row>
    <row r="4" spans="1:20">
      <c r="A4" s="224"/>
      <c r="B4" s="212"/>
      <c r="C4" s="212"/>
      <c r="D4" s="212"/>
      <c r="E4" s="212"/>
      <c r="F4" s="11"/>
      <c r="G4" s="11"/>
      <c r="H4" s="11"/>
      <c r="I4" s="11"/>
      <c r="J4" s="11"/>
      <c r="K4" s="11"/>
      <c r="L4" s="11"/>
      <c r="M4" s="11"/>
      <c r="N4" s="11"/>
      <c r="O4" s="11"/>
      <c r="P4" s="11"/>
      <c r="Q4" s="11"/>
      <c r="R4" s="11"/>
      <c r="S4" s="64"/>
    </row>
    <row r="5" spans="1:20" ht="43.5" customHeight="1">
      <c r="A5" s="230" t="s">
        <v>121</v>
      </c>
      <c r="B5" s="455" t="s">
        <v>122</v>
      </c>
      <c r="C5" s="455" t="s">
        <v>123</v>
      </c>
      <c r="D5" s="455" t="s">
        <v>124</v>
      </c>
      <c r="E5" s="455" t="s">
        <v>373</v>
      </c>
      <c r="F5" s="493" t="s">
        <v>5</v>
      </c>
      <c r="G5" s="493" t="s">
        <v>6</v>
      </c>
      <c r="H5" s="493" t="s">
        <v>7</v>
      </c>
      <c r="I5" s="493" t="s">
        <v>8</v>
      </c>
      <c r="J5" s="493" t="s">
        <v>9</v>
      </c>
      <c r="K5" s="493" t="s">
        <v>10</v>
      </c>
      <c r="L5" s="493" t="s">
        <v>40</v>
      </c>
      <c r="M5" s="493" t="s">
        <v>41</v>
      </c>
      <c r="N5" s="493" t="s">
        <v>42</v>
      </c>
      <c r="O5" s="493" t="s">
        <v>43</v>
      </c>
      <c r="P5" s="493" t="s">
        <v>44</v>
      </c>
      <c r="Q5" s="231" t="s">
        <v>45</v>
      </c>
      <c r="R5" s="456" t="s">
        <v>127</v>
      </c>
      <c r="S5" s="456" t="s">
        <v>246</v>
      </c>
    </row>
    <row r="6" spans="1:20" ht="19.5" customHeight="1">
      <c r="A6" s="314" t="s">
        <v>247</v>
      </c>
      <c r="B6" s="399"/>
      <c r="C6" s="366"/>
      <c r="D6" s="366"/>
      <c r="E6" s="366"/>
      <c r="F6" s="367"/>
      <c r="G6" s="367"/>
      <c r="H6" s="367"/>
      <c r="I6" s="367"/>
      <c r="J6" s="367"/>
      <c r="K6" s="367"/>
      <c r="L6" s="367"/>
      <c r="M6" s="367"/>
      <c r="N6" s="367"/>
      <c r="O6" s="367"/>
      <c r="P6" s="367"/>
      <c r="Q6" s="457"/>
      <c r="R6" s="457"/>
      <c r="S6" s="457"/>
    </row>
    <row r="7" spans="1:20" ht="15.6" customHeight="1">
      <c r="A7" s="315" t="s">
        <v>248</v>
      </c>
      <c r="B7" s="367">
        <v>0</v>
      </c>
      <c r="C7" s="367">
        <v>392889.37</v>
      </c>
      <c r="D7" s="609">
        <v>687835.03</v>
      </c>
      <c r="E7" s="367">
        <v>849310</v>
      </c>
      <c r="F7" s="367">
        <v>23350</v>
      </c>
      <c r="G7" s="367">
        <v>15722.72</v>
      </c>
      <c r="H7" s="367"/>
      <c r="I7" s="367"/>
      <c r="J7" s="367"/>
      <c r="K7" s="367"/>
      <c r="L7" s="367"/>
      <c r="M7" s="367"/>
      <c r="N7" s="367"/>
      <c r="O7" s="367"/>
      <c r="P7" s="367"/>
      <c r="Q7" s="12"/>
      <c r="R7" s="367">
        <f>SUM(F7:Q7)</f>
        <v>39072.720000000001</v>
      </c>
      <c r="S7" s="367">
        <f>SUM(B7:E7)+R7</f>
        <v>1969107.1199999999</v>
      </c>
    </row>
    <row r="8" spans="1:20" ht="15.6" customHeight="1">
      <c r="A8" s="315" t="s">
        <v>383</v>
      </c>
      <c r="B8" s="367">
        <v>26647119.34</v>
      </c>
      <c r="C8" s="367">
        <v>23688194.190000001</v>
      </c>
      <c r="D8" s="609">
        <v>21608625.139999997</v>
      </c>
      <c r="E8" s="367">
        <v>22420816.510000002</v>
      </c>
      <c r="F8" s="367">
        <v>1378545.84</v>
      </c>
      <c r="G8" s="367">
        <v>1621267.7899999996</v>
      </c>
      <c r="H8" s="367"/>
      <c r="I8" s="367"/>
      <c r="J8" s="368"/>
      <c r="K8" s="367"/>
      <c r="L8" s="367"/>
      <c r="M8" s="367"/>
      <c r="N8" s="367"/>
      <c r="O8" s="367"/>
      <c r="P8" s="367"/>
      <c r="Q8" s="12"/>
      <c r="R8" s="367">
        <f t="shared" ref="R8:R13" si="0">SUM(F8:Q8)</f>
        <v>2999813.63</v>
      </c>
      <c r="S8" s="367">
        <f t="shared" ref="S8:S13" si="1">SUM(B8:E8)+R8</f>
        <v>97364568.810000002</v>
      </c>
    </row>
    <row r="9" spans="1:20" ht="15.6" customHeight="1">
      <c r="A9" s="315" t="s">
        <v>382</v>
      </c>
      <c r="B9" s="367">
        <v>1612847.36</v>
      </c>
      <c r="C9" s="367">
        <v>1244887.6099999999</v>
      </c>
      <c r="D9" s="609">
        <v>1864324.8900000001</v>
      </c>
      <c r="E9" s="367">
        <v>3456384.5500000003</v>
      </c>
      <c r="F9" s="367">
        <v>109299.30999999991</v>
      </c>
      <c r="G9" s="367">
        <v>-134302.44</v>
      </c>
      <c r="H9" s="367"/>
      <c r="I9" s="367"/>
      <c r="J9" s="367"/>
      <c r="K9" s="367"/>
      <c r="L9" s="367"/>
      <c r="M9" s="367"/>
      <c r="N9" s="367"/>
      <c r="O9" s="367"/>
      <c r="P9" s="367"/>
      <c r="Q9" s="12"/>
      <c r="R9" s="367">
        <f t="shared" si="0"/>
        <v>-25003.130000000092</v>
      </c>
      <c r="S9" s="367">
        <f t="shared" si="1"/>
        <v>8153441.2800000003</v>
      </c>
    </row>
    <row r="10" spans="1:20" ht="15.6" customHeight="1">
      <c r="A10" s="315" t="s">
        <v>145</v>
      </c>
      <c r="B10" s="367">
        <v>0</v>
      </c>
      <c r="C10" s="367">
        <v>3744518.7</v>
      </c>
      <c r="D10" s="609">
        <v>-14255.599999999955</v>
      </c>
      <c r="E10" s="367">
        <v>0</v>
      </c>
      <c r="F10" s="367">
        <v>0</v>
      </c>
      <c r="G10" s="367">
        <v>0</v>
      </c>
      <c r="H10" s="367"/>
      <c r="I10" s="367"/>
      <c r="J10" s="367"/>
      <c r="K10" s="367"/>
      <c r="L10" s="367"/>
      <c r="M10" s="367"/>
      <c r="N10" s="367"/>
      <c r="O10" s="367"/>
      <c r="P10" s="367"/>
      <c r="Q10" s="367"/>
      <c r="R10" s="367">
        <f t="shared" si="0"/>
        <v>0</v>
      </c>
      <c r="S10" s="367">
        <f t="shared" si="1"/>
        <v>3730263.1</v>
      </c>
    </row>
    <row r="11" spans="1:20" ht="15.6" customHeight="1">
      <c r="A11" s="316" t="s">
        <v>249</v>
      </c>
      <c r="B11" s="367">
        <v>213682.59</v>
      </c>
      <c r="C11" s="367">
        <v>182989.36</v>
      </c>
      <c r="D11" s="609">
        <v>78966.990000000005</v>
      </c>
      <c r="E11" s="367">
        <v>-11761</v>
      </c>
      <c r="F11" s="367">
        <v>0</v>
      </c>
      <c r="G11" s="367">
        <v>0</v>
      </c>
      <c r="H11" s="367"/>
      <c r="I11" s="367"/>
      <c r="J11" s="367"/>
      <c r="K11" s="367"/>
      <c r="L11" s="367"/>
      <c r="M11" s="367"/>
      <c r="N11" s="367"/>
      <c r="O11" s="367"/>
      <c r="P11" s="367"/>
      <c r="Q11" s="367"/>
      <c r="R11" s="367">
        <f t="shared" si="0"/>
        <v>0</v>
      </c>
      <c r="S11" s="367">
        <f t="shared" si="1"/>
        <v>463877.93999999994</v>
      </c>
    </row>
    <row r="12" spans="1:20" ht="14.25">
      <c r="A12" s="316" t="s">
        <v>381</v>
      </c>
      <c r="B12" s="367">
        <v>265350</v>
      </c>
      <c r="C12" s="367">
        <v>48350</v>
      </c>
      <c r="D12" s="609">
        <v>6050</v>
      </c>
      <c r="E12" s="367">
        <v>550</v>
      </c>
      <c r="F12" s="367">
        <v>0</v>
      </c>
      <c r="G12" s="367">
        <v>200</v>
      </c>
      <c r="H12" s="367"/>
      <c r="I12" s="367"/>
      <c r="J12" s="367"/>
      <c r="K12" s="367"/>
      <c r="L12" s="367"/>
      <c r="M12" s="367"/>
      <c r="N12" s="367"/>
      <c r="O12" s="367"/>
      <c r="P12" s="367"/>
      <c r="Q12" s="367"/>
      <c r="R12" s="367">
        <f t="shared" si="0"/>
        <v>200</v>
      </c>
      <c r="S12" s="367">
        <f t="shared" si="1"/>
        <v>320500</v>
      </c>
      <c r="T12" s="12"/>
    </row>
    <row r="13" spans="1:20" ht="15.6" customHeight="1">
      <c r="A13" s="316" t="s">
        <v>157</v>
      </c>
      <c r="B13" s="367">
        <v>91720.34</v>
      </c>
      <c r="C13" s="367">
        <v>99333.12000000001</v>
      </c>
      <c r="D13" s="609">
        <v>59193.47</v>
      </c>
      <c r="E13" s="367">
        <v>0</v>
      </c>
      <c r="F13" s="367">
        <v>0</v>
      </c>
      <c r="G13" s="367">
        <v>0</v>
      </c>
      <c r="H13" s="367"/>
      <c r="I13" s="367"/>
      <c r="J13" s="367"/>
      <c r="K13" s="367"/>
      <c r="L13" s="367"/>
      <c r="M13" s="367"/>
      <c r="N13" s="367"/>
      <c r="O13" s="367"/>
      <c r="P13" s="367"/>
      <c r="Q13" s="367"/>
      <c r="R13" s="367">
        <f t="shared" si="0"/>
        <v>0</v>
      </c>
      <c r="S13" s="367">
        <f t="shared" si="1"/>
        <v>250246.93000000002</v>
      </c>
    </row>
    <row r="14" spans="1:20">
      <c r="A14" s="451" t="s">
        <v>250</v>
      </c>
      <c r="B14" s="549">
        <f>SUM(B7:B13)</f>
        <v>28830719.629999999</v>
      </c>
      <c r="C14" s="549">
        <v>29283298.690000001</v>
      </c>
      <c r="D14" s="610">
        <f>SUM(D7:D13)</f>
        <v>24290739.919999994</v>
      </c>
      <c r="E14" s="610">
        <f>SUM(E7:E13)</f>
        <v>26715300.060000002</v>
      </c>
      <c r="F14" s="550">
        <f t="shared" ref="F14:O14" si="2">SUM(F7:F13)</f>
        <v>1511195.15</v>
      </c>
      <c r="G14" s="550">
        <f t="shared" si="2"/>
        <v>1502888.0699999996</v>
      </c>
      <c r="H14" s="550">
        <f t="shared" si="2"/>
        <v>0</v>
      </c>
      <c r="I14" s="550">
        <f t="shared" si="2"/>
        <v>0</v>
      </c>
      <c r="J14" s="550">
        <f t="shared" si="2"/>
        <v>0</v>
      </c>
      <c r="K14" s="550">
        <f t="shared" si="2"/>
        <v>0</v>
      </c>
      <c r="L14" s="550">
        <f t="shared" si="2"/>
        <v>0</v>
      </c>
      <c r="M14" s="550">
        <f t="shared" si="2"/>
        <v>0</v>
      </c>
      <c r="N14" s="550">
        <f t="shared" si="2"/>
        <v>0</v>
      </c>
      <c r="O14" s="550">
        <f t="shared" si="2"/>
        <v>0</v>
      </c>
      <c r="P14" s="550">
        <f t="shared" ref="P14:Q14" si="3">SUM(P7:P13)</f>
        <v>0</v>
      </c>
      <c r="Q14" s="550">
        <f t="shared" si="3"/>
        <v>0</v>
      </c>
      <c r="R14" s="458">
        <f t="shared" ref="R14" si="4">SUM(R7:R13)</f>
        <v>3014083.22</v>
      </c>
      <c r="S14" s="550">
        <f t="shared" ref="S14" si="5">SUM(B14:E14)+R14</f>
        <v>112134141.52</v>
      </c>
    </row>
    <row r="15" spans="1:20" ht="12.6" hidden="1" customHeight="1">
      <c r="A15" s="292"/>
      <c r="B15" s="369"/>
      <c r="C15" s="369"/>
      <c r="D15" s="369"/>
      <c r="E15" s="369"/>
      <c r="F15" s="370"/>
      <c r="G15" s="370"/>
      <c r="H15" s="370"/>
      <c r="I15" s="370"/>
      <c r="J15" s="370"/>
      <c r="K15" s="371"/>
      <c r="L15" s="370"/>
      <c r="M15" s="370"/>
      <c r="N15" s="370"/>
      <c r="O15" s="370"/>
      <c r="P15" s="370"/>
      <c r="Q15" s="125"/>
      <c r="R15" s="459"/>
      <c r="S15" s="370">
        <f t="shared" ref="S15" si="6">SUM(B15:C15)</f>
        <v>0</v>
      </c>
    </row>
    <row r="16" spans="1:20" ht="13.5" thickBot="1">
      <c r="A16" s="126"/>
      <c r="B16" s="213"/>
      <c r="C16" s="213"/>
      <c r="D16" s="213"/>
      <c r="E16" s="213"/>
      <c r="F16" s="225"/>
      <c r="G16" s="225"/>
      <c r="H16" s="225"/>
      <c r="I16" s="225"/>
      <c r="J16" s="225"/>
      <c r="K16" s="227"/>
      <c r="L16" s="225"/>
      <c r="M16" s="225"/>
      <c r="N16" s="225"/>
      <c r="O16" s="225"/>
      <c r="P16" s="225"/>
      <c r="Q16" s="124"/>
      <c r="R16" s="124"/>
      <c r="S16" s="225"/>
    </row>
    <row r="17" spans="1:19" ht="9" customHeight="1" thickBot="1">
      <c r="A17" s="314"/>
      <c r="B17" s="372"/>
      <c r="C17" s="372"/>
      <c r="D17" s="372"/>
      <c r="E17" s="372"/>
      <c r="F17" s="370"/>
      <c r="G17" s="370"/>
      <c r="H17" s="370"/>
      <c r="I17" s="370"/>
      <c r="J17" s="370"/>
      <c r="K17" s="371"/>
      <c r="L17" s="370"/>
      <c r="M17" s="370"/>
      <c r="N17" s="370"/>
      <c r="O17" s="370"/>
      <c r="P17" s="370"/>
      <c r="Q17" s="125"/>
      <c r="R17" s="125"/>
      <c r="S17" s="125"/>
    </row>
    <row r="18" spans="1:19" ht="20.25" customHeight="1" thickBot="1">
      <c r="A18" s="209" t="s">
        <v>380</v>
      </c>
      <c r="B18" s="214">
        <v>646137.59999999998</v>
      </c>
      <c r="C18" s="214">
        <v>643604.80000000005</v>
      </c>
      <c r="D18" s="214">
        <v>-2407884.4</v>
      </c>
      <c r="E18" s="214">
        <v>-995572</v>
      </c>
      <c r="F18" s="226">
        <v>0</v>
      </c>
      <c r="G18" s="226">
        <v>0</v>
      </c>
      <c r="H18" s="226"/>
      <c r="I18" s="226"/>
      <c r="J18" s="226"/>
      <c r="K18" s="226"/>
      <c r="L18" s="226"/>
      <c r="M18" s="226"/>
      <c r="N18" s="226"/>
      <c r="O18" s="226"/>
      <c r="P18" s="226"/>
      <c r="Q18" s="226"/>
      <c r="R18" s="210">
        <f>SUM(F18:Q18)</f>
        <v>0</v>
      </c>
      <c r="S18" s="242">
        <f t="shared" ref="S18" si="7">SUM(B18:E18)+R18</f>
        <v>-2113714</v>
      </c>
    </row>
    <row r="19" spans="1:19" ht="10.5" customHeight="1">
      <c r="A19" s="117"/>
      <c r="B19" s="117"/>
      <c r="C19" s="117"/>
      <c r="D19" s="117"/>
      <c r="E19" s="117"/>
      <c r="F19" s="278"/>
      <c r="G19" s="278"/>
      <c r="H19" s="278"/>
      <c r="I19" s="278"/>
      <c r="J19" s="278"/>
      <c r="K19" s="278"/>
      <c r="L19" s="278"/>
      <c r="M19" s="278"/>
      <c r="N19" s="278"/>
      <c r="O19" s="278"/>
      <c r="P19" s="278"/>
      <c r="Q19" s="278"/>
      <c r="R19" s="278"/>
      <c r="S19" s="278"/>
    </row>
    <row r="20" spans="1:19" s="1" customFormat="1" ht="19.350000000000001" customHeight="1">
      <c r="A20" s="628" t="s">
        <v>251</v>
      </c>
      <c r="B20" s="628"/>
      <c r="C20" s="628"/>
      <c r="D20" s="628"/>
      <c r="E20" s="628"/>
      <c r="F20" s="671"/>
      <c r="G20" s="671"/>
      <c r="H20" s="671"/>
      <c r="I20" s="671"/>
      <c r="J20" s="671"/>
      <c r="K20" s="671"/>
      <c r="L20" s="671"/>
      <c r="M20" s="671"/>
      <c r="N20" s="671"/>
      <c r="O20" s="671"/>
      <c r="P20" s="671"/>
      <c r="Q20" s="671"/>
      <c r="R20" s="671"/>
      <c r="S20" s="671"/>
    </row>
    <row r="21" spans="1:19" ht="19.350000000000001" customHeight="1">
      <c r="A21" s="118" t="s">
        <v>252</v>
      </c>
      <c r="B21" s="118"/>
      <c r="C21" s="118"/>
      <c r="D21" s="118"/>
      <c r="E21" s="118"/>
      <c r="F21" s="278"/>
      <c r="G21" s="278"/>
      <c r="H21" s="278"/>
      <c r="I21" s="278"/>
      <c r="J21" s="278"/>
      <c r="K21" s="278"/>
      <c r="L21" s="278"/>
      <c r="M21" s="278"/>
      <c r="N21" s="278"/>
      <c r="O21" s="278"/>
      <c r="P21" s="278"/>
      <c r="Q21" s="278"/>
      <c r="R21" s="278"/>
      <c r="S21" s="278"/>
    </row>
    <row r="22" spans="1:19" ht="17.25" customHeight="1">
      <c r="B22" s="97"/>
      <c r="C22" s="243"/>
      <c r="D22" s="243"/>
      <c r="E22" s="243"/>
      <c r="G22" s="69"/>
    </row>
    <row r="23" spans="1:19">
      <c r="G23" s="69"/>
    </row>
    <row r="24" spans="1:19">
      <c r="G24" s="69"/>
    </row>
    <row r="34" spans="15:15">
      <c r="O34" s="204"/>
    </row>
  </sheetData>
  <mergeCells count="1">
    <mergeCell ref="A20:S20"/>
  </mergeCells>
  <pageMargins left="0.7" right="0.7" top="1.0785416666666667" bottom="0.75" header="0.3" footer="0.3"/>
  <pageSetup scale="52" orientation="landscape" r:id="rId1"/>
  <headerFooter>
    <oddHeader>&amp;C&amp;"Arial,Bold"&amp;K000000Table I-5a
Pacific Gas and Electric Company
2018-22 Demand Response Programs Incentives
February 2022</oddHeader>
    <oddFooter>&amp;L&amp;F&amp;C9a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85" zoomScaleNormal="100" zoomScalePageLayoutView="85" workbookViewId="0">
      <selection activeCell="C19" sqref="C19"/>
    </sheetView>
  </sheetViews>
  <sheetFormatPr defaultColWidth="9.42578125" defaultRowHeight="12.75"/>
  <cols>
    <col min="1" max="1" width="40.85546875" style="10" customWidth="1"/>
    <col min="2" max="2" width="16.28515625" style="93" customWidth="1"/>
    <col min="3" max="4" width="12.42578125" style="93" customWidth="1"/>
    <col min="5" max="5" width="12.7109375" style="93" customWidth="1"/>
    <col min="6" max="6" width="12.42578125" style="93" customWidth="1"/>
    <col min="7" max="7" width="12.5703125" style="93" customWidth="1"/>
    <col min="8" max="8" width="11.5703125" style="93" bestFit="1" customWidth="1"/>
    <col min="9" max="9" width="12.42578125" style="93" bestFit="1" customWidth="1"/>
    <col min="10" max="10" width="11.85546875" style="93" customWidth="1"/>
    <col min="11" max="11" width="12.28515625" style="93" customWidth="1"/>
    <col min="12" max="13" width="12.42578125" style="93" customWidth="1"/>
    <col min="14" max="14" width="16.42578125" style="93" customWidth="1"/>
    <col min="15" max="16384" width="9.42578125" style="10"/>
  </cols>
  <sheetData>
    <row r="1" spans="1:15" s="108" customFormat="1" ht="18">
      <c r="B1" s="109"/>
      <c r="C1" s="109"/>
      <c r="D1" s="109"/>
      <c r="E1" s="109"/>
      <c r="F1" s="109"/>
      <c r="G1" s="109"/>
      <c r="H1" s="109"/>
      <c r="I1" s="109"/>
      <c r="J1" s="109"/>
      <c r="K1" s="109"/>
      <c r="L1" s="109"/>
      <c r="M1" s="109"/>
      <c r="N1" s="109"/>
    </row>
    <row r="3" spans="1:15">
      <c r="A3" s="451" t="s">
        <v>245</v>
      </c>
      <c r="B3" s="460"/>
      <c r="C3" s="460"/>
      <c r="D3" s="460"/>
      <c r="E3" s="460"/>
      <c r="F3" s="460"/>
      <c r="G3" s="460"/>
      <c r="H3" s="460"/>
      <c r="I3" s="460"/>
      <c r="J3" s="460"/>
      <c r="K3" s="460"/>
      <c r="L3" s="460"/>
      <c r="M3" s="460"/>
      <c r="N3" s="461"/>
    </row>
    <row r="4" spans="1:15">
      <c r="A4" s="224"/>
      <c r="B4" s="94"/>
      <c r="C4" s="94"/>
      <c r="D4" s="94"/>
      <c r="E4" s="94"/>
      <c r="F4" s="94"/>
      <c r="G4" s="94"/>
      <c r="H4" s="94"/>
      <c r="I4" s="94"/>
      <c r="J4" s="94"/>
      <c r="K4" s="94"/>
      <c r="L4" s="94"/>
      <c r="M4" s="94"/>
      <c r="N4" s="120"/>
      <c r="O4" s="203"/>
    </row>
    <row r="5" spans="1:15" ht="53.25" customHeight="1">
      <c r="A5" s="493" t="s">
        <v>253</v>
      </c>
      <c r="B5" s="551" t="s">
        <v>5</v>
      </c>
      <c r="C5" s="551" t="s">
        <v>6</v>
      </c>
      <c r="D5" s="551" t="s">
        <v>7</v>
      </c>
      <c r="E5" s="551" t="s">
        <v>8</v>
      </c>
      <c r="F5" s="551" t="s">
        <v>9</v>
      </c>
      <c r="G5" s="551" t="s">
        <v>10</v>
      </c>
      <c r="H5" s="551" t="s">
        <v>40</v>
      </c>
      <c r="I5" s="551" t="s">
        <v>41</v>
      </c>
      <c r="J5" s="551" t="s">
        <v>42</v>
      </c>
      <c r="K5" s="551" t="s">
        <v>43</v>
      </c>
      <c r="L5" s="551" t="s">
        <v>44</v>
      </c>
      <c r="M5" s="232" t="s">
        <v>45</v>
      </c>
      <c r="N5" s="552" t="s">
        <v>379</v>
      </c>
    </row>
    <row r="6" spans="1:15" ht="19.5" customHeight="1">
      <c r="A6" s="366" t="s">
        <v>247</v>
      </c>
      <c r="B6" s="373"/>
      <c r="C6" s="373"/>
      <c r="D6" s="373"/>
      <c r="E6" s="373"/>
      <c r="F6" s="373"/>
      <c r="G6" s="373"/>
      <c r="H6" s="373"/>
      <c r="I6" s="373"/>
      <c r="J6" s="373"/>
      <c r="K6" s="373"/>
      <c r="L6" s="373"/>
      <c r="M6" s="462"/>
      <c r="N6" s="462"/>
    </row>
    <row r="7" spans="1:15" ht="15.6" customHeight="1">
      <c r="A7" s="374" t="s">
        <v>248</v>
      </c>
      <c r="B7" s="373">
        <v>0</v>
      </c>
      <c r="C7" s="373">
        <v>0</v>
      </c>
      <c r="D7" s="373"/>
      <c r="E7" s="373"/>
      <c r="F7" s="373"/>
      <c r="G7" s="373"/>
      <c r="H7" s="373"/>
      <c r="I7" s="373"/>
      <c r="J7" s="373"/>
      <c r="K7" s="373"/>
      <c r="L7" s="373"/>
      <c r="M7" s="373"/>
      <c r="N7" s="373">
        <f>SUM(B7:M7)</f>
        <v>0</v>
      </c>
    </row>
    <row r="8" spans="1:15" ht="15.6" customHeight="1">
      <c r="A8" s="374" t="s">
        <v>135</v>
      </c>
      <c r="B8" s="373">
        <v>0</v>
      </c>
      <c r="C8" s="373">
        <v>0</v>
      </c>
      <c r="D8" s="373"/>
      <c r="E8" s="373"/>
      <c r="F8" s="373"/>
      <c r="G8" s="373"/>
      <c r="H8" s="373"/>
      <c r="I8" s="373"/>
      <c r="J8" s="373"/>
      <c r="K8" s="373"/>
      <c r="L8" s="373"/>
      <c r="M8" s="373"/>
      <c r="N8" s="373">
        <f t="shared" ref="N8:N17" si="0">SUM(B8:M8)</f>
        <v>0</v>
      </c>
    </row>
    <row r="9" spans="1:15" ht="15.6" customHeight="1">
      <c r="A9" s="374" t="s">
        <v>137</v>
      </c>
      <c r="B9" s="373">
        <v>0</v>
      </c>
      <c r="C9" s="373">
        <v>0</v>
      </c>
      <c r="D9" s="373"/>
      <c r="E9" s="373"/>
      <c r="F9" s="373"/>
      <c r="G9" s="373"/>
      <c r="H9" s="373"/>
      <c r="I9" s="373"/>
      <c r="J9" s="373"/>
      <c r="K9" s="373"/>
      <c r="L9" s="373"/>
      <c r="M9" s="373"/>
      <c r="N9" s="373">
        <f t="shared" si="0"/>
        <v>0</v>
      </c>
    </row>
    <row r="10" spans="1:15" ht="15.6" customHeight="1">
      <c r="A10" s="374" t="s">
        <v>254</v>
      </c>
      <c r="B10" s="373">
        <v>0</v>
      </c>
      <c r="C10" s="373">
        <v>0</v>
      </c>
      <c r="D10" s="373"/>
      <c r="E10" s="373"/>
      <c r="F10" s="373"/>
      <c r="G10" s="373"/>
      <c r="H10" s="373"/>
      <c r="I10" s="373"/>
      <c r="J10" s="373"/>
      <c r="K10" s="373"/>
      <c r="L10" s="373"/>
      <c r="M10" s="373"/>
      <c r="N10" s="373">
        <f t="shared" si="0"/>
        <v>0</v>
      </c>
    </row>
    <row r="11" spans="1:15" ht="15.6" customHeight="1">
      <c r="A11" s="374" t="s">
        <v>255</v>
      </c>
      <c r="B11" s="373">
        <v>0</v>
      </c>
      <c r="C11" s="373">
        <v>0</v>
      </c>
      <c r="D11" s="373"/>
      <c r="E11" s="373"/>
      <c r="F11" s="373"/>
      <c r="G11" s="373"/>
      <c r="H11" s="373"/>
      <c r="I11" s="373"/>
      <c r="J11" s="373"/>
      <c r="K11" s="373"/>
      <c r="L11" s="373"/>
      <c r="M11" s="373"/>
      <c r="N11" s="373">
        <f t="shared" si="0"/>
        <v>0</v>
      </c>
    </row>
    <row r="12" spans="1:15" ht="15.6" customHeight="1">
      <c r="A12" s="374" t="s">
        <v>256</v>
      </c>
      <c r="B12" s="373">
        <v>0</v>
      </c>
      <c r="C12" s="373">
        <v>0</v>
      </c>
      <c r="D12" s="373"/>
      <c r="E12" s="373"/>
      <c r="F12" s="373"/>
      <c r="G12" s="373"/>
      <c r="H12" s="373"/>
      <c r="I12" s="373"/>
      <c r="J12" s="373"/>
      <c r="K12" s="373"/>
      <c r="L12" s="373"/>
      <c r="M12" s="373"/>
      <c r="N12" s="373">
        <f t="shared" si="0"/>
        <v>0</v>
      </c>
    </row>
    <row r="13" spans="1:15" ht="15.6" customHeight="1">
      <c r="A13" s="374" t="s">
        <v>249</v>
      </c>
      <c r="B13" s="373">
        <v>0</v>
      </c>
      <c r="C13" s="373">
        <v>0</v>
      </c>
      <c r="D13" s="373"/>
      <c r="E13" s="373"/>
      <c r="F13" s="373"/>
      <c r="G13" s="373"/>
      <c r="H13" s="373"/>
      <c r="I13" s="373"/>
      <c r="J13" s="373"/>
      <c r="K13" s="373"/>
      <c r="L13" s="373"/>
      <c r="M13" s="373"/>
      <c r="N13" s="373">
        <f t="shared" si="0"/>
        <v>0</v>
      </c>
    </row>
    <row r="14" spans="1:15" s="44" customFormat="1" ht="15" customHeight="1">
      <c r="A14" s="374" t="s">
        <v>257</v>
      </c>
      <c r="B14" s="373">
        <v>0</v>
      </c>
      <c r="C14" s="373">
        <v>0</v>
      </c>
      <c r="D14" s="373"/>
      <c r="E14" s="373"/>
      <c r="F14" s="373"/>
      <c r="G14" s="373"/>
      <c r="H14" s="373"/>
      <c r="I14" s="373"/>
      <c r="J14" s="373"/>
      <c r="K14" s="373"/>
      <c r="L14" s="373"/>
      <c r="M14" s="373"/>
      <c r="N14" s="373">
        <f t="shared" si="0"/>
        <v>0</v>
      </c>
    </row>
    <row r="15" spans="1:15" s="44" customFormat="1">
      <c r="A15" s="374" t="s">
        <v>157</v>
      </c>
      <c r="B15" s="373">
        <v>0</v>
      </c>
      <c r="C15" s="373">
        <v>0</v>
      </c>
      <c r="D15" s="373"/>
      <c r="E15" s="373"/>
      <c r="F15" s="373"/>
      <c r="G15" s="373"/>
      <c r="H15" s="373"/>
      <c r="I15" s="373"/>
      <c r="J15" s="373"/>
      <c r="K15" s="373"/>
      <c r="L15" s="373"/>
      <c r="M15" s="373"/>
      <c r="N15" s="373">
        <f t="shared" si="0"/>
        <v>0</v>
      </c>
    </row>
    <row r="16" spans="1:15" ht="14.25">
      <c r="A16" s="375" t="s">
        <v>258</v>
      </c>
      <c r="B16" s="373">
        <v>0</v>
      </c>
      <c r="C16" s="373">
        <v>0</v>
      </c>
      <c r="D16" s="373"/>
      <c r="E16" s="373"/>
      <c r="F16" s="373"/>
      <c r="G16" s="373"/>
      <c r="H16" s="373"/>
      <c r="I16" s="373"/>
      <c r="J16" s="373"/>
      <c r="K16" s="373"/>
      <c r="L16" s="373"/>
      <c r="M16" s="373"/>
      <c r="N16" s="373">
        <f t="shared" si="0"/>
        <v>0</v>
      </c>
    </row>
    <row r="17" spans="1:14" s="45" customFormat="1">
      <c r="A17" s="553" t="s">
        <v>250</v>
      </c>
      <c r="B17" s="554">
        <f t="shared" ref="B17:H17" si="1">SUM(B7:B16)</f>
        <v>0</v>
      </c>
      <c r="C17" s="554">
        <f t="shared" ref="C17" si="2">SUM(C7:C16)</f>
        <v>0</v>
      </c>
      <c r="D17" s="554">
        <f t="shared" si="1"/>
        <v>0</v>
      </c>
      <c r="E17" s="554">
        <f t="shared" si="1"/>
        <v>0</v>
      </c>
      <c r="F17" s="554">
        <f t="shared" si="1"/>
        <v>0</v>
      </c>
      <c r="G17" s="554">
        <f t="shared" si="1"/>
        <v>0</v>
      </c>
      <c r="H17" s="554">
        <f t="shared" si="1"/>
        <v>0</v>
      </c>
      <c r="I17" s="554">
        <f t="shared" ref="I17:K17" si="3">SUM(I7:I16)</f>
        <v>0</v>
      </c>
      <c r="J17" s="554">
        <f t="shared" si="3"/>
        <v>0</v>
      </c>
      <c r="K17" s="554">
        <f t="shared" si="3"/>
        <v>0</v>
      </c>
      <c r="L17" s="554">
        <f t="shared" ref="L17:M17" si="4">SUM(L7:L16)</f>
        <v>0</v>
      </c>
      <c r="M17" s="554">
        <f t="shared" si="4"/>
        <v>0</v>
      </c>
      <c r="N17" s="555">
        <f t="shared" si="0"/>
        <v>0</v>
      </c>
    </row>
    <row r="18" spans="1:14" ht="12.6" hidden="1" customHeight="1">
      <c r="A18" s="345"/>
      <c r="B18" s="373"/>
      <c r="C18" s="373"/>
      <c r="D18" s="373"/>
      <c r="E18" s="373"/>
      <c r="F18" s="373"/>
      <c r="G18" s="373"/>
      <c r="H18" s="373"/>
      <c r="I18" s="373"/>
      <c r="J18" s="373"/>
      <c r="K18" s="373"/>
      <c r="L18" s="373"/>
      <c r="M18" s="373"/>
      <c r="N18" s="463"/>
    </row>
    <row r="19" spans="1:14" ht="18.75" thickBot="1">
      <c r="A19" s="121"/>
      <c r="B19" s="95"/>
      <c r="C19" s="95"/>
      <c r="D19" s="95"/>
      <c r="E19" s="95"/>
      <c r="F19" s="95"/>
      <c r="G19" s="95"/>
      <c r="H19" s="95"/>
      <c r="I19" s="95"/>
      <c r="J19" s="95"/>
      <c r="K19" s="229"/>
      <c r="L19" s="229"/>
      <c r="M19" s="229"/>
      <c r="N19" s="95"/>
    </row>
    <row r="20" spans="1:14" ht="9" customHeight="1" thickBot="1">
      <c r="A20" s="366"/>
      <c r="B20" s="373"/>
      <c r="C20" s="373"/>
      <c r="D20" s="373"/>
      <c r="E20" s="373"/>
      <c r="F20" s="373"/>
      <c r="G20" s="373"/>
      <c r="H20" s="373"/>
      <c r="I20" s="373"/>
      <c r="J20" s="373"/>
      <c r="K20" s="373"/>
      <c r="L20" s="373"/>
      <c r="M20" s="373"/>
      <c r="N20" s="373"/>
    </row>
    <row r="21" spans="1:14" ht="20.25" customHeight="1">
      <c r="A21" s="122" t="s">
        <v>259</v>
      </c>
      <c r="B21" s="228"/>
      <c r="C21" s="228"/>
      <c r="D21" s="228"/>
      <c r="E21" s="228"/>
      <c r="F21" s="228"/>
      <c r="G21" s="228"/>
      <c r="H21" s="228"/>
      <c r="I21" s="228"/>
      <c r="J21" s="228"/>
      <c r="K21" s="228"/>
      <c r="L21" s="228"/>
      <c r="M21" s="228"/>
      <c r="N21" s="123"/>
    </row>
    <row r="22" spans="1:14" ht="13.5" customHeight="1"/>
    <row r="23" spans="1:14" s="1" customFormat="1" ht="15.4" customHeight="1">
      <c r="A23" s="646" t="s">
        <v>260</v>
      </c>
      <c r="B23" s="647"/>
      <c r="C23" s="647"/>
      <c r="D23" s="647"/>
      <c r="E23" s="647"/>
      <c r="F23" s="647"/>
      <c r="G23" s="647"/>
      <c r="H23" s="647"/>
      <c r="I23" s="647"/>
      <c r="J23" s="647"/>
      <c r="K23" s="647"/>
      <c r="L23" s="647"/>
      <c r="M23" s="647"/>
      <c r="N23" s="647"/>
    </row>
    <row r="24" spans="1:14" ht="15.4" customHeight="1">
      <c r="A24" s="646"/>
      <c r="B24" s="647"/>
      <c r="C24" s="647"/>
      <c r="D24" s="647"/>
      <c r="E24" s="647"/>
      <c r="F24" s="647"/>
      <c r="G24" s="647"/>
      <c r="H24" s="647"/>
      <c r="I24" s="647"/>
      <c r="J24" s="647"/>
      <c r="K24" s="647"/>
      <c r="L24" s="647"/>
      <c r="M24" s="647"/>
      <c r="N24" s="647"/>
    </row>
    <row r="25" spans="1:14" ht="27.75" customHeight="1">
      <c r="A25" s="646"/>
      <c r="B25" s="647"/>
      <c r="C25" s="647"/>
      <c r="D25" s="647"/>
      <c r="E25" s="647"/>
      <c r="F25" s="647"/>
      <c r="G25" s="647"/>
      <c r="H25" s="647"/>
      <c r="I25" s="647"/>
      <c r="J25" s="647"/>
      <c r="K25" s="647"/>
      <c r="L25" s="647"/>
      <c r="M25" s="647"/>
      <c r="N25" s="647"/>
    </row>
    <row r="26" spans="1:14">
      <c r="H26" s="96"/>
    </row>
    <row r="29" spans="1:14">
      <c r="C29" s="96"/>
    </row>
    <row r="30" spans="1:14">
      <c r="C30" s="96"/>
    </row>
    <row r="31" spans="1:14">
      <c r="C31" s="96"/>
    </row>
    <row r="32" spans="1:14">
      <c r="C32" s="96"/>
    </row>
    <row r="35" spans="11:11">
      <c r="K35" s="204"/>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February 2022</oddHeader>
    <oddFooter>&amp;L&amp;F&amp;C9b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70" zoomScaleNormal="70" zoomScalePageLayoutView="70" workbookViewId="0">
      <selection activeCell="E57" sqref="E57"/>
    </sheetView>
  </sheetViews>
  <sheetFormatPr defaultColWidth="5.42578125" defaultRowHeight="12.75" outlineLevelRow="1"/>
  <cols>
    <col min="1" max="1" width="65.42578125" style="16" bestFit="1" customWidth="1"/>
    <col min="2" max="2" width="14.7109375" style="16" hidden="1" customWidth="1"/>
    <col min="3" max="3" width="18.28515625" style="16" customWidth="1"/>
    <col min="4" max="4" width="13.28515625" style="16" customWidth="1"/>
    <col min="5" max="5" width="13.42578125" style="16" customWidth="1"/>
    <col min="6" max="6" width="13.28515625" style="16" customWidth="1"/>
    <col min="7" max="7" width="13.42578125" style="16" customWidth="1"/>
    <col min="8" max="9" width="13.28515625" style="16" customWidth="1"/>
    <col min="10" max="10" width="13.5703125" style="16" customWidth="1"/>
    <col min="11" max="11" width="13.85546875" style="16" customWidth="1"/>
    <col min="12" max="14" width="14" style="16" customWidth="1"/>
    <col min="15" max="15" width="14.28515625" style="16" customWidth="1"/>
    <col min="16" max="16" width="11.5703125" style="16" customWidth="1"/>
    <col min="17" max="17" width="15" style="16" customWidth="1"/>
    <col min="18" max="18" width="14.42578125" style="16" hidden="1" customWidth="1"/>
    <col min="19" max="19" width="18.28515625" style="16" customWidth="1"/>
    <col min="20" max="258" width="5.42578125" style="16"/>
    <col min="259" max="259" width="65.42578125" style="16" bestFit="1" customWidth="1"/>
    <col min="260" max="260" width="12.42578125" style="16" customWidth="1"/>
    <col min="261" max="261" width="11.5703125" style="16" bestFit="1" customWidth="1"/>
    <col min="262" max="262" width="12.5703125" style="16" bestFit="1" customWidth="1"/>
    <col min="263" max="263" width="13.42578125" style="16" bestFit="1" customWidth="1"/>
    <col min="264" max="264" width="13.5703125" style="16" customWidth="1"/>
    <col min="265" max="265" width="13.42578125" style="16" customWidth="1"/>
    <col min="266" max="266" width="13.42578125" style="16" bestFit="1" customWidth="1"/>
    <col min="267" max="267" width="14.5703125" style="16" customWidth="1"/>
    <col min="268" max="271" width="8.5703125" style="16" customWidth="1"/>
    <col min="272" max="272" width="16" style="16" customWidth="1"/>
    <col min="273" max="273" width="0" style="16" hidden="1" customWidth="1"/>
    <col min="274" max="274" width="15.42578125" style="16" customWidth="1"/>
    <col min="275" max="275" width="14.42578125" style="16" customWidth="1"/>
    <col min="276" max="514" width="5.42578125" style="16"/>
    <col min="515" max="515" width="65.42578125" style="16" bestFit="1" customWidth="1"/>
    <col min="516" max="516" width="12.42578125" style="16" customWidth="1"/>
    <col min="517" max="517" width="11.5703125" style="16" bestFit="1" customWidth="1"/>
    <col min="518" max="518" width="12.5703125" style="16" bestFit="1" customWidth="1"/>
    <col min="519" max="519" width="13.42578125" style="16" bestFit="1" customWidth="1"/>
    <col min="520" max="520" width="13.5703125" style="16" customWidth="1"/>
    <col min="521" max="521" width="13.42578125" style="16" customWidth="1"/>
    <col min="522" max="522" width="13.42578125" style="16" bestFit="1" customWidth="1"/>
    <col min="523" max="523" width="14.5703125" style="16" customWidth="1"/>
    <col min="524" max="527" width="8.5703125" style="16" customWidth="1"/>
    <col min="528" max="528" width="16" style="16" customWidth="1"/>
    <col min="529" max="529" width="0" style="16" hidden="1" customWidth="1"/>
    <col min="530" max="530" width="15.42578125" style="16" customWidth="1"/>
    <col min="531" max="531" width="14.42578125" style="16" customWidth="1"/>
    <col min="532" max="770" width="5.42578125" style="16"/>
    <col min="771" max="771" width="65.42578125" style="16" bestFit="1" customWidth="1"/>
    <col min="772" max="772" width="12.42578125" style="16" customWidth="1"/>
    <col min="773" max="773" width="11.5703125" style="16" bestFit="1" customWidth="1"/>
    <col min="774" max="774" width="12.5703125" style="16" bestFit="1" customWidth="1"/>
    <col min="775" max="775" width="13.42578125" style="16" bestFit="1" customWidth="1"/>
    <col min="776" max="776" width="13.5703125" style="16" customWidth="1"/>
    <col min="777" max="777" width="13.42578125" style="16" customWidth="1"/>
    <col min="778" max="778" width="13.42578125" style="16" bestFit="1" customWidth="1"/>
    <col min="779" max="779" width="14.5703125" style="16" customWidth="1"/>
    <col min="780" max="783" width="8.5703125" style="16" customWidth="1"/>
    <col min="784" max="784" width="16" style="16" customWidth="1"/>
    <col min="785" max="785" width="0" style="16" hidden="1" customWidth="1"/>
    <col min="786" max="786" width="15.42578125" style="16" customWidth="1"/>
    <col min="787" max="787" width="14.42578125" style="16" customWidth="1"/>
    <col min="788" max="1026" width="5.42578125" style="16"/>
    <col min="1027" max="1027" width="65.42578125" style="16" bestFit="1" customWidth="1"/>
    <col min="1028" max="1028" width="12.42578125" style="16" customWidth="1"/>
    <col min="1029" max="1029" width="11.5703125" style="16" bestFit="1" customWidth="1"/>
    <col min="1030" max="1030" width="12.5703125" style="16" bestFit="1" customWidth="1"/>
    <col min="1031" max="1031" width="13.42578125" style="16" bestFit="1" customWidth="1"/>
    <col min="1032" max="1032" width="13.5703125" style="16" customWidth="1"/>
    <col min="1033" max="1033" width="13.42578125" style="16" customWidth="1"/>
    <col min="1034" max="1034" width="13.42578125" style="16" bestFit="1" customWidth="1"/>
    <col min="1035" max="1035" width="14.5703125" style="16" customWidth="1"/>
    <col min="1036" max="1039" width="8.5703125" style="16" customWidth="1"/>
    <col min="1040" max="1040" width="16" style="16" customWidth="1"/>
    <col min="1041" max="1041" width="0" style="16" hidden="1" customWidth="1"/>
    <col min="1042" max="1042" width="15.42578125" style="16" customWidth="1"/>
    <col min="1043" max="1043" width="14.42578125" style="16" customWidth="1"/>
    <col min="1044" max="1282" width="5.42578125" style="16"/>
    <col min="1283" max="1283" width="65.42578125" style="16" bestFit="1" customWidth="1"/>
    <col min="1284" max="1284" width="12.42578125" style="16" customWidth="1"/>
    <col min="1285" max="1285" width="11.5703125" style="16" bestFit="1" customWidth="1"/>
    <col min="1286" max="1286" width="12.5703125" style="16" bestFit="1" customWidth="1"/>
    <col min="1287" max="1287" width="13.42578125" style="16" bestFit="1" customWidth="1"/>
    <col min="1288" max="1288" width="13.5703125" style="16" customWidth="1"/>
    <col min="1289" max="1289" width="13.42578125" style="16" customWidth="1"/>
    <col min="1290" max="1290" width="13.42578125" style="16" bestFit="1" customWidth="1"/>
    <col min="1291" max="1291" width="14.5703125" style="16" customWidth="1"/>
    <col min="1292" max="1295" width="8.5703125" style="16" customWidth="1"/>
    <col min="1296" max="1296" width="16" style="16" customWidth="1"/>
    <col min="1297" max="1297" width="0" style="16" hidden="1" customWidth="1"/>
    <col min="1298" max="1298" width="15.42578125" style="16" customWidth="1"/>
    <col min="1299" max="1299" width="14.42578125" style="16" customWidth="1"/>
    <col min="1300" max="1538" width="5.42578125" style="16"/>
    <col min="1539" max="1539" width="65.42578125" style="16" bestFit="1" customWidth="1"/>
    <col min="1540" max="1540" width="12.42578125" style="16" customWidth="1"/>
    <col min="1541" max="1541" width="11.5703125" style="16" bestFit="1" customWidth="1"/>
    <col min="1542" max="1542" width="12.5703125" style="16" bestFit="1" customWidth="1"/>
    <col min="1543" max="1543" width="13.42578125" style="16" bestFit="1" customWidth="1"/>
    <col min="1544" max="1544" width="13.5703125" style="16" customWidth="1"/>
    <col min="1545" max="1545" width="13.42578125" style="16" customWidth="1"/>
    <col min="1546" max="1546" width="13.42578125" style="16" bestFit="1" customWidth="1"/>
    <col min="1547" max="1547" width="14.5703125" style="16" customWidth="1"/>
    <col min="1548" max="1551" width="8.5703125" style="16" customWidth="1"/>
    <col min="1552" max="1552" width="16" style="16" customWidth="1"/>
    <col min="1553" max="1553" width="0" style="16" hidden="1" customWidth="1"/>
    <col min="1554" max="1554" width="15.42578125" style="16" customWidth="1"/>
    <col min="1555" max="1555" width="14.42578125" style="16" customWidth="1"/>
    <col min="1556" max="1794" width="5.42578125" style="16"/>
    <col min="1795" max="1795" width="65.42578125" style="16" bestFit="1" customWidth="1"/>
    <col min="1796" max="1796" width="12.42578125" style="16" customWidth="1"/>
    <col min="1797" max="1797" width="11.5703125" style="16" bestFit="1" customWidth="1"/>
    <col min="1798" max="1798" width="12.5703125" style="16" bestFit="1" customWidth="1"/>
    <col min="1799" max="1799" width="13.42578125" style="16" bestFit="1" customWidth="1"/>
    <col min="1800" max="1800" width="13.5703125" style="16" customWidth="1"/>
    <col min="1801" max="1801" width="13.42578125" style="16" customWidth="1"/>
    <col min="1802" max="1802" width="13.42578125" style="16" bestFit="1" customWidth="1"/>
    <col min="1803" max="1803" width="14.5703125" style="16" customWidth="1"/>
    <col min="1804" max="1807" width="8.5703125" style="16" customWidth="1"/>
    <col min="1808" max="1808" width="16" style="16" customWidth="1"/>
    <col min="1809" max="1809" width="0" style="16" hidden="1" customWidth="1"/>
    <col min="1810" max="1810" width="15.42578125" style="16" customWidth="1"/>
    <col min="1811" max="1811" width="14.42578125" style="16" customWidth="1"/>
    <col min="1812" max="2050" width="5.42578125" style="16"/>
    <col min="2051" max="2051" width="65.42578125" style="16" bestFit="1" customWidth="1"/>
    <col min="2052" max="2052" width="12.42578125" style="16" customWidth="1"/>
    <col min="2053" max="2053" width="11.5703125" style="16" bestFit="1" customWidth="1"/>
    <col min="2054" max="2054" width="12.5703125" style="16" bestFit="1" customWidth="1"/>
    <col min="2055" max="2055" width="13.42578125" style="16" bestFit="1" customWidth="1"/>
    <col min="2056" max="2056" width="13.5703125" style="16" customWidth="1"/>
    <col min="2057" max="2057" width="13.42578125" style="16" customWidth="1"/>
    <col min="2058" max="2058" width="13.42578125" style="16" bestFit="1" customWidth="1"/>
    <col min="2059" max="2059" width="14.5703125" style="16" customWidth="1"/>
    <col min="2060" max="2063" width="8.5703125" style="16" customWidth="1"/>
    <col min="2064" max="2064" width="16" style="16" customWidth="1"/>
    <col min="2065" max="2065" width="0" style="16" hidden="1" customWidth="1"/>
    <col min="2066" max="2066" width="15.42578125" style="16" customWidth="1"/>
    <col min="2067" max="2067" width="14.42578125" style="16" customWidth="1"/>
    <col min="2068" max="2306" width="5.42578125" style="16"/>
    <col min="2307" max="2307" width="65.42578125" style="16" bestFit="1" customWidth="1"/>
    <col min="2308" max="2308" width="12.42578125" style="16" customWidth="1"/>
    <col min="2309" max="2309" width="11.5703125" style="16" bestFit="1" customWidth="1"/>
    <col min="2310" max="2310" width="12.5703125" style="16" bestFit="1" customWidth="1"/>
    <col min="2311" max="2311" width="13.42578125" style="16" bestFit="1" customWidth="1"/>
    <col min="2312" max="2312" width="13.5703125" style="16" customWidth="1"/>
    <col min="2313" max="2313" width="13.42578125" style="16" customWidth="1"/>
    <col min="2314" max="2314" width="13.42578125" style="16" bestFit="1" customWidth="1"/>
    <col min="2315" max="2315" width="14.5703125" style="16" customWidth="1"/>
    <col min="2316" max="2319" width="8.5703125" style="16" customWidth="1"/>
    <col min="2320" max="2320" width="16" style="16" customWidth="1"/>
    <col min="2321" max="2321" width="0" style="16" hidden="1" customWidth="1"/>
    <col min="2322" max="2322" width="15.42578125" style="16" customWidth="1"/>
    <col min="2323" max="2323" width="14.42578125" style="16" customWidth="1"/>
    <col min="2324" max="2562" width="5.42578125" style="16"/>
    <col min="2563" max="2563" width="65.42578125" style="16" bestFit="1" customWidth="1"/>
    <col min="2564" max="2564" width="12.42578125" style="16" customWidth="1"/>
    <col min="2565" max="2565" width="11.5703125" style="16" bestFit="1" customWidth="1"/>
    <col min="2566" max="2566" width="12.5703125" style="16" bestFit="1" customWidth="1"/>
    <col min="2567" max="2567" width="13.42578125" style="16" bestFit="1" customWidth="1"/>
    <col min="2568" max="2568" width="13.5703125" style="16" customWidth="1"/>
    <col min="2569" max="2569" width="13.42578125" style="16" customWidth="1"/>
    <col min="2570" max="2570" width="13.42578125" style="16" bestFit="1" customWidth="1"/>
    <col min="2571" max="2571" width="14.5703125" style="16" customWidth="1"/>
    <col min="2572" max="2575" width="8.5703125" style="16" customWidth="1"/>
    <col min="2576" max="2576" width="16" style="16" customWidth="1"/>
    <col min="2577" max="2577" width="0" style="16" hidden="1" customWidth="1"/>
    <col min="2578" max="2578" width="15.42578125" style="16" customWidth="1"/>
    <col min="2579" max="2579" width="14.42578125" style="16" customWidth="1"/>
    <col min="2580" max="2818" width="5.42578125" style="16"/>
    <col min="2819" max="2819" width="65.42578125" style="16" bestFit="1" customWidth="1"/>
    <col min="2820" max="2820" width="12.42578125" style="16" customWidth="1"/>
    <col min="2821" max="2821" width="11.5703125" style="16" bestFit="1" customWidth="1"/>
    <col min="2822" max="2822" width="12.5703125" style="16" bestFit="1" customWidth="1"/>
    <col min="2823" max="2823" width="13.42578125" style="16" bestFit="1" customWidth="1"/>
    <col min="2824" max="2824" width="13.5703125" style="16" customWidth="1"/>
    <col min="2825" max="2825" width="13.42578125" style="16" customWidth="1"/>
    <col min="2826" max="2826" width="13.42578125" style="16" bestFit="1" customWidth="1"/>
    <col min="2827" max="2827" width="14.5703125" style="16" customWidth="1"/>
    <col min="2828" max="2831" width="8.5703125" style="16" customWidth="1"/>
    <col min="2832" max="2832" width="16" style="16" customWidth="1"/>
    <col min="2833" max="2833" width="0" style="16" hidden="1" customWidth="1"/>
    <col min="2834" max="2834" width="15.42578125" style="16" customWidth="1"/>
    <col min="2835" max="2835" width="14.42578125" style="16" customWidth="1"/>
    <col min="2836" max="3074" width="5.42578125" style="16"/>
    <col min="3075" max="3075" width="65.42578125" style="16" bestFit="1" customWidth="1"/>
    <col min="3076" max="3076" width="12.42578125" style="16" customWidth="1"/>
    <col min="3077" max="3077" width="11.5703125" style="16" bestFit="1" customWidth="1"/>
    <col min="3078" max="3078" width="12.5703125" style="16" bestFit="1" customWidth="1"/>
    <col min="3079" max="3079" width="13.42578125" style="16" bestFit="1" customWidth="1"/>
    <col min="3080" max="3080" width="13.5703125" style="16" customWidth="1"/>
    <col min="3081" max="3081" width="13.42578125" style="16" customWidth="1"/>
    <col min="3082" max="3082" width="13.42578125" style="16" bestFit="1" customWidth="1"/>
    <col min="3083" max="3083" width="14.5703125" style="16" customWidth="1"/>
    <col min="3084" max="3087" width="8.5703125" style="16" customWidth="1"/>
    <col min="3088" max="3088" width="16" style="16" customWidth="1"/>
    <col min="3089" max="3089" width="0" style="16" hidden="1" customWidth="1"/>
    <col min="3090" max="3090" width="15.42578125" style="16" customWidth="1"/>
    <col min="3091" max="3091" width="14.42578125" style="16" customWidth="1"/>
    <col min="3092" max="3330" width="5.42578125" style="16"/>
    <col min="3331" max="3331" width="65.42578125" style="16" bestFit="1" customWidth="1"/>
    <col min="3332" max="3332" width="12.42578125" style="16" customWidth="1"/>
    <col min="3333" max="3333" width="11.5703125" style="16" bestFit="1" customWidth="1"/>
    <col min="3334" max="3334" width="12.5703125" style="16" bestFit="1" customWidth="1"/>
    <col min="3335" max="3335" width="13.42578125" style="16" bestFit="1" customWidth="1"/>
    <col min="3336" max="3336" width="13.5703125" style="16" customWidth="1"/>
    <col min="3337" max="3337" width="13.42578125" style="16" customWidth="1"/>
    <col min="3338" max="3338" width="13.42578125" style="16" bestFit="1" customWidth="1"/>
    <col min="3339" max="3339" width="14.5703125" style="16" customWidth="1"/>
    <col min="3340" max="3343" width="8.5703125" style="16" customWidth="1"/>
    <col min="3344" max="3344" width="16" style="16" customWidth="1"/>
    <col min="3345" max="3345" width="0" style="16" hidden="1" customWidth="1"/>
    <col min="3346" max="3346" width="15.42578125" style="16" customWidth="1"/>
    <col min="3347" max="3347" width="14.42578125" style="16" customWidth="1"/>
    <col min="3348" max="3586" width="5.42578125" style="16"/>
    <col min="3587" max="3587" width="65.42578125" style="16" bestFit="1" customWidth="1"/>
    <col min="3588" max="3588" width="12.42578125" style="16" customWidth="1"/>
    <col min="3589" max="3589" width="11.5703125" style="16" bestFit="1" customWidth="1"/>
    <col min="3590" max="3590" width="12.5703125" style="16" bestFit="1" customWidth="1"/>
    <col min="3591" max="3591" width="13.42578125" style="16" bestFit="1" customWidth="1"/>
    <col min="3592" max="3592" width="13.5703125" style="16" customWidth="1"/>
    <col min="3593" max="3593" width="13.42578125" style="16" customWidth="1"/>
    <col min="3594" max="3594" width="13.42578125" style="16" bestFit="1" customWidth="1"/>
    <col min="3595" max="3595" width="14.5703125" style="16" customWidth="1"/>
    <col min="3596" max="3599" width="8.5703125" style="16" customWidth="1"/>
    <col min="3600" max="3600" width="16" style="16" customWidth="1"/>
    <col min="3601" max="3601" width="0" style="16" hidden="1" customWidth="1"/>
    <col min="3602" max="3602" width="15.42578125" style="16" customWidth="1"/>
    <col min="3603" max="3603" width="14.42578125" style="16" customWidth="1"/>
    <col min="3604" max="3842" width="5.42578125" style="16"/>
    <col min="3843" max="3843" width="65.42578125" style="16" bestFit="1" customWidth="1"/>
    <col min="3844" max="3844" width="12.42578125" style="16" customWidth="1"/>
    <col min="3845" max="3845" width="11.5703125" style="16" bestFit="1" customWidth="1"/>
    <col min="3846" max="3846" width="12.5703125" style="16" bestFit="1" customWidth="1"/>
    <col min="3847" max="3847" width="13.42578125" style="16" bestFit="1" customWidth="1"/>
    <col min="3848" max="3848" width="13.5703125" style="16" customWidth="1"/>
    <col min="3849" max="3849" width="13.42578125" style="16" customWidth="1"/>
    <col min="3850" max="3850" width="13.42578125" style="16" bestFit="1" customWidth="1"/>
    <col min="3851" max="3851" width="14.5703125" style="16" customWidth="1"/>
    <col min="3852" max="3855" width="8.5703125" style="16" customWidth="1"/>
    <col min="3856" max="3856" width="16" style="16" customWidth="1"/>
    <col min="3857" max="3857" width="0" style="16" hidden="1" customWidth="1"/>
    <col min="3858" max="3858" width="15.42578125" style="16" customWidth="1"/>
    <col min="3859" max="3859" width="14.42578125" style="16" customWidth="1"/>
    <col min="3860" max="4098" width="5.42578125" style="16"/>
    <col min="4099" max="4099" width="65.42578125" style="16" bestFit="1" customWidth="1"/>
    <col min="4100" max="4100" width="12.42578125" style="16" customWidth="1"/>
    <col min="4101" max="4101" width="11.5703125" style="16" bestFit="1" customWidth="1"/>
    <col min="4102" max="4102" width="12.5703125" style="16" bestFit="1" customWidth="1"/>
    <col min="4103" max="4103" width="13.42578125" style="16" bestFit="1" customWidth="1"/>
    <col min="4104" max="4104" width="13.5703125" style="16" customWidth="1"/>
    <col min="4105" max="4105" width="13.42578125" style="16" customWidth="1"/>
    <col min="4106" max="4106" width="13.42578125" style="16" bestFit="1" customWidth="1"/>
    <col min="4107" max="4107" width="14.5703125" style="16" customWidth="1"/>
    <col min="4108" max="4111" width="8.5703125" style="16" customWidth="1"/>
    <col min="4112" max="4112" width="16" style="16" customWidth="1"/>
    <col min="4113" max="4113" width="0" style="16" hidden="1" customWidth="1"/>
    <col min="4114" max="4114" width="15.42578125" style="16" customWidth="1"/>
    <col min="4115" max="4115" width="14.42578125" style="16" customWidth="1"/>
    <col min="4116" max="4354" width="5.42578125" style="16"/>
    <col min="4355" max="4355" width="65.42578125" style="16" bestFit="1" customWidth="1"/>
    <col min="4356" max="4356" width="12.42578125" style="16" customWidth="1"/>
    <col min="4357" max="4357" width="11.5703125" style="16" bestFit="1" customWidth="1"/>
    <col min="4358" max="4358" width="12.5703125" style="16" bestFit="1" customWidth="1"/>
    <col min="4359" max="4359" width="13.42578125" style="16" bestFit="1" customWidth="1"/>
    <col min="4360" max="4360" width="13.5703125" style="16" customWidth="1"/>
    <col min="4361" max="4361" width="13.42578125" style="16" customWidth="1"/>
    <col min="4362" max="4362" width="13.42578125" style="16" bestFit="1" customWidth="1"/>
    <col min="4363" max="4363" width="14.5703125" style="16" customWidth="1"/>
    <col min="4364" max="4367" width="8.5703125" style="16" customWidth="1"/>
    <col min="4368" max="4368" width="16" style="16" customWidth="1"/>
    <col min="4369" max="4369" width="0" style="16" hidden="1" customWidth="1"/>
    <col min="4370" max="4370" width="15.42578125" style="16" customWidth="1"/>
    <col min="4371" max="4371" width="14.42578125" style="16" customWidth="1"/>
    <col min="4372" max="4610" width="5.42578125" style="16"/>
    <col min="4611" max="4611" width="65.42578125" style="16" bestFit="1" customWidth="1"/>
    <col min="4612" max="4612" width="12.42578125" style="16" customWidth="1"/>
    <col min="4613" max="4613" width="11.5703125" style="16" bestFit="1" customWidth="1"/>
    <col min="4614" max="4614" width="12.5703125" style="16" bestFit="1" customWidth="1"/>
    <col min="4615" max="4615" width="13.42578125" style="16" bestFit="1" customWidth="1"/>
    <col min="4616" max="4616" width="13.5703125" style="16" customWidth="1"/>
    <col min="4617" max="4617" width="13.42578125" style="16" customWidth="1"/>
    <col min="4618" max="4618" width="13.42578125" style="16" bestFit="1" customWidth="1"/>
    <col min="4619" max="4619" width="14.5703125" style="16" customWidth="1"/>
    <col min="4620" max="4623" width="8.5703125" style="16" customWidth="1"/>
    <col min="4624" max="4624" width="16" style="16" customWidth="1"/>
    <col min="4625" max="4625" width="0" style="16" hidden="1" customWidth="1"/>
    <col min="4626" max="4626" width="15.42578125" style="16" customWidth="1"/>
    <col min="4627" max="4627" width="14.42578125" style="16" customWidth="1"/>
    <col min="4628" max="4866" width="5.42578125" style="16"/>
    <col min="4867" max="4867" width="65.42578125" style="16" bestFit="1" customWidth="1"/>
    <col min="4868" max="4868" width="12.42578125" style="16" customWidth="1"/>
    <col min="4869" max="4869" width="11.5703125" style="16" bestFit="1" customWidth="1"/>
    <col min="4870" max="4870" width="12.5703125" style="16" bestFit="1" customWidth="1"/>
    <col min="4871" max="4871" width="13.42578125" style="16" bestFit="1" customWidth="1"/>
    <col min="4872" max="4872" width="13.5703125" style="16" customWidth="1"/>
    <col min="4873" max="4873" width="13.42578125" style="16" customWidth="1"/>
    <col min="4874" max="4874" width="13.42578125" style="16" bestFit="1" customWidth="1"/>
    <col min="4875" max="4875" width="14.5703125" style="16" customWidth="1"/>
    <col min="4876" max="4879" width="8.5703125" style="16" customWidth="1"/>
    <col min="4880" max="4880" width="16" style="16" customWidth="1"/>
    <col min="4881" max="4881" width="0" style="16" hidden="1" customWidth="1"/>
    <col min="4882" max="4882" width="15.42578125" style="16" customWidth="1"/>
    <col min="4883" max="4883" width="14.42578125" style="16" customWidth="1"/>
    <col min="4884" max="5122" width="5.42578125" style="16"/>
    <col min="5123" max="5123" width="65.42578125" style="16" bestFit="1" customWidth="1"/>
    <col min="5124" max="5124" width="12.42578125" style="16" customWidth="1"/>
    <col min="5125" max="5125" width="11.5703125" style="16" bestFit="1" customWidth="1"/>
    <col min="5126" max="5126" width="12.5703125" style="16" bestFit="1" customWidth="1"/>
    <col min="5127" max="5127" width="13.42578125" style="16" bestFit="1" customWidth="1"/>
    <col min="5128" max="5128" width="13.5703125" style="16" customWidth="1"/>
    <col min="5129" max="5129" width="13.42578125" style="16" customWidth="1"/>
    <col min="5130" max="5130" width="13.42578125" style="16" bestFit="1" customWidth="1"/>
    <col min="5131" max="5131" width="14.5703125" style="16" customWidth="1"/>
    <col min="5132" max="5135" width="8.5703125" style="16" customWidth="1"/>
    <col min="5136" max="5136" width="16" style="16" customWidth="1"/>
    <col min="5137" max="5137" width="0" style="16" hidden="1" customWidth="1"/>
    <col min="5138" max="5138" width="15.42578125" style="16" customWidth="1"/>
    <col min="5139" max="5139" width="14.42578125" style="16" customWidth="1"/>
    <col min="5140" max="5378" width="5.42578125" style="16"/>
    <col min="5379" max="5379" width="65.42578125" style="16" bestFit="1" customWidth="1"/>
    <col min="5380" max="5380" width="12.42578125" style="16" customWidth="1"/>
    <col min="5381" max="5381" width="11.5703125" style="16" bestFit="1" customWidth="1"/>
    <col min="5382" max="5382" width="12.5703125" style="16" bestFit="1" customWidth="1"/>
    <col min="5383" max="5383" width="13.42578125" style="16" bestFit="1" customWidth="1"/>
    <col min="5384" max="5384" width="13.5703125" style="16" customWidth="1"/>
    <col min="5385" max="5385" width="13.42578125" style="16" customWidth="1"/>
    <col min="5386" max="5386" width="13.42578125" style="16" bestFit="1" customWidth="1"/>
    <col min="5387" max="5387" width="14.5703125" style="16" customWidth="1"/>
    <col min="5388" max="5391" width="8.5703125" style="16" customWidth="1"/>
    <col min="5392" max="5392" width="16" style="16" customWidth="1"/>
    <col min="5393" max="5393" width="0" style="16" hidden="1" customWidth="1"/>
    <col min="5394" max="5394" width="15.42578125" style="16" customWidth="1"/>
    <col min="5395" max="5395" width="14.42578125" style="16" customWidth="1"/>
    <col min="5396" max="5634" width="5.42578125" style="16"/>
    <col min="5635" max="5635" width="65.42578125" style="16" bestFit="1" customWidth="1"/>
    <col min="5636" max="5636" width="12.42578125" style="16" customWidth="1"/>
    <col min="5637" max="5637" width="11.5703125" style="16" bestFit="1" customWidth="1"/>
    <col min="5638" max="5638" width="12.5703125" style="16" bestFit="1" customWidth="1"/>
    <col min="5639" max="5639" width="13.42578125" style="16" bestFit="1" customWidth="1"/>
    <col min="5640" max="5640" width="13.5703125" style="16" customWidth="1"/>
    <col min="5641" max="5641" width="13.42578125" style="16" customWidth="1"/>
    <col min="5642" max="5642" width="13.42578125" style="16" bestFit="1" customWidth="1"/>
    <col min="5643" max="5643" width="14.5703125" style="16" customWidth="1"/>
    <col min="5644" max="5647" width="8.5703125" style="16" customWidth="1"/>
    <col min="5648" max="5648" width="16" style="16" customWidth="1"/>
    <col min="5649" max="5649" width="0" style="16" hidden="1" customWidth="1"/>
    <col min="5650" max="5650" width="15.42578125" style="16" customWidth="1"/>
    <col min="5651" max="5651" width="14.42578125" style="16" customWidth="1"/>
    <col min="5652" max="5890" width="5.42578125" style="16"/>
    <col min="5891" max="5891" width="65.42578125" style="16" bestFit="1" customWidth="1"/>
    <col min="5892" max="5892" width="12.42578125" style="16" customWidth="1"/>
    <col min="5893" max="5893" width="11.5703125" style="16" bestFit="1" customWidth="1"/>
    <col min="5894" max="5894" width="12.5703125" style="16" bestFit="1" customWidth="1"/>
    <col min="5895" max="5895" width="13.42578125" style="16" bestFit="1" customWidth="1"/>
    <col min="5896" max="5896" width="13.5703125" style="16" customWidth="1"/>
    <col min="5897" max="5897" width="13.42578125" style="16" customWidth="1"/>
    <col min="5898" max="5898" width="13.42578125" style="16" bestFit="1" customWidth="1"/>
    <col min="5899" max="5899" width="14.5703125" style="16" customWidth="1"/>
    <col min="5900" max="5903" width="8.5703125" style="16" customWidth="1"/>
    <col min="5904" max="5904" width="16" style="16" customWidth="1"/>
    <col min="5905" max="5905" width="0" style="16" hidden="1" customWidth="1"/>
    <col min="5906" max="5906" width="15.42578125" style="16" customWidth="1"/>
    <col min="5907" max="5907" width="14.42578125" style="16" customWidth="1"/>
    <col min="5908" max="6146" width="5.42578125" style="16"/>
    <col min="6147" max="6147" width="65.42578125" style="16" bestFit="1" customWidth="1"/>
    <col min="6148" max="6148" width="12.42578125" style="16" customWidth="1"/>
    <col min="6149" max="6149" width="11.5703125" style="16" bestFit="1" customWidth="1"/>
    <col min="6150" max="6150" width="12.5703125" style="16" bestFit="1" customWidth="1"/>
    <col min="6151" max="6151" width="13.42578125" style="16" bestFit="1" customWidth="1"/>
    <col min="6152" max="6152" width="13.5703125" style="16" customWidth="1"/>
    <col min="6153" max="6153" width="13.42578125" style="16" customWidth="1"/>
    <col min="6154" max="6154" width="13.42578125" style="16" bestFit="1" customWidth="1"/>
    <col min="6155" max="6155" width="14.5703125" style="16" customWidth="1"/>
    <col min="6156" max="6159" width="8.5703125" style="16" customWidth="1"/>
    <col min="6160" max="6160" width="16" style="16" customWidth="1"/>
    <col min="6161" max="6161" width="0" style="16" hidden="1" customWidth="1"/>
    <col min="6162" max="6162" width="15.42578125" style="16" customWidth="1"/>
    <col min="6163" max="6163" width="14.42578125" style="16" customWidth="1"/>
    <col min="6164" max="6402" width="5.42578125" style="16"/>
    <col min="6403" max="6403" width="65.42578125" style="16" bestFit="1" customWidth="1"/>
    <col min="6404" max="6404" width="12.42578125" style="16" customWidth="1"/>
    <col min="6405" max="6405" width="11.5703125" style="16" bestFit="1" customWidth="1"/>
    <col min="6406" max="6406" width="12.5703125" style="16" bestFit="1" customWidth="1"/>
    <col min="6407" max="6407" width="13.42578125" style="16" bestFit="1" customWidth="1"/>
    <col min="6408" max="6408" width="13.5703125" style="16" customWidth="1"/>
    <col min="6409" max="6409" width="13.42578125" style="16" customWidth="1"/>
    <col min="6410" max="6410" width="13.42578125" style="16" bestFit="1" customWidth="1"/>
    <col min="6411" max="6411" width="14.5703125" style="16" customWidth="1"/>
    <col min="6412" max="6415" width="8.5703125" style="16" customWidth="1"/>
    <col min="6416" max="6416" width="16" style="16" customWidth="1"/>
    <col min="6417" max="6417" width="0" style="16" hidden="1" customWidth="1"/>
    <col min="6418" max="6418" width="15.42578125" style="16" customWidth="1"/>
    <col min="6419" max="6419" width="14.42578125" style="16" customWidth="1"/>
    <col min="6420" max="6658" width="5.42578125" style="16"/>
    <col min="6659" max="6659" width="65.42578125" style="16" bestFit="1" customWidth="1"/>
    <col min="6660" max="6660" width="12.42578125" style="16" customWidth="1"/>
    <col min="6661" max="6661" width="11.5703125" style="16" bestFit="1" customWidth="1"/>
    <col min="6662" max="6662" width="12.5703125" style="16" bestFit="1" customWidth="1"/>
    <col min="6663" max="6663" width="13.42578125" style="16" bestFit="1" customWidth="1"/>
    <col min="6664" max="6664" width="13.5703125" style="16" customWidth="1"/>
    <col min="6665" max="6665" width="13.42578125" style="16" customWidth="1"/>
    <col min="6666" max="6666" width="13.42578125" style="16" bestFit="1" customWidth="1"/>
    <col min="6667" max="6667" width="14.5703125" style="16" customWidth="1"/>
    <col min="6668" max="6671" width="8.5703125" style="16" customWidth="1"/>
    <col min="6672" max="6672" width="16" style="16" customWidth="1"/>
    <col min="6673" max="6673" width="0" style="16" hidden="1" customWidth="1"/>
    <col min="6674" max="6674" width="15.42578125" style="16" customWidth="1"/>
    <col min="6675" max="6675" width="14.42578125" style="16" customWidth="1"/>
    <col min="6676" max="6914" width="5.42578125" style="16"/>
    <col min="6915" max="6915" width="65.42578125" style="16" bestFit="1" customWidth="1"/>
    <col min="6916" max="6916" width="12.42578125" style="16" customWidth="1"/>
    <col min="6917" max="6917" width="11.5703125" style="16" bestFit="1" customWidth="1"/>
    <col min="6918" max="6918" width="12.5703125" style="16" bestFit="1" customWidth="1"/>
    <col min="6919" max="6919" width="13.42578125" style="16" bestFit="1" customWidth="1"/>
    <col min="6920" max="6920" width="13.5703125" style="16" customWidth="1"/>
    <col min="6921" max="6921" width="13.42578125" style="16" customWidth="1"/>
    <col min="6922" max="6922" width="13.42578125" style="16" bestFit="1" customWidth="1"/>
    <col min="6923" max="6923" width="14.5703125" style="16" customWidth="1"/>
    <col min="6924" max="6927" width="8.5703125" style="16" customWidth="1"/>
    <col min="6928" max="6928" width="16" style="16" customWidth="1"/>
    <col min="6929" max="6929" width="0" style="16" hidden="1" customWidth="1"/>
    <col min="6930" max="6930" width="15.42578125" style="16" customWidth="1"/>
    <col min="6931" max="6931" width="14.42578125" style="16" customWidth="1"/>
    <col min="6932" max="7170" width="5.42578125" style="16"/>
    <col min="7171" max="7171" width="65.42578125" style="16" bestFit="1" customWidth="1"/>
    <col min="7172" max="7172" width="12.42578125" style="16" customWidth="1"/>
    <col min="7173" max="7173" width="11.5703125" style="16" bestFit="1" customWidth="1"/>
    <col min="7174" max="7174" width="12.5703125" style="16" bestFit="1" customWidth="1"/>
    <col min="7175" max="7175" width="13.42578125" style="16" bestFit="1" customWidth="1"/>
    <col min="7176" max="7176" width="13.5703125" style="16" customWidth="1"/>
    <col min="7177" max="7177" width="13.42578125" style="16" customWidth="1"/>
    <col min="7178" max="7178" width="13.42578125" style="16" bestFit="1" customWidth="1"/>
    <col min="7179" max="7179" width="14.5703125" style="16" customWidth="1"/>
    <col min="7180" max="7183" width="8.5703125" style="16" customWidth="1"/>
    <col min="7184" max="7184" width="16" style="16" customWidth="1"/>
    <col min="7185" max="7185" width="0" style="16" hidden="1" customWidth="1"/>
    <col min="7186" max="7186" width="15.42578125" style="16" customWidth="1"/>
    <col min="7187" max="7187" width="14.42578125" style="16" customWidth="1"/>
    <col min="7188" max="7426" width="5.42578125" style="16"/>
    <col min="7427" max="7427" width="65.42578125" style="16" bestFit="1" customWidth="1"/>
    <col min="7428" max="7428" width="12.42578125" style="16" customWidth="1"/>
    <col min="7429" max="7429" width="11.5703125" style="16" bestFit="1" customWidth="1"/>
    <col min="7430" max="7430" width="12.5703125" style="16" bestFit="1" customWidth="1"/>
    <col min="7431" max="7431" width="13.42578125" style="16" bestFit="1" customWidth="1"/>
    <col min="7432" max="7432" width="13.5703125" style="16" customWidth="1"/>
    <col min="7433" max="7433" width="13.42578125" style="16" customWidth="1"/>
    <col min="7434" max="7434" width="13.42578125" style="16" bestFit="1" customWidth="1"/>
    <col min="7435" max="7435" width="14.5703125" style="16" customWidth="1"/>
    <col min="7436" max="7439" width="8.5703125" style="16" customWidth="1"/>
    <col min="7440" max="7440" width="16" style="16" customWidth="1"/>
    <col min="7441" max="7441" width="0" style="16" hidden="1" customWidth="1"/>
    <col min="7442" max="7442" width="15.42578125" style="16" customWidth="1"/>
    <col min="7443" max="7443" width="14.42578125" style="16" customWidth="1"/>
    <col min="7444" max="7682" width="5.42578125" style="16"/>
    <col min="7683" max="7683" width="65.42578125" style="16" bestFit="1" customWidth="1"/>
    <col min="7684" max="7684" width="12.42578125" style="16" customWidth="1"/>
    <col min="7685" max="7685" width="11.5703125" style="16" bestFit="1" customWidth="1"/>
    <col min="7686" max="7686" width="12.5703125" style="16" bestFit="1" customWidth="1"/>
    <col min="7687" max="7687" width="13.42578125" style="16" bestFit="1" customWidth="1"/>
    <col min="7688" max="7688" width="13.5703125" style="16" customWidth="1"/>
    <col min="7689" max="7689" width="13.42578125" style="16" customWidth="1"/>
    <col min="7690" max="7690" width="13.42578125" style="16" bestFit="1" customWidth="1"/>
    <col min="7691" max="7691" width="14.5703125" style="16" customWidth="1"/>
    <col min="7692" max="7695" width="8.5703125" style="16" customWidth="1"/>
    <col min="7696" max="7696" width="16" style="16" customWidth="1"/>
    <col min="7697" max="7697" width="0" style="16" hidden="1" customWidth="1"/>
    <col min="7698" max="7698" width="15.42578125" style="16" customWidth="1"/>
    <col min="7699" max="7699" width="14.42578125" style="16" customWidth="1"/>
    <col min="7700" max="7938" width="5.42578125" style="16"/>
    <col min="7939" max="7939" width="65.42578125" style="16" bestFit="1" customWidth="1"/>
    <col min="7940" max="7940" width="12.42578125" style="16" customWidth="1"/>
    <col min="7941" max="7941" width="11.5703125" style="16" bestFit="1" customWidth="1"/>
    <col min="7942" max="7942" width="12.5703125" style="16" bestFit="1" customWidth="1"/>
    <col min="7943" max="7943" width="13.42578125" style="16" bestFit="1" customWidth="1"/>
    <col min="7944" max="7944" width="13.5703125" style="16" customWidth="1"/>
    <col min="7945" max="7945" width="13.42578125" style="16" customWidth="1"/>
    <col min="7946" max="7946" width="13.42578125" style="16" bestFit="1" customWidth="1"/>
    <col min="7947" max="7947" width="14.5703125" style="16" customWidth="1"/>
    <col min="7948" max="7951" width="8.5703125" style="16" customWidth="1"/>
    <col min="7952" max="7952" width="16" style="16" customWidth="1"/>
    <col min="7953" max="7953" width="0" style="16" hidden="1" customWidth="1"/>
    <col min="7954" max="7954" width="15.42578125" style="16" customWidth="1"/>
    <col min="7955" max="7955" width="14.42578125" style="16" customWidth="1"/>
    <col min="7956" max="8194" width="5.42578125" style="16"/>
    <col min="8195" max="8195" width="65.42578125" style="16" bestFit="1" customWidth="1"/>
    <col min="8196" max="8196" width="12.42578125" style="16" customWidth="1"/>
    <col min="8197" max="8197" width="11.5703125" style="16" bestFit="1" customWidth="1"/>
    <col min="8198" max="8198" width="12.5703125" style="16" bestFit="1" customWidth="1"/>
    <col min="8199" max="8199" width="13.42578125" style="16" bestFit="1" customWidth="1"/>
    <col min="8200" max="8200" width="13.5703125" style="16" customWidth="1"/>
    <col min="8201" max="8201" width="13.42578125" style="16" customWidth="1"/>
    <col min="8202" max="8202" width="13.42578125" style="16" bestFit="1" customWidth="1"/>
    <col min="8203" max="8203" width="14.5703125" style="16" customWidth="1"/>
    <col min="8204" max="8207" width="8.5703125" style="16" customWidth="1"/>
    <col min="8208" max="8208" width="16" style="16" customWidth="1"/>
    <col min="8209" max="8209" width="0" style="16" hidden="1" customWidth="1"/>
    <col min="8210" max="8210" width="15.42578125" style="16" customWidth="1"/>
    <col min="8211" max="8211" width="14.42578125" style="16" customWidth="1"/>
    <col min="8212" max="8450" width="5.42578125" style="16"/>
    <col min="8451" max="8451" width="65.42578125" style="16" bestFit="1" customWidth="1"/>
    <col min="8452" max="8452" width="12.42578125" style="16" customWidth="1"/>
    <col min="8453" max="8453" width="11.5703125" style="16" bestFit="1" customWidth="1"/>
    <col min="8454" max="8454" width="12.5703125" style="16" bestFit="1" customWidth="1"/>
    <col min="8455" max="8455" width="13.42578125" style="16" bestFit="1" customWidth="1"/>
    <col min="8456" max="8456" width="13.5703125" style="16" customWidth="1"/>
    <col min="8457" max="8457" width="13.42578125" style="16" customWidth="1"/>
    <col min="8458" max="8458" width="13.42578125" style="16" bestFit="1" customWidth="1"/>
    <col min="8459" max="8459" width="14.5703125" style="16" customWidth="1"/>
    <col min="8460" max="8463" width="8.5703125" style="16" customWidth="1"/>
    <col min="8464" max="8464" width="16" style="16" customWidth="1"/>
    <col min="8465" max="8465" width="0" style="16" hidden="1" customWidth="1"/>
    <col min="8466" max="8466" width="15.42578125" style="16" customWidth="1"/>
    <col min="8467" max="8467" width="14.42578125" style="16" customWidth="1"/>
    <col min="8468" max="8706" width="5.42578125" style="16"/>
    <col min="8707" max="8707" width="65.42578125" style="16" bestFit="1" customWidth="1"/>
    <col min="8708" max="8708" width="12.42578125" style="16" customWidth="1"/>
    <col min="8709" max="8709" width="11.5703125" style="16" bestFit="1" customWidth="1"/>
    <col min="8710" max="8710" width="12.5703125" style="16" bestFit="1" customWidth="1"/>
    <col min="8711" max="8711" width="13.42578125" style="16" bestFit="1" customWidth="1"/>
    <col min="8712" max="8712" width="13.5703125" style="16" customWidth="1"/>
    <col min="8713" max="8713" width="13.42578125" style="16" customWidth="1"/>
    <col min="8714" max="8714" width="13.42578125" style="16" bestFit="1" customWidth="1"/>
    <col min="8715" max="8715" width="14.5703125" style="16" customWidth="1"/>
    <col min="8716" max="8719" width="8.5703125" style="16" customWidth="1"/>
    <col min="8720" max="8720" width="16" style="16" customWidth="1"/>
    <col min="8721" max="8721" width="0" style="16" hidden="1" customWidth="1"/>
    <col min="8722" max="8722" width="15.42578125" style="16" customWidth="1"/>
    <col min="8723" max="8723" width="14.42578125" style="16" customWidth="1"/>
    <col min="8724" max="8962" width="5.42578125" style="16"/>
    <col min="8963" max="8963" width="65.42578125" style="16" bestFit="1" customWidth="1"/>
    <col min="8964" max="8964" width="12.42578125" style="16" customWidth="1"/>
    <col min="8965" max="8965" width="11.5703125" style="16" bestFit="1" customWidth="1"/>
    <col min="8966" max="8966" width="12.5703125" style="16" bestFit="1" customWidth="1"/>
    <col min="8967" max="8967" width="13.42578125" style="16" bestFit="1" customWidth="1"/>
    <col min="8968" max="8968" width="13.5703125" style="16" customWidth="1"/>
    <col min="8969" max="8969" width="13.42578125" style="16" customWidth="1"/>
    <col min="8970" max="8970" width="13.42578125" style="16" bestFit="1" customWidth="1"/>
    <col min="8971" max="8971" width="14.5703125" style="16" customWidth="1"/>
    <col min="8972" max="8975" width="8.5703125" style="16" customWidth="1"/>
    <col min="8976" max="8976" width="16" style="16" customWidth="1"/>
    <col min="8977" max="8977" width="0" style="16" hidden="1" customWidth="1"/>
    <col min="8978" max="8978" width="15.42578125" style="16" customWidth="1"/>
    <col min="8979" max="8979" width="14.42578125" style="16" customWidth="1"/>
    <col min="8980" max="9218" width="5.42578125" style="16"/>
    <col min="9219" max="9219" width="65.42578125" style="16" bestFit="1" customWidth="1"/>
    <col min="9220" max="9220" width="12.42578125" style="16" customWidth="1"/>
    <col min="9221" max="9221" width="11.5703125" style="16" bestFit="1" customWidth="1"/>
    <col min="9222" max="9222" width="12.5703125" style="16" bestFit="1" customWidth="1"/>
    <col min="9223" max="9223" width="13.42578125" style="16" bestFit="1" customWidth="1"/>
    <col min="9224" max="9224" width="13.5703125" style="16" customWidth="1"/>
    <col min="9225" max="9225" width="13.42578125" style="16" customWidth="1"/>
    <col min="9226" max="9226" width="13.42578125" style="16" bestFit="1" customWidth="1"/>
    <col min="9227" max="9227" width="14.5703125" style="16" customWidth="1"/>
    <col min="9228" max="9231" width="8.5703125" style="16" customWidth="1"/>
    <col min="9232" max="9232" width="16" style="16" customWidth="1"/>
    <col min="9233" max="9233" width="0" style="16" hidden="1" customWidth="1"/>
    <col min="9234" max="9234" width="15.42578125" style="16" customWidth="1"/>
    <col min="9235" max="9235" width="14.42578125" style="16" customWidth="1"/>
    <col min="9236" max="9474" width="5.42578125" style="16"/>
    <col min="9475" max="9475" width="65.42578125" style="16" bestFit="1" customWidth="1"/>
    <col min="9476" max="9476" width="12.42578125" style="16" customWidth="1"/>
    <col min="9477" max="9477" width="11.5703125" style="16" bestFit="1" customWidth="1"/>
    <col min="9478" max="9478" width="12.5703125" style="16" bestFit="1" customWidth="1"/>
    <col min="9479" max="9479" width="13.42578125" style="16" bestFit="1" customWidth="1"/>
    <col min="9480" max="9480" width="13.5703125" style="16" customWidth="1"/>
    <col min="9481" max="9481" width="13.42578125" style="16" customWidth="1"/>
    <col min="9482" max="9482" width="13.42578125" style="16" bestFit="1" customWidth="1"/>
    <col min="9483" max="9483" width="14.5703125" style="16" customWidth="1"/>
    <col min="9484" max="9487" width="8.5703125" style="16" customWidth="1"/>
    <col min="9488" max="9488" width="16" style="16" customWidth="1"/>
    <col min="9489" max="9489" width="0" style="16" hidden="1" customWidth="1"/>
    <col min="9490" max="9490" width="15.42578125" style="16" customWidth="1"/>
    <col min="9491" max="9491" width="14.42578125" style="16" customWidth="1"/>
    <col min="9492" max="9730" width="5.42578125" style="16"/>
    <col min="9731" max="9731" width="65.42578125" style="16" bestFit="1" customWidth="1"/>
    <col min="9732" max="9732" width="12.42578125" style="16" customWidth="1"/>
    <col min="9733" max="9733" width="11.5703125" style="16" bestFit="1" customWidth="1"/>
    <col min="9734" max="9734" width="12.5703125" style="16" bestFit="1" customWidth="1"/>
    <col min="9735" max="9735" width="13.42578125" style="16" bestFit="1" customWidth="1"/>
    <col min="9736" max="9736" width="13.5703125" style="16" customWidth="1"/>
    <col min="9737" max="9737" width="13.42578125" style="16" customWidth="1"/>
    <col min="9738" max="9738" width="13.42578125" style="16" bestFit="1" customWidth="1"/>
    <col min="9739" max="9739" width="14.5703125" style="16" customWidth="1"/>
    <col min="9740" max="9743" width="8.5703125" style="16" customWidth="1"/>
    <col min="9744" max="9744" width="16" style="16" customWidth="1"/>
    <col min="9745" max="9745" width="0" style="16" hidden="1" customWidth="1"/>
    <col min="9746" max="9746" width="15.42578125" style="16" customWidth="1"/>
    <col min="9747" max="9747" width="14.42578125" style="16" customWidth="1"/>
    <col min="9748" max="9986" width="5.42578125" style="16"/>
    <col min="9987" max="9987" width="65.42578125" style="16" bestFit="1" customWidth="1"/>
    <col min="9988" max="9988" width="12.42578125" style="16" customWidth="1"/>
    <col min="9989" max="9989" width="11.5703125" style="16" bestFit="1" customWidth="1"/>
    <col min="9990" max="9990" width="12.5703125" style="16" bestFit="1" customWidth="1"/>
    <col min="9991" max="9991" width="13.42578125" style="16" bestFit="1" customWidth="1"/>
    <col min="9992" max="9992" width="13.5703125" style="16" customWidth="1"/>
    <col min="9993" max="9993" width="13.42578125" style="16" customWidth="1"/>
    <col min="9994" max="9994" width="13.42578125" style="16" bestFit="1" customWidth="1"/>
    <col min="9995" max="9995" width="14.5703125" style="16" customWidth="1"/>
    <col min="9996" max="9999" width="8.5703125" style="16" customWidth="1"/>
    <col min="10000" max="10000" width="16" style="16" customWidth="1"/>
    <col min="10001" max="10001" width="0" style="16" hidden="1" customWidth="1"/>
    <col min="10002" max="10002" width="15.42578125" style="16" customWidth="1"/>
    <col min="10003" max="10003" width="14.42578125" style="16" customWidth="1"/>
    <col min="10004" max="10242" width="5.42578125" style="16"/>
    <col min="10243" max="10243" width="65.42578125" style="16" bestFit="1" customWidth="1"/>
    <col min="10244" max="10244" width="12.42578125" style="16" customWidth="1"/>
    <col min="10245" max="10245" width="11.5703125" style="16" bestFit="1" customWidth="1"/>
    <col min="10246" max="10246" width="12.5703125" style="16" bestFit="1" customWidth="1"/>
    <col min="10247" max="10247" width="13.42578125" style="16" bestFit="1" customWidth="1"/>
    <col min="10248" max="10248" width="13.5703125" style="16" customWidth="1"/>
    <col min="10249" max="10249" width="13.42578125" style="16" customWidth="1"/>
    <col min="10250" max="10250" width="13.42578125" style="16" bestFit="1" customWidth="1"/>
    <col min="10251" max="10251" width="14.5703125" style="16" customWidth="1"/>
    <col min="10252" max="10255" width="8.5703125" style="16" customWidth="1"/>
    <col min="10256" max="10256" width="16" style="16" customWidth="1"/>
    <col min="10257" max="10257" width="0" style="16" hidden="1" customWidth="1"/>
    <col min="10258" max="10258" width="15.42578125" style="16" customWidth="1"/>
    <col min="10259" max="10259" width="14.42578125" style="16" customWidth="1"/>
    <col min="10260" max="10498" width="5.42578125" style="16"/>
    <col min="10499" max="10499" width="65.42578125" style="16" bestFit="1" customWidth="1"/>
    <col min="10500" max="10500" width="12.42578125" style="16" customWidth="1"/>
    <col min="10501" max="10501" width="11.5703125" style="16" bestFit="1" customWidth="1"/>
    <col min="10502" max="10502" width="12.5703125" style="16" bestFit="1" customWidth="1"/>
    <col min="10503" max="10503" width="13.42578125" style="16" bestFit="1" customWidth="1"/>
    <col min="10504" max="10504" width="13.5703125" style="16" customWidth="1"/>
    <col min="10505" max="10505" width="13.42578125" style="16" customWidth="1"/>
    <col min="10506" max="10506" width="13.42578125" style="16" bestFit="1" customWidth="1"/>
    <col min="10507" max="10507" width="14.5703125" style="16" customWidth="1"/>
    <col min="10508" max="10511" width="8.5703125" style="16" customWidth="1"/>
    <col min="10512" max="10512" width="16" style="16" customWidth="1"/>
    <col min="10513" max="10513" width="0" style="16" hidden="1" customWidth="1"/>
    <col min="10514" max="10514" width="15.42578125" style="16" customWidth="1"/>
    <col min="10515" max="10515" width="14.42578125" style="16" customWidth="1"/>
    <col min="10516" max="10754" width="5.42578125" style="16"/>
    <col min="10755" max="10755" width="65.42578125" style="16" bestFit="1" customWidth="1"/>
    <col min="10756" max="10756" width="12.42578125" style="16" customWidth="1"/>
    <col min="10757" max="10757" width="11.5703125" style="16" bestFit="1" customWidth="1"/>
    <col min="10758" max="10758" width="12.5703125" style="16" bestFit="1" customWidth="1"/>
    <col min="10759" max="10759" width="13.42578125" style="16" bestFit="1" customWidth="1"/>
    <col min="10760" max="10760" width="13.5703125" style="16" customWidth="1"/>
    <col min="10761" max="10761" width="13.42578125" style="16" customWidth="1"/>
    <col min="10762" max="10762" width="13.42578125" style="16" bestFit="1" customWidth="1"/>
    <col min="10763" max="10763" width="14.5703125" style="16" customWidth="1"/>
    <col min="10764" max="10767" width="8.5703125" style="16" customWidth="1"/>
    <col min="10768" max="10768" width="16" style="16" customWidth="1"/>
    <col min="10769" max="10769" width="0" style="16" hidden="1" customWidth="1"/>
    <col min="10770" max="10770" width="15.42578125" style="16" customWidth="1"/>
    <col min="10771" max="10771" width="14.42578125" style="16" customWidth="1"/>
    <col min="10772" max="11010" width="5.42578125" style="16"/>
    <col min="11011" max="11011" width="65.42578125" style="16" bestFit="1" customWidth="1"/>
    <col min="11012" max="11012" width="12.42578125" style="16" customWidth="1"/>
    <col min="11013" max="11013" width="11.5703125" style="16" bestFit="1" customWidth="1"/>
    <col min="11014" max="11014" width="12.5703125" style="16" bestFit="1" customWidth="1"/>
    <col min="11015" max="11015" width="13.42578125" style="16" bestFit="1" customWidth="1"/>
    <col min="11016" max="11016" width="13.5703125" style="16" customWidth="1"/>
    <col min="11017" max="11017" width="13.42578125" style="16" customWidth="1"/>
    <col min="11018" max="11018" width="13.42578125" style="16" bestFit="1" customWidth="1"/>
    <col min="11019" max="11019" width="14.5703125" style="16" customWidth="1"/>
    <col min="11020" max="11023" width="8.5703125" style="16" customWidth="1"/>
    <col min="11024" max="11024" width="16" style="16" customWidth="1"/>
    <col min="11025" max="11025" width="0" style="16" hidden="1" customWidth="1"/>
    <col min="11026" max="11026" width="15.42578125" style="16" customWidth="1"/>
    <col min="11027" max="11027" width="14.42578125" style="16" customWidth="1"/>
    <col min="11028" max="11266" width="5.42578125" style="16"/>
    <col min="11267" max="11267" width="65.42578125" style="16" bestFit="1" customWidth="1"/>
    <col min="11268" max="11268" width="12.42578125" style="16" customWidth="1"/>
    <col min="11269" max="11269" width="11.5703125" style="16" bestFit="1" customWidth="1"/>
    <col min="11270" max="11270" width="12.5703125" style="16" bestFit="1" customWidth="1"/>
    <col min="11271" max="11271" width="13.42578125" style="16" bestFit="1" customWidth="1"/>
    <col min="11272" max="11272" width="13.5703125" style="16" customWidth="1"/>
    <col min="11273" max="11273" width="13.42578125" style="16" customWidth="1"/>
    <col min="11274" max="11274" width="13.42578125" style="16" bestFit="1" customWidth="1"/>
    <col min="11275" max="11275" width="14.5703125" style="16" customWidth="1"/>
    <col min="11276" max="11279" width="8.5703125" style="16" customWidth="1"/>
    <col min="11280" max="11280" width="16" style="16" customWidth="1"/>
    <col min="11281" max="11281" width="0" style="16" hidden="1" customWidth="1"/>
    <col min="11282" max="11282" width="15.42578125" style="16" customWidth="1"/>
    <col min="11283" max="11283" width="14.42578125" style="16" customWidth="1"/>
    <col min="11284" max="11522" width="5.42578125" style="16"/>
    <col min="11523" max="11523" width="65.42578125" style="16" bestFit="1" customWidth="1"/>
    <col min="11524" max="11524" width="12.42578125" style="16" customWidth="1"/>
    <col min="11525" max="11525" width="11.5703125" style="16" bestFit="1" customWidth="1"/>
    <col min="11526" max="11526" width="12.5703125" style="16" bestFit="1" customWidth="1"/>
    <col min="11527" max="11527" width="13.42578125" style="16" bestFit="1" customWidth="1"/>
    <col min="11528" max="11528" width="13.5703125" style="16" customWidth="1"/>
    <col min="11529" max="11529" width="13.42578125" style="16" customWidth="1"/>
    <col min="11530" max="11530" width="13.42578125" style="16" bestFit="1" customWidth="1"/>
    <col min="11531" max="11531" width="14.5703125" style="16" customWidth="1"/>
    <col min="11532" max="11535" width="8.5703125" style="16" customWidth="1"/>
    <col min="11536" max="11536" width="16" style="16" customWidth="1"/>
    <col min="11537" max="11537" width="0" style="16" hidden="1" customWidth="1"/>
    <col min="11538" max="11538" width="15.42578125" style="16" customWidth="1"/>
    <col min="11539" max="11539" width="14.42578125" style="16" customWidth="1"/>
    <col min="11540" max="11778" width="5.42578125" style="16"/>
    <col min="11779" max="11779" width="65.42578125" style="16" bestFit="1" customWidth="1"/>
    <col min="11780" max="11780" width="12.42578125" style="16" customWidth="1"/>
    <col min="11781" max="11781" width="11.5703125" style="16" bestFit="1" customWidth="1"/>
    <col min="11782" max="11782" width="12.5703125" style="16" bestFit="1" customWidth="1"/>
    <col min="11783" max="11783" width="13.42578125" style="16" bestFit="1" customWidth="1"/>
    <col min="11784" max="11784" width="13.5703125" style="16" customWidth="1"/>
    <col min="11785" max="11785" width="13.42578125" style="16" customWidth="1"/>
    <col min="11786" max="11786" width="13.42578125" style="16" bestFit="1" customWidth="1"/>
    <col min="11787" max="11787" width="14.5703125" style="16" customWidth="1"/>
    <col min="11788" max="11791" width="8.5703125" style="16" customWidth="1"/>
    <col min="11792" max="11792" width="16" style="16" customWidth="1"/>
    <col min="11793" max="11793" width="0" style="16" hidden="1" customWidth="1"/>
    <col min="11794" max="11794" width="15.42578125" style="16" customWidth="1"/>
    <col min="11795" max="11795" width="14.42578125" style="16" customWidth="1"/>
    <col min="11796" max="12034" width="5.42578125" style="16"/>
    <col min="12035" max="12035" width="65.42578125" style="16" bestFit="1" customWidth="1"/>
    <col min="12036" max="12036" width="12.42578125" style="16" customWidth="1"/>
    <col min="12037" max="12037" width="11.5703125" style="16" bestFit="1" customWidth="1"/>
    <col min="12038" max="12038" width="12.5703125" style="16" bestFit="1" customWidth="1"/>
    <col min="12039" max="12039" width="13.42578125" style="16" bestFit="1" customWidth="1"/>
    <col min="12040" max="12040" width="13.5703125" style="16" customWidth="1"/>
    <col min="12041" max="12041" width="13.42578125" style="16" customWidth="1"/>
    <col min="12042" max="12042" width="13.42578125" style="16" bestFit="1" customWidth="1"/>
    <col min="12043" max="12043" width="14.5703125" style="16" customWidth="1"/>
    <col min="12044" max="12047" width="8.5703125" style="16" customWidth="1"/>
    <col min="12048" max="12048" width="16" style="16" customWidth="1"/>
    <col min="12049" max="12049" width="0" style="16" hidden="1" customWidth="1"/>
    <col min="12050" max="12050" width="15.42578125" style="16" customWidth="1"/>
    <col min="12051" max="12051" width="14.42578125" style="16" customWidth="1"/>
    <col min="12052" max="12290" width="5.42578125" style="16"/>
    <col min="12291" max="12291" width="65.42578125" style="16" bestFit="1" customWidth="1"/>
    <col min="12292" max="12292" width="12.42578125" style="16" customWidth="1"/>
    <col min="12293" max="12293" width="11.5703125" style="16" bestFit="1" customWidth="1"/>
    <col min="12294" max="12294" width="12.5703125" style="16" bestFit="1" customWidth="1"/>
    <col min="12295" max="12295" width="13.42578125" style="16" bestFit="1" customWidth="1"/>
    <col min="12296" max="12296" width="13.5703125" style="16" customWidth="1"/>
    <col min="12297" max="12297" width="13.42578125" style="16" customWidth="1"/>
    <col min="12298" max="12298" width="13.42578125" style="16" bestFit="1" customWidth="1"/>
    <col min="12299" max="12299" width="14.5703125" style="16" customWidth="1"/>
    <col min="12300" max="12303" width="8.5703125" style="16" customWidth="1"/>
    <col min="12304" max="12304" width="16" style="16" customWidth="1"/>
    <col min="12305" max="12305" width="0" style="16" hidden="1" customWidth="1"/>
    <col min="12306" max="12306" width="15.42578125" style="16" customWidth="1"/>
    <col min="12307" max="12307" width="14.42578125" style="16" customWidth="1"/>
    <col min="12308" max="12546" width="5.42578125" style="16"/>
    <col min="12547" max="12547" width="65.42578125" style="16" bestFit="1" customWidth="1"/>
    <col min="12548" max="12548" width="12.42578125" style="16" customWidth="1"/>
    <col min="12549" max="12549" width="11.5703125" style="16" bestFit="1" customWidth="1"/>
    <col min="12550" max="12550" width="12.5703125" style="16" bestFit="1" customWidth="1"/>
    <col min="12551" max="12551" width="13.42578125" style="16" bestFit="1" customWidth="1"/>
    <col min="12552" max="12552" width="13.5703125" style="16" customWidth="1"/>
    <col min="12553" max="12553" width="13.42578125" style="16" customWidth="1"/>
    <col min="12554" max="12554" width="13.42578125" style="16" bestFit="1" customWidth="1"/>
    <col min="12555" max="12555" width="14.5703125" style="16" customWidth="1"/>
    <col min="12556" max="12559" width="8.5703125" style="16" customWidth="1"/>
    <col min="12560" max="12560" width="16" style="16" customWidth="1"/>
    <col min="12561" max="12561" width="0" style="16" hidden="1" customWidth="1"/>
    <col min="12562" max="12562" width="15.42578125" style="16" customWidth="1"/>
    <col min="12563" max="12563" width="14.42578125" style="16" customWidth="1"/>
    <col min="12564" max="12802" width="5.42578125" style="16"/>
    <col min="12803" max="12803" width="65.42578125" style="16" bestFit="1" customWidth="1"/>
    <col min="12804" max="12804" width="12.42578125" style="16" customWidth="1"/>
    <col min="12805" max="12805" width="11.5703125" style="16" bestFit="1" customWidth="1"/>
    <col min="12806" max="12806" width="12.5703125" style="16" bestFit="1" customWidth="1"/>
    <col min="12807" max="12807" width="13.42578125" style="16" bestFit="1" customWidth="1"/>
    <col min="12808" max="12808" width="13.5703125" style="16" customWidth="1"/>
    <col min="12809" max="12809" width="13.42578125" style="16" customWidth="1"/>
    <col min="12810" max="12810" width="13.42578125" style="16" bestFit="1" customWidth="1"/>
    <col min="12811" max="12811" width="14.5703125" style="16" customWidth="1"/>
    <col min="12812" max="12815" width="8.5703125" style="16" customWidth="1"/>
    <col min="12816" max="12816" width="16" style="16" customWidth="1"/>
    <col min="12817" max="12817" width="0" style="16" hidden="1" customWidth="1"/>
    <col min="12818" max="12818" width="15.42578125" style="16" customWidth="1"/>
    <col min="12819" max="12819" width="14.42578125" style="16" customWidth="1"/>
    <col min="12820" max="13058" width="5.42578125" style="16"/>
    <col min="13059" max="13059" width="65.42578125" style="16" bestFit="1" customWidth="1"/>
    <col min="13060" max="13060" width="12.42578125" style="16" customWidth="1"/>
    <col min="13061" max="13061" width="11.5703125" style="16" bestFit="1" customWidth="1"/>
    <col min="13062" max="13062" width="12.5703125" style="16" bestFit="1" customWidth="1"/>
    <col min="13063" max="13063" width="13.42578125" style="16" bestFit="1" customWidth="1"/>
    <col min="13064" max="13064" width="13.5703125" style="16" customWidth="1"/>
    <col min="13065" max="13065" width="13.42578125" style="16" customWidth="1"/>
    <col min="13066" max="13066" width="13.42578125" style="16" bestFit="1" customWidth="1"/>
    <col min="13067" max="13067" width="14.5703125" style="16" customWidth="1"/>
    <col min="13068" max="13071" width="8.5703125" style="16" customWidth="1"/>
    <col min="13072" max="13072" width="16" style="16" customWidth="1"/>
    <col min="13073" max="13073" width="0" style="16" hidden="1" customWidth="1"/>
    <col min="13074" max="13074" width="15.42578125" style="16" customWidth="1"/>
    <col min="13075" max="13075" width="14.42578125" style="16" customWidth="1"/>
    <col min="13076" max="13314" width="5.42578125" style="16"/>
    <col min="13315" max="13315" width="65.42578125" style="16" bestFit="1" customWidth="1"/>
    <col min="13316" max="13316" width="12.42578125" style="16" customWidth="1"/>
    <col min="13317" max="13317" width="11.5703125" style="16" bestFit="1" customWidth="1"/>
    <col min="13318" max="13318" width="12.5703125" style="16" bestFit="1" customWidth="1"/>
    <col min="13319" max="13319" width="13.42578125" style="16" bestFit="1" customWidth="1"/>
    <col min="13320" max="13320" width="13.5703125" style="16" customWidth="1"/>
    <col min="13321" max="13321" width="13.42578125" style="16" customWidth="1"/>
    <col min="13322" max="13322" width="13.42578125" style="16" bestFit="1" customWidth="1"/>
    <col min="13323" max="13323" width="14.5703125" style="16" customWidth="1"/>
    <col min="13324" max="13327" width="8.5703125" style="16" customWidth="1"/>
    <col min="13328" max="13328" width="16" style="16" customWidth="1"/>
    <col min="13329" max="13329" width="0" style="16" hidden="1" customWidth="1"/>
    <col min="13330" max="13330" width="15.42578125" style="16" customWidth="1"/>
    <col min="13331" max="13331" width="14.42578125" style="16" customWidth="1"/>
    <col min="13332" max="13570" width="5.42578125" style="16"/>
    <col min="13571" max="13571" width="65.42578125" style="16" bestFit="1" customWidth="1"/>
    <col min="13572" max="13572" width="12.42578125" style="16" customWidth="1"/>
    <col min="13573" max="13573" width="11.5703125" style="16" bestFit="1" customWidth="1"/>
    <col min="13574" max="13574" width="12.5703125" style="16" bestFit="1" customWidth="1"/>
    <col min="13575" max="13575" width="13.42578125" style="16" bestFit="1" customWidth="1"/>
    <col min="13576" max="13576" width="13.5703125" style="16" customWidth="1"/>
    <col min="13577" max="13577" width="13.42578125" style="16" customWidth="1"/>
    <col min="13578" max="13578" width="13.42578125" style="16" bestFit="1" customWidth="1"/>
    <col min="13579" max="13579" width="14.5703125" style="16" customWidth="1"/>
    <col min="13580" max="13583" width="8.5703125" style="16" customWidth="1"/>
    <col min="13584" max="13584" width="16" style="16" customWidth="1"/>
    <col min="13585" max="13585" width="0" style="16" hidden="1" customWidth="1"/>
    <col min="13586" max="13586" width="15.42578125" style="16" customWidth="1"/>
    <col min="13587" max="13587" width="14.42578125" style="16" customWidth="1"/>
    <col min="13588" max="13826" width="5.42578125" style="16"/>
    <col min="13827" max="13827" width="65.42578125" style="16" bestFit="1" customWidth="1"/>
    <col min="13828" max="13828" width="12.42578125" style="16" customWidth="1"/>
    <col min="13829" max="13829" width="11.5703125" style="16" bestFit="1" customWidth="1"/>
    <col min="13830" max="13830" width="12.5703125" style="16" bestFit="1" customWidth="1"/>
    <col min="13831" max="13831" width="13.42578125" style="16" bestFit="1" customWidth="1"/>
    <col min="13832" max="13832" width="13.5703125" style="16" customWidth="1"/>
    <col min="13833" max="13833" width="13.42578125" style="16" customWidth="1"/>
    <col min="13834" max="13834" width="13.42578125" style="16" bestFit="1" customWidth="1"/>
    <col min="13835" max="13835" width="14.5703125" style="16" customWidth="1"/>
    <col min="13836" max="13839" width="8.5703125" style="16" customWidth="1"/>
    <col min="13840" max="13840" width="16" style="16" customWidth="1"/>
    <col min="13841" max="13841" width="0" style="16" hidden="1" customWidth="1"/>
    <col min="13842" max="13842" width="15.42578125" style="16" customWidth="1"/>
    <col min="13843" max="13843" width="14.42578125" style="16" customWidth="1"/>
    <col min="13844" max="14082" width="5.42578125" style="16"/>
    <col min="14083" max="14083" width="65.42578125" style="16" bestFit="1" customWidth="1"/>
    <col min="14084" max="14084" width="12.42578125" style="16" customWidth="1"/>
    <col min="14085" max="14085" width="11.5703125" style="16" bestFit="1" customWidth="1"/>
    <col min="14086" max="14086" width="12.5703125" style="16" bestFit="1" customWidth="1"/>
    <col min="14087" max="14087" width="13.42578125" style="16" bestFit="1" customWidth="1"/>
    <col min="14088" max="14088" width="13.5703125" style="16" customWidth="1"/>
    <col min="14089" max="14089" width="13.42578125" style="16" customWidth="1"/>
    <col min="14090" max="14090" width="13.42578125" style="16" bestFit="1" customWidth="1"/>
    <col min="14091" max="14091" width="14.5703125" style="16" customWidth="1"/>
    <col min="14092" max="14095" width="8.5703125" style="16" customWidth="1"/>
    <col min="14096" max="14096" width="16" style="16" customWidth="1"/>
    <col min="14097" max="14097" width="0" style="16" hidden="1" customWidth="1"/>
    <col min="14098" max="14098" width="15.42578125" style="16" customWidth="1"/>
    <col min="14099" max="14099" width="14.42578125" style="16" customWidth="1"/>
    <col min="14100" max="14338" width="5.42578125" style="16"/>
    <col min="14339" max="14339" width="65.42578125" style="16" bestFit="1" customWidth="1"/>
    <col min="14340" max="14340" width="12.42578125" style="16" customWidth="1"/>
    <col min="14341" max="14341" width="11.5703125" style="16" bestFit="1" customWidth="1"/>
    <col min="14342" max="14342" width="12.5703125" style="16" bestFit="1" customWidth="1"/>
    <col min="14343" max="14343" width="13.42578125" style="16" bestFit="1" customWidth="1"/>
    <col min="14344" max="14344" width="13.5703125" style="16" customWidth="1"/>
    <col min="14345" max="14345" width="13.42578125" style="16" customWidth="1"/>
    <col min="14346" max="14346" width="13.42578125" style="16" bestFit="1" customWidth="1"/>
    <col min="14347" max="14347" width="14.5703125" style="16" customWidth="1"/>
    <col min="14348" max="14351" width="8.5703125" style="16" customWidth="1"/>
    <col min="14352" max="14352" width="16" style="16" customWidth="1"/>
    <col min="14353" max="14353" width="0" style="16" hidden="1" customWidth="1"/>
    <col min="14354" max="14354" width="15.42578125" style="16" customWidth="1"/>
    <col min="14355" max="14355" width="14.42578125" style="16" customWidth="1"/>
    <col min="14356" max="14594" width="5.42578125" style="16"/>
    <col min="14595" max="14595" width="65.42578125" style="16" bestFit="1" customWidth="1"/>
    <col min="14596" max="14596" width="12.42578125" style="16" customWidth="1"/>
    <col min="14597" max="14597" width="11.5703125" style="16" bestFit="1" customWidth="1"/>
    <col min="14598" max="14598" width="12.5703125" style="16" bestFit="1" customWidth="1"/>
    <col min="14599" max="14599" width="13.42578125" style="16" bestFit="1" customWidth="1"/>
    <col min="14600" max="14600" width="13.5703125" style="16" customWidth="1"/>
    <col min="14601" max="14601" width="13.42578125" style="16" customWidth="1"/>
    <col min="14602" max="14602" width="13.42578125" style="16" bestFit="1" customWidth="1"/>
    <col min="14603" max="14603" width="14.5703125" style="16" customWidth="1"/>
    <col min="14604" max="14607" width="8.5703125" style="16" customWidth="1"/>
    <col min="14608" max="14608" width="16" style="16" customWidth="1"/>
    <col min="14609" max="14609" width="0" style="16" hidden="1" customWidth="1"/>
    <col min="14610" max="14610" width="15.42578125" style="16" customWidth="1"/>
    <col min="14611" max="14611" width="14.42578125" style="16" customWidth="1"/>
    <col min="14612" max="14850" width="5.42578125" style="16"/>
    <col min="14851" max="14851" width="65.42578125" style="16" bestFit="1" customWidth="1"/>
    <col min="14852" max="14852" width="12.42578125" style="16" customWidth="1"/>
    <col min="14853" max="14853" width="11.5703125" style="16" bestFit="1" customWidth="1"/>
    <col min="14854" max="14854" width="12.5703125" style="16" bestFit="1" customWidth="1"/>
    <col min="14855" max="14855" width="13.42578125" style="16" bestFit="1" customWidth="1"/>
    <col min="14856" max="14856" width="13.5703125" style="16" customWidth="1"/>
    <col min="14857" max="14857" width="13.42578125" style="16" customWidth="1"/>
    <col min="14858" max="14858" width="13.42578125" style="16" bestFit="1" customWidth="1"/>
    <col min="14859" max="14859" width="14.5703125" style="16" customWidth="1"/>
    <col min="14860" max="14863" width="8.5703125" style="16" customWidth="1"/>
    <col min="14864" max="14864" width="16" style="16" customWidth="1"/>
    <col min="14865" max="14865" width="0" style="16" hidden="1" customWidth="1"/>
    <col min="14866" max="14866" width="15.42578125" style="16" customWidth="1"/>
    <col min="14867" max="14867" width="14.42578125" style="16" customWidth="1"/>
    <col min="14868" max="15106" width="5.42578125" style="16"/>
    <col min="15107" max="15107" width="65.42578125" style="16" bestFit="1" customWidth="1"/>
    <col min="15108" max="15108" width="12.42578125" style="16" customWidth="1"/>
    <col min="15109" max="15109" width="11.5703125" style="16" bestFit="1" customWidth="1"/>
    <col min="15110" max="15110" width="12.5703125" style="16" bestFit="1" customWidth="1"/>
    <col min="15111" max="15111" width="13.42578125" style="16" bestFit="1" customWidth="1"/>
    <col min="15112" max="15112" width="13.5703125" style="16" customWidth="1"/>
    <col min="15113" max="15113" width="13.42578125" style="16" customWidth="1"/>
    <col min="15114" max="15114" width="13.42578125" style="16" bestFit="1" customWidth="1"/>
    <col min="15115" max="15115" width="14.5703125" style="16" customWidth="1"/>
    <col min="15116" max="15119" width="8.5703125" style="16" customWidth="1"/>
    <col min="15120" max="15120" width="16" style="16" customWidth="1"/>
    <col min="15121" max="15121" width="0" style="16" hidden="1" customWidth="1"/>
    <col min="15122" max="15122" width="15.42578125" style="16" customWidth="1"/>
    <col min="15123" max="15123" width="14.42578125" style="16" customWidth="1"/>
    <col min="15124" max="15362" width="5.42578125" style="16"/>
    <col min="15363" max="15363" width="65.42578125" style="16" bestFit="1" customWidth="1"/>
    <col min="15364" max="15364" width="12.42578125" style="16" customWidth="1"/>
    <col min="15365" max="15365" width="11.5703125" style="16" bestFit="1" customWidth="1"/>
    <col min="15366" max="15366" width="12.5703125" style="16" bestFit="1" customWidth="1"/>
    <col min="15367" max="15367" width="13.42578125" style="16" bestFit="1" customWidth="1"/>
    <col min="15368" max="15368" width="13.5703125" style="16" customWidth="1"/>
    <col min="15369" max="15369" width="13.42578125" style="16" customWidth="1"/>
    <col min="15370" max="15370" width="13.42578125" style="16" bestFit="1" customWidth="1"/>
    <col min="15371" max="15371" width="14.5703125" style="16" customWidth="1"/>
    <col min="15372" max="15375" width="8.5703125" style="16" customWidth="1"/>
    <col min="15376" max="15376" width="16" style="16" customWidth="1"/>
    <col min="15377" max="15377" width="0" style="16" hidden="1" customWidth="1"/>
    <col min="15378" max="15378" width="15.42578125" style="16" customWidth="1"/>
    <col min="15379" max="15379" width="14.42578125" style="16" customWidth="1"/>
    <col min="15380" max="15618" width="5.42578125" style="16"/>
    <col min="15619" max="15619" width="65.42578125" style="16" bestFit="1" customWidth="1"/>
    <col min="15620" max="15620" width="12.42578125" style="16" customWidth="1"/>
    <col min="15621" max="15621" width="11.5703125" style="16" bestFit="1" customWidth="1"/>
    <col min="15622" max="15622" width="12.5703125" style="16" bestFit="1" customWidth="1"/>
    <col min="15623" max="15623" width="13.42578125" style="16" bestFit="1" customWidth="1"/>
    <col min="15624" max="15624" width="13.5703125" style="16" customWidth="1"/>
    <col min="15625" max="15625" width="13.42578125" style="16" customWidth="1"/>
    <col min="15626" max="15626" width="13.42578125" style="16" bestFit="1" customWidth="1"/>
    <col min="15627" max="15627" width="14.5703125" style="16" customWidth="1"/>
    <col min="15628" max="15631" width="8.5703125" style="16" customWidth="1"/>
    <col min="15632" max="15632" width="16" style="16" customWidth="1"/>
    <col min="15633" max="15633" width="0" style="16" hidden="1" customWidth="1"/>
    <col min="15634" max="15634" width="15.42578125" style="16" customWidth="1"/>
    <col min="15635" max="15635" width="14.42578125" style="16" customWidth="1"/>
    <col min="15636" max="15874" width="5.42578125" style="16"/>
    <col min="15875" max="15875" width="65.42578125" style="16" bestFit="1" customWidth="1"/>
    <col min="15876" max="15876" width="12.42578125" style="16" customWidth="1"/>
    <col min="15877" max="15877" width="11.5703125" style="16" bestFit="1" customWidth="1"/>
    <col min="15878" max="15878" width="12.5703125" style="16" bestFit="1" customWidth="1"/>
    <col min="15879" max="15879" width="13.42578125" style="16" bestFit="1" customWidth="1"/>
    <col min="15880" max="15880" width="13.5703125" style="16" customWidth="1"/>
    <col min="15881" max="15881" width="13.42578125" style="16" customWidth="1"/>
    <col min="15882" max="15882" width="13.42578125" style="16" bestFit="1" customWidth="1"/>
    <col min="15883" max="15883" width="14.5703125" style="16" customWidth="1"/>
    <col min="15884" max="15887" width="8.5703125" style="16" customWidth="1"/>
    <col min="15888" max="15888" width="16" style="16" customWidth="1"/>
    <col min="15889" max="15889" width="0" style="16" hidden="1" customWidth="1"/>
    <col min="15890" max="15890" width="15.42578125" style="16" customWidth="1"/>
    <col min="15891" max="15891" width="14.42578125" style="16" customWidth="1"/>
    <col min="15892" max="16130" width="5.42578125" style="16"/>
    <col min="16131" max="16131" width="65.42578125" style="16" bestFit="1" customWidth="1"/>
    <col min="16132" max="16132" width="12.42578125" style="16" customWidth="1"/>
    <col min="16133" max="16133" width="11.5703125" style="16" bestFit="1" customWidth="1"/>
    <col min="16134" max="16134" width="12.5703125" style="16" bestFit="1" customWidth="1"/>
    <col min="16135" max="16135" width="13.42578125" style="16" bestFit="1" customWidth="1"/>
    <col min="16136" max="16136" width="13.5703125" style="16" customWidth="1"/>
    <col min="16137" max="16137" width="13.42578125" style="16" customWidth="1"/>
    <col min="16138" max="16138" width="13.42578125" style="16" bestFit="1" customWidth="1"/>
    <col min="16139" max="16139" width="14.5703125" style="16" customWidth="1"/>
    <col min="16140" max="16143" width="8.5703125" style="16" customWidth="1"/>
    <col min="16144" max="16144" width="16" style="16" customWidth="1"/>
    <col min="16145" max="16145" width="0" style="16" hidden="1" customWidth="1"/>
    <col min="16146" max="16146" width="15.42578125" style="16" customWidth="1"/>
    <col min="16147" max="16147" width="14.42578125" style="16" customWidth="1"/>
    <col min="16148" max="16384" width="5.42578125" style="16"/>
  </cols>
  <sheetData>
    <row r="1" spans="1:19" ht="18" customHeight="1">
      <c r="A1" s="464" t="s">
        <v>261</v>
      </c>
      <c r="B1" s="678" t="s">
        <v>262</v>
      </c>
      <c r="C1" s="678" t="s">
        <v>374</v>
      </c>
      <c r="D1" s="673" t="s">
        <v>263</v>
      </c>
      <c r="E1" s="674"/>
      <c r="F1" s="674"/>
      <c r="G1" s="674"/>
      <c r="H1" s="674"/>
      <c r="I1" s="674"/>
      <c r="J1" s="674"/>
      <c r="K1" s="674"/>
      <c r="L1" s="674"/>
      <c r="M1" s="674"/>
      <c r="N1" s="674"/>
      <c r="O1" s="675"/>
      <c r="P1" s="676" t="s">
        <v>264</v>
      </c>
      <c r="Q1" s="676" t="s">
        <v>265</v>
      </c>
      <c r="R1" s="678" t="s">
        <v>266</v>
      </c>
      <c r="S1" s="678" t="s">
        <v>267</v>
      </c>
    </row>
    <row r="2" spans="1:19" ht="51" customHeight="1">
      <c r="A2" s="30"/>
      <c r="B2" s="679"/>
      <c r="C2" s="679"/>
      <c r="D2" s="233" t="s">
        <v>5</v>
      </c>
      <c r="E2" s="465" t="s">
        <v>6</v>
      </c>
      <c r="F2" s="465" t="s">
        <v>7</v>
      </c>
      <c r="G2" s="465" t="s">
        <v>8</v>
      </c>
      <c r="H2" s="465" t="s">
        <v>9</v>
      </c>
      <c r="I2" s="465" t="s">
        <v>10</v>
      </c>
      <c r="J2" s="466" t="s">
        <v>40</v>
      </c>
      <c r="K2" s="465" t="s">
        <v>41</v>
      </c>
      <c r="L2" s="465" t="s">
        <v>42</v>
      </c>
      <c r="M2" s="465" t="s">
        <v>43</v>
      </c>
      <c r="N2" s="465" t="s">
        <v>44</v>
      </c>
      <c r="O2" s="556" t="s">
        <v>45</v>
      </c>
      <c r="P2" s="677"/>
      <c r="Q2" s="677" t="s">
        <v>268</v>
      </c>
      <c r="R2" s="679"/>
      <c r="S2" s="679"/>
    </row>
    <row r="3" spans="1:19" ht="15.75">
      <c r="A3" s="467" t="s">
        <v>269</v>
      </c>
      <c r="B3" s="557"/>
      <c r="C3" s="557"/>
      <c r="D3" s="468"/>
      <c r="E3" s="469"/>
      <c r="F3" s="469"/>
      <c r="G3" s="469"/>
      <c r="H3" s="469"/>
      <c r="I3" s="469"/>
      <c r="J3" s="469"/>
      <c r="K3" s="469"/>
      <c r="L3" s="469"/>
      <c r="M3" s="469"/>
      <c r="N3" s="469"/>
      <c r="O3" s="469"/>
      <c r="P3" s="558"/>
      <c r="Q3" s="558"/>
      <c r="R3" s="558"/>
      <c r="S3" s="558"/>
    </row>
    <row r="4" spans="1:19">
      <c r="A4" s="317" t="s">
        <v>270</v>
      </c>
      <c r="B4" s="376">
        <v>0</v>
      </c>
      <c r="C4" s="470">
        <v>0</v>
      </c>
      <c r="D4" s="240">
        <v>0</v>
      </c>
      <c r="E4" s="318">
        <v>0</v>
      </c>
      <c r="F4" s="318">
        <v>0</v>
      </c>
      <c r="G4" s="318">
        <v>0</v>
      </c>
      <c r="H4" s="318">
        <v>0</v>
      </c>
      <c r="I4" s="318">
        <v>0</v>
      </c>
      <c r="J4" s="318">
        <v>0</v>
      </c>
      <c r="K4" s="318">
        <v>0</v>
      </c>
      <c r="L4" s="318">
        <v>0</v>
      </c>
      <c r="M4" s="318">
        <v>0</v>
      </c>
      <c r="N4" s="318">
        <v>0</v>
      </c>
      <c r="O4" s="318">
        <v>0</v>
      </c>
      <c r="P4" s="377">
        <v>0</v>
      </c>
      <c r="Q4" s="377">
        <v>0</v>
      </c>
      <c r="R4" s="378"/>
      <c r="S4" s="378"/>
    </row>
    <row r="5" spans="1:19">
      <c r="A5" s="317" t="s">
        <v>271</v>
      </c>
      <c r="B5" s="377">
        <v>0</v>
      </c>
      <c r="C5" s="377">
        <v>0</v>
      </c>
      <c r="D5" s="240">
        <v>0</v>
      </c>
      <c r="E5" s="318">
        <v>0</v>
      </c>
      <c r="F5" s="318">
        <v>0</v>
      </c>
      <c r="G5" s="318">
        <v>0</v>
      </c>
      <c r="H5" s="318">
        <v>0</v>
      </c>
      <c r="I5" s="318">
        <v>0</v>
      </c>
      <c r="J5" s="318">
        <v>0</v>
      </c>
      <c r="K5" s="318">
        <v>0</v>
      </c>
      <c r="L5" s="318">
        <v>0</v>
      </c>
      <c r="M5" s="318">
        <v>0</v>
      </c>
      <c r="N5" s="318">
        <v>0</v>
      </c>
      <c r="O5" s="318">
        <v>0</v>
      </c>
      <c r="P5" s="377">
        <v>0</v>
      </c>
      <c r="Q5" s="377">
        <v>0</v>
      </c>
      <c r="R5" s="378"/>
      <c r="S5" s="378"/>
    </row>
    <row r="6" spans="1:19" ht="15.75">
      <c r="A6" s="471" t="s">
        <v>272</v>
      </c>
      <c r="B6" s="559">
        <v>0</v>
      </c>
      <c r="C6" s="559">
        <v>0</v>
      </c>
      <c r="D6" s="472">
        <v>0</v>
      </c>
      <c r="E6" s="473">
        <v>0</v>
      </c>
      <c r="F6" s="473">
        <v>0</v>
      </c>
      <c r="G6" s="473">
        <v>0</v>
      </c>
      <c r="H6" s="473">
        <v>0</v>
      </c>
      <c r="I6" s="473">
        <v>0</v>
      </c>
      <c r="J6" s="473">
        <v>0</v>
      </c>
      <c r="K6" s="473">
        <v>0</v>
      </c>
      <c r="L6" s="473">
        <v>0</v>
      </c>
      <c r="M6" s="473">
        <v>0</v>
      </c>
      <c r="N6" s="473">
        <v>0</v>
      </c>
      <c r="O6" s="473">
        <v>0</v>
      </c>
      <c r="P6" s="559">
        <v>0</v>
      </c>
      <c r="Q6" s="559">
        <v>0</v>
      </c>
      <c r="R6" s="560"/>
      <c r="S6" s="560"/>
    </row>
    <row r="7" spans="1:19" ht="8.25" customHeight="1">
      <c r="A7" s="319"/>
      <c r="B7" s="379"/>
      <c r="C7" s="380"/>
      <c r="D7" s="474"/>
      <c r="E7" s="319"/>
      <c r="F7" s="319"/>
      <c r="G7" s="319"/>
      <c r="H7" s="319"/>
      <c r="I7" s="319"/>
      <c r="J7" s="319"/>
      <c r="K7" s="319"/>
      <c r="L7" s="319"/>
      <c r="M7" s="319"/>
      <c r="N7" s="319"/>
      <c r="O7" s="319"/>
      <c r="P7" s="379"/>
      <c r="Q7" s="379"/>
      <c r="R7" s="378"/>
      <c r="S7" s="378"/>
    </row>
    <row r="8" spans="1:19" ht="18">
      <c r="A8" s="320" t="s">
        <v>273</v>
      </c>
      <c r="B8" s="379"/>
      <c r="C8" s="380"/>
      <c r="D8" s="31"/>
      <c r="E8" s="319"/>
      <c r="F8" s="319"/>
      <c r="G8" s="319"/>
      <c r="H8" s="319"/>
      <c r="I8" s="319"/>
      <c r="J8" s="319"/>
      <c r="K8" s="319"/>
      <c r="L8" s="319"/>
      <c r="M8" s="319"/>
      <c r="N8" s="319"/>
      <c r="O8" s="319"/>
      <c r="P8" s="379"/>
      <c r="Q8" s="379"/>
      <c r="R8" s="378"/>
      <c r="S8" s="378"/>
    </row>
    <row r="9" spans="1:19">
      <c r="A9" s="60" t="s">
        <v>274</v>
      </c>
      <c r="B9" s="381"/>
      <c r="C9" s="382"/>
      <c r="D9" s="17"/>
      <c r="E9" s="321"/>
      <c r="F9" s="321"/>
      <c r="G9" s="321"/>
      <c r="H9" s="321"/>
      <c r="I9" s="321"/>
      <c r="J9" s="321"/>
      <c r="K9" s="321"/>
      <c r="L9" s="321"/>
      <c r="M9" s="321"/>
      <c r="N9" s="321"/>
      <c r="O9" s="321"/>
      <c r="P9" s="381"/>
      <c r="Q9" s="381"/>
      <c r="R9" s="383">
        <v>2650000</v>
      </c>
      <c r="S9" s="383">
        <v>13570000</v>
      </c>
    </row>
    <row r="10" spans="1:19">
      <c r="A10" s="322"/>
      <c r="B10" s="379"/>
      <c r="C10" s="380"/>
      <c r="D10" s="474"/>
      <c r="E10" s="319"/>
      <c r="F10" s="319"/>
      <c r="G10" s="319"/>
      <c r="H10" s="319"/>
      <c r="I10" s="319"/>
      <c r="J10" s="319"/>
      <c r="K10" s="319"/>
      <c r="L10" s="319"/>
      <c r="M10" s="319"/>
      <c r="N10" s="319"/>
      <c r="O10" s="319"/>
      <c r="P10" s="379"/>
      <c r="Q10" s="379"/>
      <c r="R10" s="378"/>
      <c r="S10" s="378"/>
    </row>
    <row r="11" spans="1:19" ht="25.5">
      <c r="A11" s="21" t="s">
        <v>275</v>
      </c>
      <c r="B11" s="215"/>
      <c r="C11" s="217"/>
      <c r="D11" s="31"/>
      <c r="E11" s="234"/>
      <c r="F11" s="234"/>
      <c r="G11" s="234"/>
      <c r="H11" s="234"/>
      <c r="I11" s="234"/>
      <c r="J11" s="234"/>
      <c r="K11" s="234"/>
      <c r="L11" s="234"/>
      <c r="M11" s="234"/>
      <c r="N11" s="234"/>
      <c r="O11" s="234"/>
      <c r="P11" s="215"/>
      <c r="Q11" s="215"/>
      <c r="R11" s="68"/>
      <c r="S11" s="68"/>
    </row>
    <row r="12" spans="1:19">
      <c r="A12" s="317" t="s">
        <v>276</v>
      </c>
      <c r="B12" s="384" t="s">
        <v>20</v>
      </c>
      <c r="C12" s="612"/>
      <c r="D12" s="615"/>
      <c r="E12" s="613"/>
      <c r="F12" s="323"/>
      <c r="G12" s="323"/>
      <c r="H12" s="323"/>
      <c r="I12" s="323"/>
      <c r="J12" s="323"/>
      <c r="K12" s="323"/>
      <c r="L12" s="323"/>
      <c r="M12" s="323"/>
      <c r="N12" s="323"/>
      <c r="O12" s="323"/>
      <c r="P12" s="384" t="s">
        <v>20</v>
      </c>
      <c r="Q12" s="384"/>
      <c r="R12" s="560"/>
      <c r="S12" s="560"/>
    </row>
    <row r="13" spans="1:19">
      <c r="A13" s="317" t="s">
        <v>277</v>
      </c>
      <c r="B13" s="376">
        <v>0</v>
      </c>
      <c r="C13" s="386"/>
      <c r="D13" s="386"/>
      <c r="E13" s="611"/>
      <c r="F13" s="380"/>
      <c r="G13" s="380"/>
      <c r="H13" s="380"/>
      <c r="I13" s="376"/>
      <c r="J13" s="376"/>
      <c r="K13" s="376"/>
      <c r="L13" s="376"/>
      <c r="M13" s="376"/>
      <c r="N13" s="376"/>
      <c r="O13" s="376"/>
      <c r="P13" s="376">
        <f t="shared" ref="P13" si="0">SUM(D13:O13)</f>
        <v>0</v>
      </c>
      <c r="Q13" s="376">
        <f>+C13+P13</f>
        <v>0</v>
      </c>
      <c r="R13" s="680" t="s">
        <v>1</v>
      </c>
      <c r="S13" s="680" t="s">
        <v>1</v>
      </c>
    </row>
    <row r="14" spans="1:19">
      <c r="A14" s="324" t="s">
        <v>278</v>
      </c>
      <c r="B14" s="384" t="s">
        <v>20</v>
      </c>
      <c r="C14" s="385"/>
      <c r="D14" s="387"/>
      <c r="E14" s="284"/>
      <c r="F14" s="323"/>
      <c r="G14" s="323"/>
      <c r="H14" s="323"/>
      <c r="I14" s="323"/>
      <c r="J14" s="323"/>
      <c r="K14" s="323"/>
      <c r="L14" s="323"/>
      <c r="M14" s="323"/>
      <c r="N14" s="323"/>
      <c r="O14" s="323"/>
      <c r="P14" s="384" t="s">
        <v>20</v>
      </c>
      <c r="Q14" s="384"/>
      <c r="R14" s="681"/>
      <c r="S14" s="681"/>
    </row>
    <row r="15" spans="1:19">
      <c r="A15" s="324" t="s">
        <v>279</v>
      </c>
      <c r="B15" s="386">
        <v>0</v>
      </c>
      <c r="C15" s="386"/>
      <c r="D15" s="386"/>
      <c r="E15" s="611"/>
      <c r="F15" s="380"/>
      <c r="G15" s="380"/>
      <c r="H15" s="376"/>
      <c r="I15" s="376"/>
      <c r="J15" s="376"/>
      <c r="K15" s="376"/>
      <c r="L15" s="376"/>
      <c r="M15" s="376"/>
      <c r="N15" s="376"/>
      <c r="O15" s="376"/>
      <c r="P15" s="386">
        <f>SUM(D15:O15)</f>
        <v>0</v>
      </c>
      <c r="Q15" s="386">
        <f>+C15+P15</f>
        <v>0</v>
      </c>
      <c r="R15" s="681"/>
      <c r="S15" s="681"/>
    </row>
    <row r="16" spans="1:19">
      <c r="A16" s="324" t="s">
        <v>280</v>
      </c>
      <c r="B16" s="384" t="s">
        <v>20</v>
      </c>
      <c r="C16" s="385"/>
      <c r="D16" s="387"/>
      <c r="E16" s="284"/>
      <c r="F16" s="323"/>
      <c r="G16" s="323"/>
      <c r="H16" s="323"/>
      <c r="I16" s="323"/>
      <c r="J16" s="323"/>
      <c r="K16" s="323"/>
      <c r="L16" s="323"/>
      <c r="M16" s="323"/>
      <c r="N16" s="323"/>
      <c r="O16" s="323"/>
      <c r="P16" s="384" t="s">
        <v>20</v>
      </c>
      <c r="Q16" s="384"/>
      <c r="R16" s="681"/>
      <c r="S16" s="681"/>
    </row>
    <row r="17" spans="1:19">
      <c r="A17" s="324" t="s">
        <v>220</v>
      </c>
      <c r="B17" s="376">
        <v>0</v>
      </c>
      <c r="C17" s="386"/>
      <c r="D17" s="386"/>
      <c r="E17" s="611"/>
      <c r="F17" s="380"/>
      <c r="G17" s="380"/>
      <c r="H17" s="376"/>
      <c r="I17" s="376"/>
      <c r="J17" s="376"/>
      <c r="K17" s="376"/>
      <c r="L17" s="376"/>
      <c r="M17" s="376"/>
      <c r="N17" s="376"/>
      <c r="O17" s="376"/>
      <c r="P17" s="386">
        <f>SUM(D17:O17)</f>
        <v>0</v>
      </c>
      <c r="Q17" s="376">
        <f>+C17+P17</f>
        <v>0</v>
      </c>
      <c r="R17" s="681"/>
      <c r="S17" s="681"/>
    </row>
    <row r="18" spans="1:19">
      <c r="A18" s="324" t="s">
        <v>281</v>
      </c>
      <c r="B18" s="388" t="s">
        <v>20</v>
      </c>
      <c r="C18" s="385"/>
      <c r="D18" s="387"/>
      <c r="E18" s="284"/>
      <c r="F18" s="323"/>
      <c r="G18" s="323"/>
      <c r="H18" s="323"/>
      <c r="I18" s="323"/>
      <c r="J18" s="323"/>
      <c r="K18" s="323"/>
      <c r="L18" s="323"/>
      <c r="M18" s="323"/>
      <c r="N18" s="323"/>
      <c r="O18" s="323"/>
      <c r="P18" s="384" t="s">
        <v>20</v>
      </c>
      <c r="Q18" s="388"/>
      <c r="R18" s="681"/>
      <c r="S18" s="681"/>
    </row>
    <row r="19" spans="1:19">
      <c r="A19" s="324" t="s">
        <v>282</v>
      </c>
      <c r="B19" s="388" t="s">
        <v>20</v>
      </c>
      <c r="C19" s="385"/>
      <c r="D19" s="387"/>
      <c r="E19" s="284"/>
      <c r="F19" s="323"/>
      <c r="G19" s="323"/>
      <c r="H19" s="387"/>
      <c r="I19" s="323"/>
      <c r="J19" s="323"/>
      <c r="K19" s="323"/>
      <c r="L19" s="323"/>
      <c r="M19" s="323"/>
      <c r="N19" s="323"/>
      <c r="O19" s="323"/>
      <c r="P19" s="384" t="s">
        <v>20</v>
      </c>
      <c r="Q19" s="388"/>
      <c r="R19" s="681"/>
      <c r="S19" s="681"/>
    </row>
    <row r="20" spans="1:19">
      <c r="A20" s="324" t="s">
        <v>283</v>
      </c>
      <c r="B20" s="376">
        <v>132684.74400000001</v>
      </c>
      <c r="C20" s="386">
        <v>208579.08400000024</v>
      </c>
      <c r="D20" s="386">
        <v>40342.036000000007</v>
      </c>
      <c r="E20" s="611">
        <v>18469.383999999998</v>
      </c>
      <c r="F20" s="386"/>
      <c r="G20" s="386"/>
      <c r="H20" s="386"/>
      <c r="I20" s="386"/>
      <c r="J20" s="386"/>
      <c r="K20" s="386"/>
      <c r="L20" s="386"/>
      <c r="M20" s="386"/>
      <c r="N20" s="386"/>
      <c r="O20" s="386"/>
      <c r="P20" s="386">
        <f t="shared" ref="P20" si="1">SUM(D20:O20)</f>
        <v>58811.420000000006</v>
      </c>
      <c r="Q20" s="376">
        <f>+C20+P20+B20</f>
        <v>400075.24800000025</v>
      </c>
      <c r="R20" s="681"/>
      <c r="S20" s="681"/>
    </row>
    <row r="21" spans="1:19" s="32" customFormat="1">
      <c r="A21" s="317" t="s">
        <v>284</v>
      </c>
      <c r="B21" s="388" t="s">
        <v>20</v>
      </c>
      <c r="C21" s="385"/>
      <c r="D21" s="387"/>
      <c r="E21" s="613"/>
      <c r="F21" s="323"/>
      <c r="G21" s="323"/>
      <c r="H21" s="387"/>
      <c r="I21" s="323"/>
      <c r="J21" s="323"/>
      <c r="K21" s="323"/>
      <c r="L21" s="387"/>
      <c r="M21" s="323"/>
      <c r="N21" s="323"/>
      <c r="O21" s="323"/>
      <c r="P21" s="384" t="s">
        <v>20</v>
      </c>
      <c r="Q21" s="388"/>
      <c r="R21" s="681"/>
      <c r="S21" s="681"/>
    </row>
    <row r="22" spans="1:19">
      <c r="A22" s="317" t="s">
        <v>285</v>
      </c>
      <c r="B22" s="376">
        <v>199027.12599999996</v>
      </c>
      <c r="C22" s="386">
        <v>312868.62600000034</v>
      </c>
      <c r="D22" s="386">
        <v>60513.053999999996</v>
      </c>
      <c r="E22" s="20">
        <v>27704.075999999994</v>
      </c>
      <c r="F22" s="325"/>
      <c r="G22" s="325"/>
      <c r="H22" s="386"/>
      <c r="I22" s="325"/>
      <c r="J22" s="325"/>
      <c r="K22" s="325"/>
      <c r="L22" s="386"/>
      <c r="M22" s="325"/>
      <c r="N22" s="325"/>
      <c r="O22" s="325"/>
      <c r="P22" s="386">
        <f>SUM(D22:O22)</f>
        <v>88217.12999999999</v>
      </c>
      <c r="Q22" s="376">
        <f>+C22+P22+B22</f>
        <v>600112.88200000033</v>
      </c>
      <c r="R22" s="681"/>
      <c r="S22" s="681"/>
    </row>
    <row r="23" spans="1:19">
      <c r="A23" s="322"/>
      <c r="B23" s="389"/>
      <c r="C23" s="390"/>
      <c r="D23" s="390"/>
      <c r="E23" s="614"/>
      <c r="F23" s="326"/>
      <c r="G23" s="326"/>
      <c r="H23" s="390"/>
      <c r="I23" s="326"/>
      <c r="J23" s="327"/>
      <c r="K23" s="327"/>
      <c r="L23" s="328"/>
      <c r="M23" s="327"/>
      <c r="N23" s="327"/>
      <c r="O23" s="327"/>
      <c r="P23" s="389"/>
      <c r="Q23" s="389"/>
      <c r="R23" s="681"/>
      <c r="S23" s="681"/>
    </row>
    <row r="24" spans="1:19">
      <c r="A24" s="322" t="s">
        <v>286</v>
      </c>
      <c r="B24" s="379"/>
      <c r="C24" s="380"/>
      <c r="D24" s="378"/>
      <c r="E24" s="65"/>
      <c r="F24" s="329"/>
      <c r="G24" s="329"/>
      <c r="H24" s="378"/>
      <c r="I24" s="329"/>
      <c r="J24" s="329"/>
      <c r="K24" s="329"/>
      <c r="L24" s="329"/>
      <c r="M24" s="329"/>
      <c r="N24" s="329"/>
      <c r="O24" s="329"/>
      <c r="P24" s="379"/>
      <c r="Q24" s="379"/>
      <c r="R24" s="681"/>
      <c r="S24" s="681"/>
    </row>
    <row r="25" spans="1:19">
      <c r="A25" s="21" t="s">
        <v>243</v>
      </c>
      <c r="B25" s="216">
        <v>1752947.27</v>
      </c>
      <c r="C25" s="218">
        <f>SUM(C26:C30)</f>
        <v>287587.07999999996</v>
      </c>
      <c r="D25" s="218">
        <f>SUM(D26:D30)</f>
        <v>11063.790000000005</v>
      </c>
      <c r="E25" s="52">
        <f t="shared" ref="E25:J25" si="2">SUM(E26:E30)</f>
        <v>103542.5</v>
      </c>
      <c r="F25" s="244">
        <f t="shared" si="2"/>
        <v>0</v>
      </c>
      <c r="G25" s="244">
        <f t="shared" si="2"/>
        <v>0</v>
      </c>
      <c r="H25" s="244">
        <f t="shared" si="2"/>
        <v>0</v>
      </c>
      <c r="I25" s="244">
        <f t="shared" si="2"/>
        <v>0</v>
      </c>
      <c r="J25" s="244">
        <f t="shared" si="2"/>
        <v>0</v>
      </c>
      <c r="K25" s="244">
        <f t="shared" ref="K25:O25" si="3">SUM(K26:K30)</f>
        <v>0</v>
      </c>
      <c r="L25" s="244">
        <f t="shared" si="3"/>
        <v>0</v>
      </c>
      <c r="M25" s="244">
        <f t="shared" si="3"/>
        <v>0</v>
      </c>
      <c r="N25" s="244">
        <f t="shared" si="3"/>
        <v>0</v>
      </c>
      <c r="O25" s="244">
        <f t="shared" si="3"/>
        <v>0</v>
      </c>
      <c r="P25" s="218">
        <f>SUM(D25:O25)</f>
        <v>114606.29000000001</v>
      </c>
      <c r="Q25" s="216">
        <f>+C25+P25+B25</f>
        <v>2155140.64</v>
      </c>
      <c r="R25" s="681"/>
      <c r="S25" s="681"/>
    </row>
    <row r="26" spans="1:19">
      <c r="A26" s="317" t="s">
        <v>287</v>
      </c>
      <c r="B26" s="391">
        <v>0</v>
      </c>
      <c r="C26" s="391"/>
      <c r="D26" s="391"/>
      <c r="E26" s="20"/>
      <c r="F26" s="475"/>
      <c r="G26" s="20"/>
      <c r="H26" s="475"/>
      <c r="I26" s="475"/>
      <c r="J26" s="325"/>
      <c r="K26" s="325"/>
      <c r="L26" s="325"/>
      <c r="M26" s="325"/>
      <c r="N26" s="330"/>
      <c r="O26" s="330"/>
      <c r="P26" s="386">
        <f t="shared" ref="P26:P30" si="4">SUM(D26:O26)</f>
        <v>0</v>
      </c>
      <c r="Q26" s="386">
        <f t="shared" ref="Q26:Q30" si="5">+C26+P26+B26</f>
        <v>0</v>
      </c>
      <c r="R26" s="681"/>
      <c r="S26" s="681"/>
    </row>
    <row r="27" spans="1:19">
      <c r="A27" s="317" t="s">
        <v>288</v>
      </c>
      <c r="B27" s="391">
        <v>1598611.08</v>
      </c>
      <c r="C27" s="391">
        <v>250425.66999999995</v>
      </c>
      <c r="D27" s="391">
        <v>4057.04</v>
      </c>
      <c r="E27" s="20">
        <v>87598.93</v>
      </c>
      <c r="F27" s="386"/>
      <c r="G27" s="20"/>
      <c r="H27" s="392"/>
      <c r="I27" s="325"/>
      <c r="J27" s="325"/>
      <c r="K27" s="325"/>
      <c r="L27" s="325"/>
      <c r="M27" s="330"/>
      <c r="N27" s="330"/>
      <c r="O27" s="330"/>
      <c r="P27" s="386">
        <f t="shared" si="4"/>
        <v>91655.969999999987</v>
      </c>
      <c r="Q27" s="386">
        <f t="shared" si="5"/>
        <v>1940692.72</v>
      </c>
      <c r="R27" s="681"/>
      <c r="S27" s="681"/>
    </row>
    <row r="28" spans="1:19">
      <c r="A28" s="317" t="s">
        <v>289</v>
      </c>
      <c r="B28" s="391">
        <v>137890.43</v>
      </c>
      <c r="C28" s="391">
        <v>37161.409999999996</v>
      </c>
      <c r="D28" s="391">
        <v>7006.7500000000036</v>
      </c>
      <c r="E28" s="20">
        <v>15943.570000000002</v>
      </c>
      <c r="F28" s="392"/>
      <c r="G28" s="20"/>
      <c r="H28" s="392"/>
      <c r="I28" s="331"/>
      <c r="J28" s="331"/>
      <c r="K28" s="331"/>
      <c r="L28" s="331"/>
      <c r="M28" s="330"/>
      <c r="N28" s="330"/>
      <c r="O28" s="330"/>
      <c r="P28" s="386">
        <f t="shared" si="4"/>
        <v>22950.320000000007</v>
      </c>
      <c r="Q28" s="386">
        <f t="shared" si="5"/>
        <v>198002.16</v>
      </c>
      <c r="R28" s="681"/>
      <c r="S28" s="681"/>
    </row>
    <row r="29" spans="1:19">
      <c r="A29" s="317" t="s">
        <v>290</v>
      </c>
      <c r="B29" s="391">
        <v>0</v>
      </c>
      <c r="C29" s="391"/>
      <c r="D29" s="239">
        <v>0</v>
      </c>
      <c r="E29" s="331">
        <v>0</v>
      </c>
      <c r="F29" s="331"/>
      <c r="G29" s="331"/>
      <c r="H29" s="325"/>
      <c r="I29" s="325"/>
      <c r="J29" s="331"/>
      <c r="K29" s="331"/>
      <c r="L29" s="331"/>
      <c r="M29" s="331"/>
      <c r="N29" s="330"/>
      <c r="O29" s="330"/>
      <c r="P29" s="386">
        <f t="shared" si="4"/>
        <v>0</v>
      </c>
      <c r="Q29" s="386">
        <f t="shared" si="5"/>
        <v>0</v>
      </c>
      <c r="R29" s="681"/>
      <c r="S29" s="681"/>
    </row>
    <row r="30" spans="1:19">
      <c r="A30" s="317" t="s">
        <v>291</v>
      </c>
      <c r="B30" s="391">
        <v>16445.759999999998</v>
      </c>
      <c r="C30" s="391"/>
      <c r="D30" s="239">
        <v>0</v>
      </c>
      <c r="E30" s="331">
        <v>0</v>
      </c>
      <c r="F30" s="331"/>
      <c r="G30" s="331"/>
      <c r="H30" s="325"/>
      <c r="I30" s="325"/>
      <c r="J30" s="331"/>
      <c r="K30" s="331"/>
      <c r="L30" s="331"/>
      <c r="M30" s="331"/>
      <c r="N30" s="330"/>
      <c r="O30" s="330"/>
      <c r="P30" s="386">
        <f t="shared" si="4"/>
        <v>0</v>
      </c>
      <c r="Q30" s="386">
        <f t="shared" si="5"/>
        <v>16445.759999999998</v>
      </c>
      <c r="R30" s="681"/>
      <c r="S30" s="681"/>
    </row>
    <row r="31" spans="1:19" hidden="1" outlineLevel="1">
      <c r="A31" s="332" t="s">
        <v>292</v>
      </c>
      <c r="B31" s="393"/>
      <c r="C31" s="394"/>
      <c r="D31" s="682" t="s">
        <v>20</v>
      </c>
      <c r="E31" s="682"/>
      <c r="F31" s="682"/>
      <c r="G31" s="682"/>
      <c r="H31" s="682"/>
      <c r="I31" s="682"/>
      <c r="J31" s="682"/>
      <c r="K31" s="682"/>
      <c r="L31" s="682"/>
      <c r="M31" s="682"/>
      <c r="N31" s="682"/>
      <c r="O31" s="682"/>
      <c r="P31" s="682"/>
      <c r="Q31" s="682"/>
      <c r="R31" s="682"/>
      <c r="S31" s="683"/>
    </row>
    <row r="32" spans="1:19" hidden="1" outlineLevel="1">
      <c r="A32" s="317" t="s">
        <v>287</v>
      </c>
      <c r="B32" s="395"/>
      <c r="C32" s="396"/>
      <c r="D32" s="29"/>
      <c r="E32" s="66"/>
      <c r="F32" s="66"/>
      <c r="G32" s="66"/>
      <c r="H32" s="66"/>
      <c r="I32" s="66"/>
      <c r="J32" s="66"/>
      <c r="K32" s="66"/>
      <c r="L32" s="66"/>
      <c r="M32" s="66"/>
      <c r="N32" s="66"/>
      <c r="O32" s="66"/>
      <c r="P32" s="66"/>
      <c r="Q32" s="66"/>
      <c r="R32" s="22"/>
      <c r="S32" s="22"/>
    </row>
    <row r="33" spans="1:19" hidden="1" outlineLevel="1">
      <c r="A33" s="317" t="s">
        <v>288</v>
      </c>
      <c r="B33" s="395"/>
      <c r="C33" s="396"/>
      <c r="D33" s="29"/>
      <c r="E33" s="66"/>
      <c r="F33" s="66"/>
      <c r="G33" s="66"/>
      <c r="H33" s="66"/>
      <c r="I33" s="66"/>
      <c r="J33" s="66"/>
      <c r="K33" s="66"/>
      <c r="L33" s="66"/>
      <c r="M33" s="66"/>
      <c r="N33" s="66"/>
      <c r="O33" s="66"/>
      <c r="P33" s="66"/>
      <c r="Q33" s="66"/>
      <c r="R33" s="22"/>
      <c r="S33" s="22"/>
    </row>
    <row r="34" spans="1:19" hidden="1" outlineLevel="1">
      <c r="A34" s="317" t="s">
        <v>293</v>
      </c>
      <c r="B34" s="395"/>
      <c r="C34" s="396"/>
      <c r="D34" s="29"/>
      <c r="E34" s="66"/>
      <c r="F34" s="66"/>
      <c r="G34" s="66"/>
      <c r="H34" s="66"/>
      <c r="I34" s="66"/>
      <c r="J34" s="66"/>
      <c r="K34" s="66"/>
      <c r="L34" s="66"/>
      <c r="M34" s="66"/>
      <c r="N34" s="66"/>
      <c r="O34" s="66"/>
      <c r="P34" s="66"/>
      <c r="Q34" s="66"/>
      <c r="R34" s="22"/>
      <c r="S34" s="22"/>
    </row>
    <row r="35" spans="1:19" hidden="1" outlineLevel="1">
      <c r="A35" s="317" t="s">
        <v>290</v>
      </c>
      <c r="B35" s="395"/>
      <c r="C35" s="396"/>
      <c r="D35" s="29"/>
      <c r="E35" s="66"/>
      <c r="F35" s="66"/>
      <c r="G35" s="66"/>
      <c r="H35" s="66"/>
      <c r="I35" s="66"/>
      <c r="J35" s="66"/>
      <c r="K35" s="66"/>
      <c r="L35" s="66"/>
      <c r="M35" s="176"/>
      <c r="N35" s="66"/>
      <c r="O35" s="66"/>
      <c r="P35" s="66"/>
      <c r="Q35" s="66"/>
      <c r="R35" s="22"/>
      <c r="S35" s="22"/>
    </row>
    <row r="36" spans="1:19" hidden="1" outlineLevel="1">
      <c r="A36" s="317" t="s">
        <v>291</v>
      </c>
      <c r="B36" s="395"/>
      <c r="C36" s="396"/>
      <c r="D36" s="29"/>
      <c r="E36" s="66"/>
      <c r="F36" s="66"/>
      <c r="G36" s="66"/>
      <c r="H36" s="66"/>
      <c r="I36" s="66"/>
      <c r="J36" s="66"/>
      <c r="K36" s="66"/>
      <c r="L36" s="66"/>
      <c r="N36" s="66"/>
      <c r="O36" s="66"/>
      <c r="P36" s="66"/>
      <c r="Q36" s="66"/>
      <c r="R36" s="22"/>
      <c r="S36" s="22"/>
    </row>
    <row r="37" spans="1:19" hidden="1" outlineLevel="1">
      <c r="A37" s="332" t="s">
        <v>294</v>
      </c>
      <c r="B37" s="393"/>
      <c r="C37" s="394"/>
      <c r="D37" s="682" t="s">
        <v>20</v>
      </c>
      <c r="E37" s="682"/>
      <c r="F37" s="682"/>
      <c r="G37" s="682"/>
      <c r="H37" s="682"/>
      <c r="I37" s="682"/>
      <c r="J37" s="682"/>
      <c r="K37" s="682"/>
      <c r="L37" s="682"/>
      <c r="M37" s="684"/>
      <c r="N37" s="682"/>
      <c r="O37" s="682"/>
      <c r="P37" s="682"/>
      <c r="Q37" s="682"/>
      <c r="R37" s="682"/>
      <c r="S37" s="683"/>
    </row>
    <row r="38" spans="1:19" hidden="1" outlineLevel="1">
      <c r="A38" s="317" t="s">
        <v>287</v>
      </c>
      <c r="B38" s="395"/>
      <c r="C38" s="396"/>
      <c r="D38" s="29"/>
      <c r="E38" s="66"/>
      <c r="F38" s="66"/>
      <c r="G38" s="66"/>
      <c r="H38" s="66"/>
      <c r="I38" s="66"/>
      <c r="J38" s="66"/>
      <c r="K38" s="66"/>
      <c r="L38" s="66"/>
      <c r="M38" s="161" t="s">
        <v>295</v>
      </c>
      <c r="N38" s="66"/>
      <c r="O38" s="66"/>
      <c r="P38" s="66"/>
      <c r="Q38" s="66"/>
      <c r="R38" s="22"/>
      <c r="S38" s="22"/>
    </row>
    <row r="39" spans="1:19" hidden="1" outlineLevel="1">
      <c r="A39" s="317" t="s">
        <v>288</v>
      </c>
      <c r="B39" s="395"/>
      <c r="C39" s="396"/>
      <c r="D39" s="29"/>
      <c r="E39" s="66"/>
      <c r="F39" s="66"/>
      <c r="G39" s="66"/>
      <c r="H39" s="66"/>
      <c r="I39" s="66"/>
      <c r="J39" s="66"/>
      <c r="K39" s="66"/>
      <c r="L39" s="66"/>
      <c r="M39" s="66"/>
      <c r="N39" s="66"/>
      <c r="O39" s="66"/>
      <c r="P39" s="66"/>
      <c r="Q39" s="66"/>
      <c r="R39" s="22"/>
      <c r="S39" s="22"/>
    </row>
    <row r="40" spans="1:19" hidden="1" outlineLevel="1">
      <c r="A40" s="317" t="s">
        <v>293</v>
      </c>
      <c r="B40" s="395"/>
      <c r="C40" s="396"/>
      <c r="D40" s="29"/>
      <c r="E40" s="66"/>
      <c r="F40" s="66"/>
      <c r="G40" s="66"/>
      <c r="H40" s="66"/>
      <c r="I40" s="66"/>
      <c r="J40" s="66"/>
      <c r="K40" s="66"/>
      <c r="L40" s="66"/>
      <c r="M40" s="65"/>
      <c r="N40" s="66"/>
      <c r="O40" s="66"/>
      <c r="P40" s="66"/>
      <c r="Q40" s="66"/>
      <c r="R40" s="22"/>
      <c r="S40" s="22"/>
    </row>
    <row r="41" spans="1:19" hidden="1" outlineLevel="1">
      <c r="A41" s="317" t="s">
        <v>290</v>
      </c>
      <c r="B41" s="395"/>
      <c r="C41" s="396"/>
      <c r="D41" s="29"/>
      <c r="E41" s="66"/>
      <c r="F41" s="66"/>
      <c r="G41" s="66"/>
      <c r="H41" s="66"/>
      <c r="I41" s="66"/>
      <c r="J41" s="66"/>
      <c r="K41" s="66"/>
      <c r="L41" s="66"/>
      <c r="M41" s="66"/>
      <c r="N41" s="66"/>
      <c r="O41" s="66"/>
      <c r="P41" s="66"/>
      <c r="Q41" s="66"/>
      <c r="R41" s="22"/>
      <c r="S41" s="22"/>
    </row>
    <row r="42" spans="1:19" hidden="1" outlineLevel="1">
      <c r="A42" s="317" t="s">
        <v>291</v>
      </c>
      <c r="B42" s="395"/>
      <c r="C42" s="396"/>
      <c r="D42" s="29"/>
      <c r="E42" s="66"/>
      <c r="F42" s="66"/>
      <c r="G42" s="66"/>
      <c r="H42" s="66"/>
      <c r="I42" s="66"/>
      <c r="J42" s="66"/>
      <c r="K42" s="66"/>
      <c r="L42" s="66"/>
      <c r="M42" s="66"/>
      <c r="N42" s="66"/>
      <c r="O42" s="66"/>
      <c r="P42" s="66"/>
      <c r="Q42" s="66"/>
      <c r="R42" s="22"/>
      <c r="S42" s="22"/>
    </row>
    <row r="43" spans="1:19" ht="15.75" collapsed="1">
      <c r="A43" s="476" t="s">
        <v>296</v>
      </c>
      <c r="B43" s="477">
        <f t="shared" ref="B43" si="6">B22+B15+B17+B20+B25</f>
        <v>2084659.1400000001</v>
      </c>
      <c r="C43" s="561">
        <f t="shared" ref="C43" si="7">C22+C15+C17+C20+C25</f>
        <v>809034.7900000005</v>
      </c>
      <c r="D43" s="478">
        <f>D22+D15+D17+D20+D25</f>
        <v>111918.88</v>
      </c>
      <c r="E43" s="478">
        <f>E22+E15+E17+E20+E25</f>
        <v>149715.96</v>
      </c>
      <c r="F43" s="478">
        <f t="shared" ref="F43:Q43" si="8">F22+F15+F17+F20+F25</f>
        <v>0</v>
      </c>
      <c r="G43" s="478">
        <f t="shared" si="8"/>
        <v>0</v>
      </c>
      <c r="H43" s="478">
        <f t="shared" si="8"/>
        <v>0</v>
      </c>
      <c r="I43" s="561">
        <f t="shared" si="8"/>
        <v>0</v>
      </c>
      <c r="J43" s="561">
        <f t="shared" si="8"/>
        <v>0</v>
      </c>
      <c r="K43" s="561">
        <f t="shared" si="8"/>
        <v>0</v>
      </c>
      <c r="L43" s="561">
        <f t="shared" si="8"/>
        <v>0</v>
      </c>
      <c r="M43" s="561">
        <f t="shared" si="8"/>
        <v>0</v>
      </c>
      <c r="N43" s="561">
        <f t="shared" si="8"/>
        <v>0</v>
      </c>
      <c r="O43" s="561">
        <f t="shared" si="8"/>
        <v>0</v>
      </c>
      <c r="P43" s="561">
        <f t="shared" si="8"/>
        <v>261634.84</v>
      </c>
      <c r="Q43" s="562">
        <f t="shared" si="8"/>
        <v>3155328.7700000005</v>
      </c>
      <c r="R43" s="563">
        <v>2650000</v>
      </c>
      <c r="S43" s="563">
        <v>13570000</v>
      </c>
    </row>
    <row r="44" spans="1:19" ht="7.5" customHeight="1">
      <c r="A44" s="319"/>
      <c r="B44" s="397"/>
      <c r="C44" s="380"/>
      <c r="D44" s="65"/>
      <c r="E44" s="479"/>
      <c r="F44" s="329"/>
      <c r="G44" s="329"/>
      <c r="H44" s="329"/>
      <c r="I44" s="378"/>
      <c r="J44" s="378"/>
      <c r="K44" s="378"/>
      <c r="L44" s="378"/>
      <c r="M44" s="378"/>
      <c r="N44" s="378"/>
      <c r="O44" s="378"/>
      <c r="P44" s="378"/>
      <c r="Q44" s="480"/>
      <c r="R44" s="481"/>
      <c r="S44" s="481"/>
    </row>
    <row r="45" spans="1:19" ht="15.75">
      <c r="A45" s="23" t="s">
        <v>297</v>
      </c>
      <c r="B45" s="237"/>
      <c r="C45" s="219"/>
      <c r="D45" s="18"/>
      <c r="E45" s="235"/>
      <c r="F45" s="235"/>
      <c r="G45" s="235"/>
      <c r="H45" s="235"/>
      <c r="I45" s="68"/>
      <c r="J45" s="68"/>
      <c r="K45" s="68"/>
      <c r="L45" s="68"/>
      <c r="M45" s="68"/>
      <c r="N45" s="68"/>
      <c r="O45" s="68"/>
      <c r="P45" s="68"/>
      <c r="Q45" s="217"/>
      <c r="R45" s="378"/>
      <c r="S45" s="378"/>
    </row>
    <row r="46" spans="1:19">
      <c r="A46" s="324" t="s">
        <v>287</v>
      </c>
      <c r="B46" s="475"/>
      <c r="C46" s="475"/>
      <c r="D46" s="475">
        <v>0</v>
      </c>
      <c r="E46" s="475">
        <v>0</v>
      </c>
      <c r="F46" s="20"/>
      <c r="G46" s="325"/>
      <c r="H46" s="325"/>
      <c r="I46" s="325"/>
      <c r="J46" s="386"/>
      <c r="K46" s="386"/>
      <c r="L46" s="386"/>
      <c r="M46" s="386"/>
      <c r="N46" s="380"/>
      <c r="O46" s="380"/>
      <c r="P46" s="386">
        <f t="shared" ref="P46:P50" si="9">SUM(D46:O46)</f>
        <v>0</v>
      </c>
      <c r="Q46" s="386">
        <f t="shared" ref="Q46:Q50" si="10">+C46+P46+B46</f>
        <v>0</v>
      </c>
      <c r="R46" s="378"/>
      <c r="S46" s="378"/>
    </row>
    <row r="47" spans="1:19">
      <c r="A47" s="317" t="s">
        <v>288</v>
      </c>
      <c r="B47" s="386">
        <v>1716183.1799999997</v>
      </c>
      <c r="C47" s="386">
        <v>250425.66999999995</v>
      </c>
      <c r="D47" s="386">
        <v>88541.29</v>
      </c>
      <c r="E47" s="20">
        <v>98428.93</v>
      </c>
      <c r="F47" s="325"/>
      <c r="G47" s="333"/>
      <c r="H47" s="386"/>
      <c r="I47" s="386"/>
      <c r="J47" s="386"/>
      <c r="K47" s="380"/>
      <c r="L47" s="380"/>
      <c r="M47" s="380"/>
      <c r="N47" s="380"/>
      <c r="O47" s="380"/>
      <c r="P47" s="386">
        <f t="shared" si="9"/>
        <v>186970.21999999997</v>
      </c>
      <c r="Q47" s="386">
        <f t="shared" si="10"/>
        <v>2153579.0699999994</v>
      </c>
      <c r="R47" s="378"/>
      <c r="S47" s="378"/>
    </row>
    <row r="48" spans="1:19">
      <c r="A48" s="317" t="s">
        <v>293</v>
      </c>
      <c r="B48" s="386">
        <v>339335.09</v>
      </c>
      <c r="C48" s="386">
        <v>558609.12000000058</v>
      </c>
      <c r="D48" s="392">
        <v>23377.590000000004</v>
      </c>
      <c r="E48" s="205">
        <v>51287.029999999992</v>
      </c>
      <c r="F48" s="331"/>
      <c r="G48" s="333"/>
      <c r="H48" s="392"/>
      <c r="I48" s="392"/>
      <c r="J48" s="392"/>
      <c r="K48" s="380"/>
      <c r="L48" s="380"/>
      <c r="M48" s="380"/>
      <c r="N48" s="380"/>
      <c r="O48" s="380"/>
      <c r="P48" s="386">
        <f t="shared" si="9"/>
        <v>74664.62</v>
      </c>
      <c r="Q48" s="386">
        <f t="shared" si="10"/>
        <v>972608.83000000054</v>
      </c>
      <c r="R48" s="397"/>
      <c r="S48" s="397"/>
    </row>
    <row r="49" spans="1:19">
      <c r="A49" s="317" t="s">
        <v>290</v>
      </c>
      <c r="B49" s="386">
        <v>0</v>
      </c>
      <c r="C49" s="386">
        <v>0</v>
      </c>
      <c r="D49" s="386">
        <v>0</v>
      </c>
      <c r="E49" s="386">
        <v>0</v>
      </c>
      <c r="F49" s="386"/>
      <c r="G49" s="331"/>
      <c r="H49" s="386"/>
      <c r="I49" s="386"/>
      <c r="J49" s="392"/>
      <c r="K49" s="392"/>
      <c r="L49" s="392"/>
      <c r="M49" s="392"/>
      <c r="N49" s="392"/>
      <c r="O49" s="392"/>
      <c r="P49" s="386">
        <f t="shared" si="9"/>
        <v>0</v>
      </c>
      <c r="Q49" s="386">
        <f t="shared" si="10"/>
        <v>0</v>
      </c>
      <c r="R49" s="397"/>
      <c r="S49" s="397"/>
    </row>
    <row r="50" spans="1:19">
      <c r="A50" s="317" t="s">
        <v>291</v>
      </c>
      <c r="B50" s="386">
        <v>29140.87</v>
      </c>
      <c r="C50" s="386">
        <v>1847.48</v>
      </c>
      <c r="D50" s="218">
        <v>0</v>
      </c>
      <c r="E50" s="218">
        <v>0</v>
      </c>
      <c r="F50" s="20"/>
      <c r="G50" s="333"/>
      <c r="H50" s="218"/>
      <c r="I50" s="218"/>
      <c r="J50" s="392"/>
      <c r="K50" s="380"/>
      <c r="L50" s="380"/>
      <c r="M50" s="380"/>
      <c r="N50" s="380"/>
      <c r="O50" s="380"/>
      <c r="P50" s="386">
        <f t="shared" si="9"/>
        <v>0</v>
      </c>
      <c r="Q50" s="386">
        <f t="shared" si="10"/>
        <v>30988.35</v>
      </c>
      <c r="R50" s="397"/>
      <c r="S50" s="397"/>
    </row>
    <row r="51" spans="1:19" ht="15.75">
      <c r="A51" s="471" t="s">
        <v>298</v>
      </c>
      <c r="B51" s="564">
        <f>SUM(B46:B50)</f>
        <v>2084659.14</v>
      </c>
      <c r="C51" s="565">
        <f>SUM(C46:C50)</f>
        <v>810882.27000000048</v>
      </c>
      <c r="D51" s="482">
        <f>SUM(D46:D50)</f>
        <v>111918.88</v>
      </c>
      <c r="E51" s="483">
        <f t="shared" ref="E51:N51" si="11">SUM(E46:E50)</f>
        <v>149715.96</v>
      </c>
      <c r="F51" s="483">
        <f t="shared" si="11"/>
        <v>0</v>
      </c>
      <c r="G51" s="483">
        <f t="shared" si="11"/>
        <v>0</v>
      </c>
      <c r="H51" s="565">
        <f t="shared" si="11"/>
        <v>0</v>
      </c>
      <c r="I51" s="565">
        <f t="shared" si="11"/>
        <v>0</v>
      </c>
      <c r="J51" s="565">
        <f t="shared" si="11"/>
        <v>0</v>
      </c>
      <c r="K51" s="565">
        <f t="shared" si="11"/>
        <v>0</v>
      </c>
      <c r="L51" s="565">
        <f t="shared" si="11"/>
        <v>0</v>
      </c>
      <c r="M51" s="565">
        <f t="shared" si="11"/>
        <v>0</v>
      </c>
      <c r="N51" s="565">
        <f t="shared" si="11"/>
        <v>0</v>
      </c>
      <c r="O51" s="565">
        <f t="shared" ref="O51" si="12">SUM(O46:O50)</f>
        <v>0</v>
      </c>
      <c r="P51" s="565">
        <f>SUM(P46:P50)</f>
        <v>261634.83999999997</v>
      </c>
      <c r="Q51" s="564">
        <f>SUM(Q46:Q50)</f>
        <v>3157176.25</v>
      </c>
      <c r="R51" s="563">
        <v>2650000</v>
      </c>
      <c r="S51" s="563">
        <v>13570000</v>
      </c>
    </row>
    <row r="52" spans="1:19" ht="10.35" customHeight="1">
      <c r="A52" s="484"/>
      <c r="B52" s="397"/>
      <c r="C52" s="380"/>
      <c r="D52" s="485"/>
      <c r="E52" s="486"/>
      <c r="F52" s="486"/>
      <c r="G52" s="486"/>
      <c r="H52" s="487"/>
      <c r="I52" s="487"/>
      <c r="J52" s="487"/>
      <c r="K52" s="487"/>
      <c r="L52" s="487"/>
      <c r="M52" s="487"/>
      <c r="N52" s="487"/>
      <c r="O52" s="487"/>
      <c r="P52" s="397"/>
      <c r="Q52" s="397"/>
      <c r="R52" s="487"/>
      <c r="S52" s="487"/>
    </row>
    <row r="53" spans="1:19" ht="15.75">
      <c r="A53" s="23" t="s">
        <v>299</v>
      </c>
      <c r="B53" s="68"/>
      <c r="C53" s="217"/>
      <c r="D53" s="18"/>
      <c r="E53" s="235"/>
      <c r="F53" s="235"/>
      <c r="G53" s="235"/>
      <c r="H53" s="68"/>
      <c r="I53" s="68"/>
      <c r="J53" s="68"/>
      <c r="K53" s="68"/>
      <c r="L53" s="68"/>
      <c r="M53" s="68"/>
      <c r="N53" s="68"/>
      <c r="O53" s="68"/>
      <c r="P53" s="68"/>
      <c r="Q53" s="68"/>
      <c r="R53" s="378"/>
      <c r="S53" s="378"/>
    </row>
    <row r="54" spans="1:19">
      <c r="A54" s="317" t="s">
        <v>300</v>
      </c>
      <c r="B54" s="386">
        <v>49756.783999999992</v>
      </c>
      <c r="C54" s="386">
        <v>78217.156500000085</v>
      </c>
      <c r="D54" s="480">
        <v>15128.263499999999</v>
      </c>
      <c r="E54" s="206">
        <v>6926.0189999999984</v>
      </c>
      <c r="F54" s="330"/>
      <c r="G54" s="330"/>
      <c r="H54" s="480"/>
      <c r="I54" s="245"/>
      <c r="J54" s="380"/>
      <c r="K54" s="380"/>
      <c r="L54" s="380"/>
      <c r="M54" s="380"/>
      <c r="N54" s="380"/>
      <c r="O54" s="380"/>
      <c r="P54" s="386">
        <f t="shared" ref="P54:P57" si="13">SUM(D54:O54)</f>
        <v>22054.282499999998</v>
      </c>
      <c r="Q54" s="386">
        <f t="shared" ref="Q54:Q57" si="14">+C54+P54+B54</f>
        <v>150028.22300000009</v>
      </c>
      <c r="R54" s="378"/>
      <c r="S54" s="378"/>
    </row>
    <row r="55" spans="1:19">
      <c r="A55" s="324" t="s">
        <v>301</v>
      </c>
      <c r="B55" s="386">
        <v>281955.08600000001</v>
      </c>
      <c r="C55" s="386">
        <v>443230.55350000045</v>
      </c>
      <c r="D55" s="380">
        <v>85726.826499999996</v>
      </c>
      <c r="E55" s="206">
        <v>39247.440999999992</v>
      </c>
      <c r="F55" s="330"/>
      <c r="G55" s="330"/>
      <c r="H55" s="380"/>
      <c r="I55" s="245"/>
      <c r="J55" s="380"/>
      <c r="K55" s="380"/>
      <c r="L55" s="380"/>
      <c r="M55" s="380"/>
      <c r="N55" s="380"/>
      <c r="O55" s="380"/>
      <c r="P55" s="386">
        <f t="shared" si="13"/>
        <v>124974.26749999999</v>
      </c>
      <c r="Q55" s="386">
        <f t="shared" si="14"/>
        <v>850159.90700000047</v>
      </c>
      <c r="R55" s="378"/>
      <c r="S55" s="378"/>
    </row>
    <row r="56" spans="1:19" ht="14.25" customHeight="1">
      <c r="A56" s="317" t="s">
        <v>302</v>
      </c>
      <c r="B56" s="386">
        <v>0</v>
      </c>
      <c r="C56" s="386">
        <v>0</v>
      </c>
      <c r="D56" s="380">
        <v>0</v>
      </c>
      <c r="E56" s="380">
        <v>0</v>
      </c>
      <c r="F56" s="386"/>
      <c r="G56" s="380"/>
      <c r="H56" s="380"/>
      <c r="I56" s="380"/>
      <c r="J56" s="380"/>
      <c r="K56" s="380"/>
      <c r="L56" s="380"/>
      <c r="M56" s="380"/>
      <c r="N56" s="380"/>
      <c r="O56" s="380"/>
      <c r="P56" s="386">
        <f t="shared" si="13"/>
        <v>0</v>
      </c>
      <c r="Q56" s="386">
        <f t="shared" si="14"/>
        <v>0</v>
      </c>
      <c r="R56" s="378"/>
      <c r="S56" s="378"/>
    </row>
    <row r="57" spans="1:19">
      <c r="A57" s="317" t="s">
        <v>21</v>
      </c>
      <c r="B57" s="386">
        <v>1752947.27</v>
      </c>
      <c r="C57" s="386">
        <v>289434.56</v>
      </c>
      <c r="D57" s="217">
        <v>11063.790000000005</v>
      </c>
      <c r="E57" s="206">
        <v>103542.5</v>
      </c>
      <c r="F57" s="330"/>
      <c r="G57" s="330"/>
      <c r="H57" s="217"/>
      <c r="I57" s="245"/>
      <c r="J57" s="380"/>
      <c r="K57" s="380"/>
      <c r="L57" s="380"/>
      <c r="M57" s="380"/>
      <c r="N57" s="380"/>
      <c r="O57" s="380"/>
      <c r="P57" s="386">
        <f t="shared" si="13"/>
        <v>114606.29000000001</v>
      </c>
      <c r="Q57" s="386">
        <f t="shared" si="14"/>
        <v>2156988.12</v>
      </c>
      <c r="R57" s="397"/>
      <c r="S57" s="397"/>
    </row>
    <row r="58" spans="1:19" ht="15.75">
      <c r="A58" s="471" t="s">
        <v>303</v>
      </c>
      <c r="B58" s="564">
        <f>SUM(B54:B57)</f>
        <v>2084659.1400000001</v>
      </c>
      <c r="C58" s="565">
        <f>SUM(C54:C57)</f>
        <v>810882.27000000048</v>
      </c>
      <c r="D58" s="482">
        <f>SUM(D54:D57)</f>
        <v>111918.88</v>
      </c>
      <c r="E58" s="483">
        <f t="shared" ref="E58:O58" si="15">SUM(E54:E57)</f>
        <v>149715.96</v>
      </c>
      <c r="F58" s="483">
        <f t="shared" si="15"/>
        <v>0</v>
      </c>
      <c r="G58" s="483">
        <f t="shared" si="15"/>
        <v>0</v>
      </c>
      <c r="H58" s="565">
        <f t="shared" si="15"/>
        <v>0</v>
      </c>
      <c r="I58" s="565">
        <f t="shared" si="15"/>
        <v>0</v>
      </c>
      <c r="J58" s="565">
        <f t="shared" si="15"/>
        <v>0</v>
      </c>
      <c r="K58" s="565">
        <f t="shared" si="15"/>
        <v>0</v>
      </c>
      <c r="L58" s="565">
        <f t="shared" si="15"/>
        <v>0</v>
      </c>
      <c r="M58" s="565">
        <f t="shared" si="15"/>
        <v>0</v>
      </c>
      <c r="N58" s="565">
        <f t="shared" si="15"/>
        <v>0</v>
      </c>
      <c r="O58" s="565">
        <f t="shared" si="15"/>
        <v>0</v>
      </c>
      <c r="P58" s="565">
        <f>SUM(P54:P57)</f>
        <v>261634.84</v>
      </c>
      <c r="Q58" s="564">
        <f>SUM(Q54:Q57)</f>
        <v>3157176.2500000009</v>
      </c>
      <c r="R58" s="563">
        <v>2650000</v>
      </c>
      <c r="S58" s="563">
        <v>13570000</v>
      </c>
    </row>
    <row r="59" spans="1:19">
      <c r="A59" s="19" t="s">
        <v>1</v>
      </c>
      <c r="B59" s="19"/>
      <c r="C59" s="19"/>
      <c r="D59" s="67"/>
      <c r="E59" s="67"/>
      <c r="F59" s="67"/>
      <c r="G59" s="67"/>
      <c r="H59" s="67"/>
      <c r="I59" s="67"/>
      <c r="J59" s="67"/>
      <c r="K59" s="67"/>
      <c r="L59" s="67"/>
      <c r="M59" s="67"/>
      <c r="N59" s="67"/>
      <c r="O59" s="67"/>
      <c r="P59" s="67"/>
      <c r="Q59" s="67"/>
      <c r="R59" s="67"/>
      <c r="S59" s="67"/>
    </row>
    <row r="60" spans="1:19" ht="60" customHeight="1">
      <c r="A60" s="672" t="s">
        <v>304</v>
      </c>
      <c r="B60" s="672"/>
      <c r="C60" s="672"/>
      <c r="D60" s="630"/>
      <c r="E60" s="630"/>
      <c r="F60" s="630"/>
      <c r="G60" s="630"/>
      <c r="H60" s="630"/>
      <c r="I60" s="630"/>
      <c r="J60" s="630"/>
      <c r="K60" s="630"/>
      <c r="L60" s="630"/>
      <c r="M60" s="630"/>
      <c r="N60" s="630"/>
      <c r="O60" s="630"/>
      <c r="P60" s="672"/>
      <c r="Q60" s="672"/>
      <c r="R60" s="672"/>
      <c r="S60" s="630"/>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2" orientation="landscape" r:id="rId1"/>
  <headerFooter>
    <oddHeader>&amp;C&amp;"Arial,Bold"&amp;K000000Table I-7
Pacific Gas and Electric Company
2018-22 Marketing, Education and Outreach
Actual Expenditures
February 2022</oddHeader>
    <oddFooter>&amp;L&amp;F&amp;C10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60" zoomScalePageLayoutView="85" workbookViewId="0">
      <selection activeCell="B20" sqref="B20"/>
    </sheetView>
  </sheetViews>
  <sheetFormatPr defaultColWidth="9.42578125" defaultRowHeight="12.75"/>
  <cols>
    <col min="1" max="1" width="19.140625" style="26" customWidth="1"/>
    <col min="2" max="2" width="16.5703125" style="27" customWidth="1"/>
    <col min="3" max="3" width="55.5703125" style="27" customWidth="1"/>
    <col min="4" max="4" width="10.5703125" style="27" customWidth="1"/>
    <col min="5" max="5" width="64.5703125" style="27" customWidth="1"/>
    <col min="6" max="16384" width="9.42578125" style="25"/>
  </cols>
  <sheetData>
    <row r="1" spans="1:5">
      <c r="A1" s="685" t="s">
        <v>305</v>
      </c>
      <c r="B1" s="686"/>
      <c r="C1" s="686"/>
      <c r="D1" s="686"/>
      <c r="E1" s="686"/>
    </row>
    <row r="3" spans="1:5" s="24" customFormat="1">
      <c r="A3" s="46" t="s">
        <v>306</v>
      </c>
      <c r="B3" s="28" t="s">
        <v>307</v>
      </c>
      <c r="C3" s="28"/>
      <c r="D3" s="28"/>
      <c r="E3" s="28"/>
    </row>
    <row r="4" spans="1:5" s="24" customFormat="1">
      <c r="A4" s="46"/>
      <c r="B4" s="28" t="s">
        <v>308</v>
      </c>
      <c r="C4" s="28"/>
      <c r="D4" s="28"/>
      <c r="E4" s="28"/>
    </row>
    <row r="5" spans="1:5" s="24" customFormat="1">
      <c r="A5" s="46"/>
      <c r="B5" s="28" t="s">
        <v>309</v>
      </c>
      <c r="C5" s="28"/>
      <c r="D5" s="28"/>
      <c r="E5" s="28"/>
    </row>
    <row r="6" spans="1:5" s="24" customFormat="1">
      <c r="A6" s="46"/>
      <c r="B6" s="28" t="s">
        <v>310</v>
      </c>
      <c r="C6" s="28"/>
      <c r="D6" s="28"/>
      <c r="E6" s="28"/>
    </row>
    <row r="7" spans="1:5" s="24" customFormat="1">
      <c r="A7" s="46"/>
      <c r="B7" s="28" t="s">
        <v>311</v>
      </c>
      <c r="C7" s="28"/>
      <c r="D7" s="28"/>
      <c r="E7" s="28"/>
    </row>
    <row r="8" spans="1:5" s="24" customFormat="1">
      <c r="A8" s="46"/>
      <c r="B8" s="28" t="s">
        <v>312</v>
      </c>
      <c r="C8" s="28"/>
      <c r="D8" s="28"/>
      <c r="E8" s="28"/>
    </row>
    <row r="9" spans="1:5" s="24" customFormat="1">
      <c r="A9" s="46"/>
      <c r="B9" s="28" t="s">
        <v>313</v>
      </c>
      <c r="C9" s="28"/>
      <c r="D9" s="28"/>
      <c r="E9" s="28"/>
    </row>
    <row r="10" spans="1:5" s="24" customFormat="1">
      <c r="A10" s="46"/>
      <c r="B10" s="28" t="s">
        <v>314</v>
      </c>
      <c r="C10" s="28"/>
      <c r="D10" s="28"/>
      <c r="E10" s="28"/>
    </row>
    <row r="11" spans="1:5" s="24" customFormat="1" ht="6.75" customHeight="1">
      <c r="A11" s="46"/>
      <c r="B11" s="28"/>
      <c r="C11" s="28"/>
      <c r="D11" s="28"/>
      <c r="E11" s="28"/>
    </row>
    <row r="12" spans="1:5" s="33" customFormat="1" ht="26.25" customHeight="1">
      <c r="A12" s="566" t="s">
        <v>315</v>
      </c>
      <c r="B12" s="566" t="s">
        <v>316</v>
      </c>
      <c r="C12" s="567" t="s">
        <v>317</v>
      </c>
      <c r="D12" s="568" t="s">
        <v>318</v>
      </c>
      <c r="E12" s="568" t="s">
        <v>319</v>
      </c>
    </row>
    <row r="13" spans="1:5" s="56" customFormat="1" ht="36">
      <c r="A13" s="569" t="s">
        <v>132</v>
      </c>
      <c r="B13" s="488"/>
      <c r="C13" s="570"/>
      <c r="D13" s="571"/>
      <c r="E13" s="572"/>
    </row>
    <row r="14" spans="1:5" s="56" customFormat="1" ht="36">
      <c r="A14" s="573" t="s">
        <v>139</v>
      </c>
      <c r="B14" s="488"/>
      <c r="C14" s="570"/>
      <c r="D14" s="571"/>
      <c r="E14" s="572"/>
    </row>
    <row r="15" spans="1:5" s="56" customFormat="1" ht="24">
      <c r="A15" s="569" t="s">
        <v>144</v>
      </c>
      <c r="B15" s="574"/>
      <c r="C15" s="575"/>
      <c r="D15" s="571"/>
      <c r="E15" s="573"/>
    </row>
    <row r="16" spans="1:5" s="56" customFormat="1" ht="36">
      <c r="A16" s="569" t="s">
        <v>320</v>
      </c>
      <c r="B16" s="576"/>
      <c r="C16" s="577"/>
      <c r="D16" s="571"/>
      <c r="E16" s="573"/>
    </row>
    <row r="17" spans="1:11" s="56" customFormat="1" ht="18">
      <c r="A17" s="569" t="s">
        <v>155</v>
      </c>
      <c r="B17" s="574"/>
      <c r="C17" s="569"/>
      <c r="D17" s="571"/>
      <c r="E17" s="573"/>
      <c r="K17" s="57"/>
    </row>
    <row r="18" spans="1:11" s="56" customFormat="1" ht="36">
      <c r="A18" s="569" t="s">
        <v>162</v>
      </c>
      <c r="B18" s="574"/>
      <c r="C18" s="569"/>
      <c r="D18" s="571"/>
      <c r="E18" s="573"/>
    </row>
    <row r="19" spans="1:11" s="56" customFormat="1" ht="60">
      <c r="A19" s="569" t="s">
        <v>167</v>
      </c>
      <c r="B19" s="574"/>
      <c r="C19" s="569"/>
      <c r="D19" s="571"/>
      <c r="E19" s="573"/>
      <c r="K19" s="179"/>
    </row>
    <row r="20" spans="1:11" s="56" customFormat="1" ht="36">
      <c r="A20" s="569" t="s">
        <v>321</v>
      </c>
      <c r="B20" s="574"/>
      <c r="C20" s="578"/>
      <c r="D20" s="579"/>
      <c r="E20" s="578"/>
    </row>
    <row r="21" spans="1:11" s="53" customFormat="1" ht="14.25" customHeight="1">
      <c r="A21" s="580" t="s">
        <v>105</v>
      </c>
      <c r="B21" s="581">
        <f>SUM(B13:B20)</f>
        <v>0</v>
      </c>
      <c r="C21" s="27"/>
      <c r="D21" s="27"/>
      <c r="E21" s="27"/>
    </row>
    <row r="22" spans="1:11" s="53" customFormat="1" ht="24.75" customHeight="1">
      <c r="B22" s="27"/>
      <c r="C22" s="27"/>
      <c r="D22" s="27"/>
      <c r="E22" s="27"/>
    </row>
    <row r="23" spans="1:11">
      <c r="A23" s="25"/>
    </row>
    <row r="24" spans="1:11">
      <c r="A24" s="114"/>
    </row>
    <row r="25" spans="1:11">
      <c r="A25" s="115"/>
    </row>
    <row r="26" spans="1:11">
      <c r="K26" s="47"/>
    </row>
    <row r="27" spans="1:11">
      <c r="K27" s="47"/>
    </row>
    <row r="35" spans="11:11">
      <c r="K35" s="175"/>
    </row>
    <row r="37" spans="11:11">
      <c r="K37" s="160"/>
    </row>
    <row r="38" spans="11:11">
      <c r="K38" s="160"/>
    </row>
  </sheetData>
  <mergeCells count="1">
    <mergeCell ref="A1:E1"/>
  </mergeCells>
  <pageMargins left="0.7" right="0.7" top="1.1439732142857142" bottom="0.75" header="0.3" footer="0.3"/>
  <pageSetup scale="75" orientation="landscape" r:id="rId1"/>
  <headerFooter>
    <oddHeader>&amp;C&amp;"Arial,Bold"&amp;K000000Pacific Gas and Electric Company
2021 Fund Shifting Documentation 
February 2022</oddHeader>
    <oddFooter>&amp;L&amp;F&amp;C11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workbookViewId="0">
      <selection activeCell="A7" sqref="A7"/>
    </sheetView>
  </sheetViews>
  <sheetFormatPr defaultRowHeight="12.75"/>
  <cols>
    <col min="4" max="4" width="53.140625" style="190" customWidth="1"/>
  </cols>
  <sheetData>
    <row r="1" spans="1:7" ht="13.5" thickBot="1">
      <c r="A1" t="s">
        <v>91</v>
      </c>
      <c r="B1" s="184" t="s">
        <v>322</v>
      </c>
      <c r="C1" s="185" t="s">
        <v>323</v>
      </c>
      <c r="D1" s="190" t="s">
        <v>324</v>
      </c>
      <c r="G1" s="186" t="s">
        <v>1</v>
      </c>
    </row>
    <row r="2" spans="1:7" ht="13.5" thickBot="1">
      <c r="A2" t="s">
        <v>111</v>
      </c>
      <c r="B2" s="184" t="s">
        <v>325</v>
      </c>
      <c r="C2" s="185" t="s">
        <v>326</v>
      </c>
      <c r="D2" s="190" t="s">
        <v>327</v>
      </c>
    </row>
    <row r="3" spans="1:7" ht="13.5" thickBot="1">
      <c r="A3" t="s">
        <v>112</v>
      </c>
      <c r="B3" s="184" t="s">
        <v>328</v>
      </c>
      <c r="C3" s="185" t="s">
        <v>329</v>
      </c>
      <c r="D3" s="190" t="s">
        <v>330</v>
      </c>
    </row>
    <row r="4" spans="1:7" ht="13.5" thickBot="1">
      <c r="A4" t="s">
        <v>113</v>
      </c>
      <c r="B4" s="184" t="s">
        <v>331</v>
      </c>
      <c r="C4" s="185" t="s">
        <v>332</v>
      </c>
      <c r="D4" s="190" t="s">
        <v>333</v>
      </c>
    </row>
    <row r="5" spans="1:7" ht="13.5" thickBot="1">
      <c r="A5" t="s">
        <v>114</v>
      </c>
      <c r="B5" s="184" t="s">
        <v>334</v>
      </c>
      <c r="C5" s="185" t="s">
        <v>335</v>
      </c>
      <c r="D5" s="190" t="s">
        <v>336</v>
      </c>
    </row>
    <row r="6" spans="1:7" ht="13.5" thickBot="1">
      <c r="A6" t="s">
        <v>115</v>
      </c>
      <c r="B6" s="184" t="s">
        <v>337</v>
      </c>
      <c r="C6" s="185" t="s">
        <v>338</v>
      </c>
      <c r="D6" s="190" t="s">
        <v>339</v>
      </c>
    </row>
    <row r="7" spans="1:7" ht="13.5" thickBot="1">
      <c r="A7" t="s">
        <v>116</v>
      </c>
      <c r="B7" s="184" t="s">
        <v>340</v>
      </c>
      <c r="C7" s="185" t="s">
        <v>341</v>
      </c>
      <c r="D7" s="191" t="s">
        <v>342</v>
      </c>
    </row>
    <row r="8" spans="1:7" ht="13.5" thickBot="1">
      <c r="B8" s="184" t="s">
        <v>343</v>
      </c>
      <c r="C8" s="185" t="s">
        <v>344</v>
      </c>
      <c r="D8" s="191" t="s">
        <v>345</v>
      </c>
    </row>
    <row r="9" spans="1:7" ht="13.5" thickBot="1">
      <c r="B9" s="184" t="s">
        <v>346</v>
      </c>
      <c r="C9" s="185" t="s">
        <v>347</v>
      </c>
      <c r="D9" s="191" t="s">
        <v>348</v>
      </c>
    </row>
    <row r="10" spans="1:7" ht="13.5" thickBot="1">
      <c r="B10" s="184" t="s">
        <v>349</v>
      </c>
      <c r="C10" s="185" t="s">
        <v>350</v>
      </c>
      <c r="D10" s="191" t="s">
        <v>351</v>
      </c>
    </row>
    <row r="11" spans="1:7" ht="13.5" thickBot="1">
      <c r="B11" s="184" t="s">
        <v>352</v>
      </c>
      <c r="C11" s="185" t="s">
        <v>353</v>
      </c>
      <c r="D11" s="191" t="s">
        <v>354</v>
      </c>
    </row>
    <row r="12" spans="1:7" ht="13.5" thickBot="1">
      <c r="B12" s="184" t="s">
        <v>355</v>
      </c>
      <c r="C12" s="185" t="s">
        <v>356</v>
      </c>
      <c r="D12" s="191" t="s">
        <v>357</v>
      </c>
    </row>
    <row r="13" spans="1:7" ht="13.5" thickBot="1">
      <c r="B13" s="184" t="s">
        <v>358</v>
      </c>
      <c r="C13" s="185" t="s">
        <v>359</v>
      </c>
      <c r="D13" s="191" t="s">
        <v>360</v>
      </c>
    </row>
    <row r="14" spans="1:7" ht="13.5" thickBot="1">
      <c r="B14" s="184" t="s">
        <v>361</v>
      </c>
      <c r="C14" s="185" t="s">
        <v>362</v>
      </c>
      <c r="D14" s="191" t="s">
        <v>363</v>
      </c>
    </row>
    <row r="15" spans="1:7">
      <c r="B15" s="188" t="s">
        <v>364</v>
      </c>
      <c r="C15" s="187" t="s">
        <v>365</v>
      </c>
      <c r="D15" s="191" t="s">
        <v>366</v>
      </c>
    </row>
    <row r="16" spans="1:7" ht="56.25">
      <c r="B16" s="187" t="s">
        <v>1</v>
      </c>
      <c r="D16" s="192" t="s">
        <v>367</v>
      </c>
    </row>
    <row r="17" spans="2:4">
      <c r="B17" s="187" t="s">
        <v>1</v>
      </c>
      <c r="D17" s="191" t="s">
        <v>20</v>
      </c>
    </row>
    <row r="18" spans="2:4">
      <c r="B18" s="187" t="s">
        <v>1</v>
      </c>
    </row>
    <row r="23" spans="2:4">
      <c r="B23" s="187"/>
    </row>
    <row r="24" spans="2:4">
      <c r="B24" s="187"/>
    </row>
    <row r="25" spans="2:4">
      <c r="B25" s="187"/>
    </row>
    <row r="26" spans="2:4">
      <c r="B26" s="187"/>
    </row>
    <row r="27" spans="2:4">
      <c r="B27" s="187"/>
    </row>
    <row r="28" spans="2:4">
      <c r="B28" s="187"/>
    </row>
    <row r="29" spans="2:4">
      <c r="B29" s="187"/>
    </row>
    <row r="30" spans="2:4">
      <c r="B30" s="187"/>
    </row>
    <row r="31" spans="2:4">
      <c r="B31" s="187"/>
    </row>
    <row r="32" spans="2:4">
      <c r="B32" s="187"/>
    </row>
    <row r="33" spans="2:2">
      <c r="B33" s="187"/>
    </row>
    <row r="34" spans="2:2">
      <c r="B34" s="187"/>
    </row>
    <row r="35" spans="2:2">
      <c r="B35" s="187"/>
    </row>
    <row r="36" spans="2:2">
      <c r="B36" s="187"/>
    </row>
    <row r="37" spans="2:2">
      <c r="B37" s="187"/>
    </row>
  </sheetData>
  <dataConsolidate function="product">
    <dataRefs count="1">
      <dataRef ref="B23:B37" sheet="DATAValid"/>
    </dataRefs>
  </dataConsolidate>
  <pageMargins left="0.7" right="0.7" top="0.75" bottom="0.75" header="0.3" footer="0.3"/>
  <pageSetup orientation="portrait" horizontalDpi="200" verticalDpi="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Normal="85" workbookViewId="0">
      <selection activeCell="C7" sqref="C7"/>
    </sheetView>
  </sheetViews>
  <sheetFormatPr defaultColWidth="9.42578125" defaultRowHeight="12.75"/>
  <cols>
    <col min="1" max="10" width="9.42578125" style="10"/>
    <col min="11" max="11" width="33.5703125" style="10" customWidth="1"/>
    <col min="12" max="16384" width="9.42578125" style="10"/>
  </cols>
  <sheetData>
    <row r="1" spans="1:11">
      <c r="A1" s="490"/>
      <c r="B1" s="490"/>
      <c r="C1" s="490"/>
      <c r="D1" s="490"/>
      <c r="E1" s="490"/>
      <c r="F1" s="490"/>
      <c r="G1" s="490"/>
      <c r="H1" s="490"/>
      <c r="I1" s="490"/>
      <c r="J1" s="490"/>
      <c r="K1" s="490"/>
    </row>
    <row r="4" spans="1:11" s="36" customFormat="1" ht="51" customHeight="1">
      <c r="A4" s="619" t="s">
        <v>385</v>
      </c>
      <c r="B4" s="620"/>
      <c r="C4" s="620"/>
      <c r="D4" s="620"/>
      <c r="E4" s="620"/>
      <c r="F4" s="620"/>
      <c r="G4" s="620"/>
      <c r="H4" s="620"/>
      <c r="I4" s="620"/>
      <c r="J4" s="620"/>
      <c r="K4" s="620"/>
    </row>
    <row r="5" spans="1:11" ht="14.25">
      <c r="A5" s="618" t="s">
        <v>2</v>
      </c>
      <c r="B5" s="618"/>
      <c r="C5" s="618"/>
      <c r="D5" s="618"/>
      <c r="E5" s="618"/>
      <c r="F5" s="618"/>
      <c r="G5" s="618"/>
      <c r="H5" s="618"/>
      <c r="I5" s="618"/>
      <c r="J5" s="618"/>
      <c r="K5" s="618"/>
    </row>
    <row r="9" spans="1:11" ht="18">
      <c r="K9" s="34"/>
    </row>
    <row r="32" spans="1:11">
      <c r="A32" s="11"/>
      <c r="B32" s="11"/>
      <c r="C32" s="11"/>
      <c r="D32" s="11"/>
      <c r="E32" s="11"/>
      <c r="F32" s="11"/>
      <c r="G32" s="11"/>
      <c r="H32" s="11"/>
      <c r="I32" s="11"/>
      <c r="J32" s="11"/>
      <c r="K32" s="11"/>
    </row>
    <row r="35" spans="11:11">
      <c r="K35" s="177"/>
    </row>
    <row r="37" spans="11:11">
      <c r="K37" s="37"/>
    </row>
    <row r="38" spans="11:11">
      <c r="K38" s="37" t="s">
        <v>1</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7"/>
  <sheetViews>
    <sheetView view="pageLayout" zoomScaleNormal="80" workbookViewId="0">
      <selection activeCell="E16" sqref="E16"/>
    </sheetView>
  </sheetViews>
  <sheetFormatPr defaultColWidth="0" defaultRowHeight="12.75"/>
  <cols>
    <col min="1" max="1" width="50.140625" style="10" customWidth="1"/>
    <col min="2" max="2" width="11" style="84" customWidth="1"/>
    <col min="3" max="3" width="11" style="10" customWidth="1"/>
    <col min="4" max="4" width="11.140625" style="10" customWidth="1"/>
    <col min="5" max="5" width="11" style="37" customWidth="1"/>
    <col min="6" max="6" width="11" style="10" customWidth="1"/>
    <col min="7" max="8" width="11.140625" style="10" customWidth="1"/>
    <col min="9" max="9" width="11" style="10" customWidth="1"/>
    <col min="10" max="10" width="11.140625" style="10" customWidth="1"/>
    <col min="11" max="11" width="11" style="37" customWidth="1"/>
    <col min="12" max="12" width="11" style="10" customWidth="1"/>
    <col min="13" max="13" width="10.85546875" style="10" customWidth="1"/>
    <col min="14" max="14" width="11.140625" style="37" customWidth="1"/>
    <col min="15" max="15" width="11" style="37" customWidth="1"/>
    <col min="16" max="16" width="11.140625" style="37" customWidth="1"/>
    <col min="17" max="17" width="11" style="10" customWidth="1"/>
    <col min="18" max="18" width="11" style="37" customWidth="1"/>
    <col min="19" max="19" width="11.140625" style="37" customWidth="1"/>
    <col min="20" max="20" width="15.28515625" style="10" customWidth="1"/>
    <col min="21" max="21" width="11" style="10" customWidth="1"/>
    <col min="22" max="23" width="9.5703125" style="10" customWidth="1"/>
    <col min="24" max="24" width="12.5703125" style="10" customWidth="1"/>
    <col min="25" max="25" width="8.5703125" style="10" bestFit="1" customWidth="1"/>
    <col min="26" max="26" width="10.5703125" style="10" customWidth="1"/>
    <col min="27" max="27" width="9.5703125" style="10" bestFit="1" customWidth="1"/>
    <col min="28" max="28" width="11.42578125" style="10" customWidth="1"/>
    <col min="29" max="29" width="9.5703125" style="10" bestFit="1" customWidth="1"/>
    <col min="30" max="30" width="10.5703125" style="10" customWidth="1"/>
    <col min="31" max="31" width="12.42578125" style="10" bestFit="1" customWidth="1"/>
    <col min="32" max="32" width="12.42578125" style="10" customWidth="1"/>
    <col min="33" max="33" width="9.5703125" style="10" bestFit="1" customWidth="1"/>
    <col min="34" max="34" width="11.42578125" style="10" customWidth="1"/>
    <col min="35" max="35" width="11.5703125" style="10" bestFit="1" customWidth="1"/>
    <col min="36" max="36" width="11.5703125" style="10" customWidth="1"/>
    <col min="37" max="16384" width="0" style="10" hidden="1"/>
  </cols>
  <sheetData>
    <row r="1" spans="1:20" ht="11.25" customHeight="1">
      <c r="A1" s="10" t="s">
        <v>3</v>
      </c>
    </row>
    <row r="2" spans="1:20" ht="2.25" customHeight="1"/>
    <row r="3" spans="1:20">
      <c r="A3" s="10" t="s">
        <v>4</v>
      </c>
    </row>
    <row r="4" spans="1:20" ht="12.6" hidden="1" customHeight="1">
      <c r="C4" s="10">
        <v>2</v>
      </c>
      <c r="D4" s="10">
        <f>C4</f>
        <v>2</v>
      </c>
      <c r="F4" s="10">
        <f>C4+1</f>
        <v>3</v>
      </c>
      <c r="G4" s="10">
        <f>F4</f>
        <v>3</v>
      </c>
      <c r="I4" s="10">
        <f>F4+1</f>
        <v>4</v>
      </c>
      <c r="J4" s="10">
        <f>I4</f>
        <v>4</v>
      </c>
      <c r="L4" s="10">
        <f>I4+1</f>
        <v>5</v>
      </c>
      <c r="M4" s="10">
        <f>L4</f>
        <v>5</v>
      </c>
      <c r="O4" s="37">
        <f>L4+1</f>
        <v>6</v>
      </c>
      <c r="P4" s="37">
        <f>O4</f>
        <v>6</v>
      </c>
      <c r="R4" s="37">
        <f>O4+1</f>
        <v>7</v>
      </c>
      <c r="S4" s="37">
        <f>R4</f>
        <v>7</v>
      </c>
    </row>
    <row r="6" spans="1:20" ht="11.25" customHeight="1">
      <c r="A6" s="339"/>
      <c r="B6" s="621" t="s">
        <v>5</v>
      </c>
      <c r="C6" s="622"/>
      <c r="D6" s="623"/>
      <c r="E6" s="621" t="s">
        <v>6</v>
      </c>
      <c r="F6" s="622"/>
      <c r="G6" s="623"/>
      <c r="H6" s="621" t="s">
        <v>7</v>
      </c>
      <c r="I6" s="622"/>
      <c r="J6" s="623"/>
      <c r="K6" s="621" t="s">
        <v>8</v>
      </c>
      <c r="L6" s="622"/>
      <c r="M6" s="623"/>
      <c r="N6" s="621" t="s">
        <v>9</v>
      </c>
      <c r="O6" s="622"/>
      <c r="P6" s="623"/>
      <c r="Q6" s="621" t="s">
        <v>10</v>
      </c>
      <c r="R6" s="622"/>
      <c r="S6" s="623"/>
      <c r="T6" s="399"/>
    </row>
    <row r="7" spans="1:20" s="38" customFormat="1" ht="54.75" customHeight="1">
      <c r="A7" s="340" t="s">
        <v>11</v>
      </c>
      <c r="B7" s="341" t="s">
        <v>12</v>
      </c>
      <c r="C7" s="341" t="s">
        <v>13</v>
      </c>
      <c r="D7" s="341" t="s">
        <v>14</v>
      </c>
      <c r="E7" s="341" t="s">
        <v>12</v>
      </c>
      <c r="F7" s="341" t="s">
        <v>13</v>
      </c>
      <c r="G7" s="341" t="s">
        <v>14</v>
      </c>
      <c r="H7" s="341" t="s">
        <v>12</v>
      </c>
      <c r="I7" s="341" t="s">
        <v>13</v>
      </c>
      <c r="J7" s="341" t="s">
        <v>14</v>
      </c>
      <c r="K7" s="341" t="s">
        <v>12</v>
      </c>
      <c r="L7" s="341" t="s">
        <v>13</v>
      </c>
      <c r="M7" s="341" t="s">
        <v>14</v>
      </c>
      <c r="N7" s="341" t="s">
        <v>15</v>
      </c>
      <c r="O7" s="341" t="s">
        <v>16</v>
      </c>
      <c r="P7" s="341" t="s">
        <v>14</v>
      </c>
      <c r="Q7" s="341" t="s">
        <v>15</v>
      </c>
      <c r="R7" s="341" t="s">
        <v>13</v>
      </c>
      <c r="S7" s="341" t="s">
        <v>14</v>
      </c>
      <c r="T7" s="342" t="s">
        <v>370</v>
      </c>
    </row>
    <row r="8" spans="1:20" s="38" customFormat="1" ht="14.25">
      <c r="A8" s="343" t="s">
        <v>17</v>
      </c>
      <c r="B8" s="135"/>
      <c r="C8" s="135"/>
      <c r="D8" s="400"/>
      <c r="E8" s="135"/>
      <c r="F8" s="135"/>
      <c r="G8" s="400"/>
      <c r="H8" s="135"/>
      <c r="I8" s="135"/>
      <c r="J8" s="400"/>
      <c r="K8" s="135"/>
      <c r="L8" s="135"/>
      <c r="M8" s="400"/>
      <c r="N8" s="135"/>
      <c r="O8" s="135"/>
      <c r="P8" s="400"/>
      <c r="Q8" s="135"/>
      <c r="R8" s="135"/>
      <c r="S8" s="400"/>
      <c r="T8" s="137"/>
    </row>
    <row r="9" spans="1:20" s="38" customFormat="1" ht="15">
      <c r="A9" s="401" t="s">
        <v>18</v>
      </c>
      <c r="B9" s="135"/>
      <c r="C9" s="135"/>
      <c r="D9" s="137"/>
      <c r="E9" s="135"/>
      <c r="F9" s="135"/>
      <c r="G9" s="137"/>
      <c r="H9" s="135"/>
      <c r="I9" s="135"/>
      <c r="J9" s="137"/>
      <c r="K9" s="135"/>
      <c r="L9" s="135"/>
      <c r="M9" s="137"/>
      <c r="N9" s="135"/>
      <c r="O9" s="135"/>
      <c r="P9" s="137"/>
      <c r="Q9" s="135"/>
      <c r="R9" s="135"/>
      <c r="S9" s="137"/>
      <c r="T9" s="137"/>
    </row>
    <row r="10" spans="1:20" s="38" customFormat="1" ht="15">
      <c r="A10" s="402" t="s">
        <v>19</v>
      </c>
      <c r="B10" s="77"/>
      <c r="C10" s="77"/>
      <c r="D10" s="79"/>
      <c r="E10" s="289"/>
      <c r="F10" s="77"/>
      <c r="G10" s="79"/>
      <c r="H10" s="289"/>
      <c r="I10" s="77"/>
      <c r="J10" s="79"/>
      <c r="K10" s="289"/>
      <c r="L10" s="77"/>
      <c r="M10" s="79"/>
      <c r="N10" s="289"/>
      <c r="O10" s="77"/>
      <c r="P10" s="79"/>
      <c r="Q10" s="289"/>
      <c r="R10" s="77"/>
      <c r="S10" s="79"/>
      <c r="T10" s="344" t="s">
        <v>20</v>
      </c>
    </row>
    <row r="11" spans="1:20" s="38" customFormat="1" ht="15">
      <c r="A11" s="402" t="s">
        <v>21</v>
      </c>
      <c r="B11" s="78"/>
      <c r="C11" s="78"/>
      <c r="D11" s="80"/>
      <c r="E11" s="144"/>
      <c r="F11" s="78"/>
      <c r="G11" s="80"/>
      <c r="H11" s="144"/>
      <c r="I11" s="78"/>
      <c r="J11" s="80"/>
      <c r="K11" s="144"/>
      <c r="L11" s="78"/>
      <c r="M11" s="80"/>
      <c r="N11" s="144"/>
      <c r="O11" s="78"/>
      <c r="P11" s="80"/>
      <c r="Q11" s="144"/>
      <c r="R11" s="78"/>
      <c r="S11" s="80"/>
      <c r="T11" s="344" t="s">
        <v>20</v>
      </c>
    </row>
    <row r="12" spans="1:20" s="38" customFormat="1" ht="15">
      <c r="A12" s="401" t="s">
        <v>22</v>
      </c>
      <c r="B12" s="135"/>
      <c r="C12" s="135"/>
      <c r="D12" s="137"/>
      <c r="E12" s="135"/>
      <c r="F12" s="135"/>
      <c r="G12" s="137"/>
      <c r="H12" s="135"/>
      <c r="I12" s="135"/>
      <c r="J12" s="137"/>
      <c r="K12" s="135"/>
      <c r="L12" s="135"/>
      <c r="M12" s="137"/>
      <c r="N12" s="135"/>
      <c r="O12" s="135"/>
      <c r="P12" s="137"/>
      <c r="Q12" s="135"/>
      <c r="R12" s="135"/>
      <c r="S12" s="137"/>
      <c r="T12" s="403"/>
    </row>
    <row r="13" spans="1:20" s="38" customFormat="1" ht="15">
      <c r="A13" s="402" t="s">
        <v>23</v>
      </c>
      <c r="B13" s="77"/>
      <c r="C13" s="77"/>
      <c r="D13" s="79"/>
      <c r="E13" s="289"/>
      <c r="F13" s="77"/>
      <c r="G13" s="79"/>
      <c r="H13" s="289"/>
      <c r="I13" s="77"/>
      <c r="J13" s="79"/>
      <c r="K13" s="289"/>
      <c r="L13" s="77"/>
      <c r="M13" s="79"/>
      <c r="N13" s="289"/>
      <c r="O13" s="77"/>
      <c r="P13" s="79"/>
      <c r="Q13" s="289"/>
      <c r="R13" s="77"/>
      <c r="S13" s="79"/>
      <c r="T13" s="344" t="s">
        <v>20</v>
      </c>
    </row>
    <row r="14" spans="1:20" s="38" customFormat="1" ht="15">
      <c r="A14" s="404" t="s">
        <v>21</v>
      </c>
      <c r="B14" s="144"/>
      <c r="C14" s="78"/>
      <c r="D14" s="80"/>
      <c r="E14" s="144"/>
      <c r="F14" s="78"/>
      <c r="G14" s="80"/>
      <c r="H14" s="144"/>
      <c r="I14" s="78"/>
      <c r="J14" s="80"/>
      <c r="K14" s="144"/>
      <c r="L14" s="78"/>
      <c r="M14" s="80"/>
      <c r="N14" s="144"/>
      <c r="O14" s="78"/>
      <c r="P14" s="80"/>
      <c r="Q14" s="144"/>
      <c r="R14" s="78"/>
      <c r="S14" s="80"/>
      <c r="T14" s="344" t="s">
        <v>20</v>
      </c>
    </row>
    <row r="15" spans="1:20" ht="14.1" customHeight="1">
      <c r="A15" s="343" t="s">
        <v>24</v>
      </c>
      <c r="B15" s="135"/>
      <c r="C15" s="135"/>
      <c r="D15" s="405"/>
      <c r="E15" s="135"/>
      <c r="F15" s="135"/>
      <c r="G15" s="405"/>
      <c r="H15" s="135"/>
      <c r="I15" s="135"/>
      <c r="J15" s="405"/>
      <c r="K15" s="135"/>
      <c r="L15" s="135"/>
      <c r="M15" s="405"/>
      <c r="N15" s="135"/>
      <c r="O15" s="135"/>
      <c r="P15" s="405"/>
      <c r="Q15" s="135"/>
      <c r="R15" s="135"/>
      <c r="S15" s="405" t="s">
        <v>1</v>
      </c>
      <c r="T15" s="405"/>
    </row>
    <row r="16" spans="1:20" ht="15" customHeight="1">
      <c r="A16" s="345" t="s">
        <v>25</v>
      </c>
      <c r="B16" s="290">
        <v>262</v>
      </c>
      <c r="C16" s="70">
        <f>IF(B16="","",IF(VLOOKUP($A16, '[15]Ex Ante LI &amp; Eligibility Stats'!$A$6:$N$16,C$4,FALSE)="N/A",0,VLOOKUP($A16, '[15]Ex Ante LI &amp; Eligibility Stats'!$A$6:$N$16,C$4,FALSE)*B16/1000))</f>
        <v>124.71189857577302</v>
      </c>
      <c r="D16" s="71">
        <f>IF(B16="","",IF(VLOOKUP($A16, '[15]Ex Post LI &amp; Eligibility Stats'!$A$6:$N$16,D$4,FALSE)="N/A",0,VLOOKUP($A16,'[15]Ex Post LI &amp; Eligibility Stats'!$A$6:$N$16,D$4,FALSE)*B16/1000))</f>
        <v>109.61294000000001</v>
      </c>
      <c r="E16" s="290">
        <v>263</v>
      </c>
      <c r="F16" s="70">
        <f>IF(E16="","",IF(VLOOKUP($A16, '[15]Ex Ante LI &amp; Eligibility Stats'!$A$6:$N$16,F$4,FALSE)="N/A",0,VLOOKUP($A16, '[15]Ex Ante LI &amp; Eligibility Stats'!$A$6:$N$16,F$4,FALSE)*E16/1000))</f>
        <v>127.30845010987485</v>
      </c>
      <c r="G16" s="71">
        <f>IF(E16="","",IF(VLOOKUP($A16, '[15]Ex Post LI &amp; Eligibility Stats'!$A$6:$N$16,G$4,FALSE)="N/A",0,VLOOKUP($A16,'[15]Ex Post LI &amp; Eligibility Stats'!$A$6:$N$16,G$4,FALSE)*E16/1000))</f>
        <v>110.03130999999999</v>
      </c>
      <c r="H16" s="290"/>
      <c r="I16" s="70"/>
      <c r="J16" s="71"/>
      <c r="K16" s="290"/>
      <c r="L16" s="70"/>
      <c r="M16" s="71"/>
      <c r="N16" s="290"/>
      <c r="O16" s="70"/>
      <c r="P16" s="71"/>
      <c r="Q16" s="291"/>
      <c r="R16" s="70"/>
      <c r="S16" s="71"/>
      <c r="T16" s="346">
        <v>10935</v>
      </c>
    </row>
    <row r="17" spans="1:36" ht="13.5" customHeight="1">
      <c r="A17" s="345" t="s">
        <v>26</v>
      </c>
      <c r="B17" s="290">
        <v>16</v>
      </c>
      <c r="C17" s="70">
        <f>IF(B17="","",IF(VLOOKUP($A17, '[15]Ex Ante LI &amp; Eligibility Stats'!$A$6:$N$16,C$4,FALSE)="N/A",0,VLOOKUP($A17, '[15]Ex Ante LI &amp; Eligibility Stats'!$A$6:$N$16,C$4,FALSE)*B17/1000))</f>
        <v>0</v>
      </c>
      <c r="D17" s="71">
        <f>IF(B17="","",IF(VLOOKUP($A17, '[15]Ex Post LI &amp; Eligibility Stats'!$A$6:$N$16,D$4,FALSE)="N/A",0,VLOOKUP($A17,'[15]Ex Post LI &amp; Eligibility Stats'!$A$6:$N$16,D$4,FALSE)*B17/1000))</f>
        <v>0</v>
      </c>
      <c r="E17" s="290">
        <v>16</v>
      </c>
      <c r="F17" s="70">
        <f>IF(E17="","",IF(VLOOKUP($A17, '[15]Ex Ante LI &amp; Eligibility Stats'!$A$6:$N$16,F$4,FALSE)="N/A",0,VLOOKUP($A17, '[15]Ex Ante LI &amp; Eligibility Stats'!$A$6:$N$16,F$4,FALSE)*E17/1000))</f>
        <v>0</v>
      </c>
      <c r="G17" s="71">
        <f>IF(E17="","",IF(VLOOKUP($A17, '[15]Ex Post LI &amp; Eligibility Stats'!$A$6:$N$16,G$4,FALSE)="N/A",0,VLOOKUP($A17,'[15]Ex Post LI &amp; Eligibility Stats'!$A$6:$N$16,G$4,FALSE)*E17/1000))</f>
        <v>0</v>
      </c>
      <c r="H17" s="290"/>
      <c r="I17" s="70"/>
      <c r="J17" s="71"/>
      <c r="K17" s="290"/>
      <c r="L17" s="70"/>
      <c r="M17" s="71"/>
      <c r="N17" s="290"/>
      <c r="O17" s="70"/>
      <c r="P17" s="71"/>
      <c r="Q17" s="84"/>
      <c r="R17" s="70"/>
      <c r="S17" s="71"/>
      <c r="T17" s="344" t="s">
        <v>20</v>
      </c>
    </row>
    <row r="18" spans="1:36" ht="13.5" customHeight="1">
      <c r="A18" s="345" t="s">
        <v>27</v>
      </c>
      <c r="B18" s="84">
        <v>0</v>
      </c>
      <c r="C18" s="70">
        <f>IF(B18="","",IF(VLOOKUP($A18, '[15]Ex Ante LI &amp; Eligibility Stats'!$A$6:$N$16,C$4,FALSE)="N/A",0,VLOOKUP($A18, '[15]Ex Ante LI &amp; Eligibility Stats'!$A$6:$N$16,C$4,FALSE)*B18/1000))</f>
        <v>0</v>
      </c>
      <c r="D18" s="71">
        <f>IF(B18="","",IF(VLOOKUP($A18, '[15]Ex Post LI &amp; Eligibility Stats'!$A$6:$N$16,D$4,FALSE)="N/A",0,VLOOKUP($A18,'[15]Ex Post LI &amp; Eligibility Stats'!$A$6:$N$16,D$4,FALSE)*B18/1000))</f>
        <v>0</v>
      </c>
      <c r="E18" s="84">
        <v>0</v>
      </c>
      <c r="F18" s="70">
        <f>IF(E18="","",IF(VLOOKUP($A18, '[15]Ex Ante LI &amp; Eligibility Stats'!$A$6:$N$16,F$4,FALSE)="N/A",0,VLOOKUP($A18, '[15]Ex Ante LI &amp; Eligibility Stats'!$A$6:$N$16,F$4,FALSE)*E18/1000))</f>
        <v>0</v>
      </c>
      <c r="G18" s="71">
        <f>IF(E18="","",IF(VLOOKUP($A18, '[15]Ex Post LI &amp; Eligibility Stats'!$A$6:$N$16,G$4,FALSE)="N/A",0,VLOOKUP($A18,'[15]Ex Post LI &amp; Eligibility Stats'!$A$6:$N$16,G$4,FALSE)*E18/1000))</f>
        <v>0</v>
      </c>
      <c r="H18" s="84"/>
      <c r="I18" s="70"/>
      <c r="J18" s="71"/>
      <c r="K18" s="84"/>
      <c r="L18" s="70"/>
      <c r="M18" s="71"/>
      <c r="N18" s="84"/>
      <c r="O18" s="70"/>
      <c r="P18" s="71"/>
      <c r="Q18" s="39"/>
      <c r="R18" s="70"/>
      <c r="S18" s="71"/>
      <c r="T18" s="344" t="s">
        <v>20</v>
      </c>
    </row>
    <row r="19" spans="1:36" ht="14.85" customHeight="1">
      <c r="A19" s="347" t="s">
        <v>28</v>
      </c>
      <c r="B19" s="290">
        <v>0</v>
      </c>
      <c r="C19" s="70">
        <f>IF(B19="","",IF(VLOOKUP($A19, '[15]Ex Ante LI &amp; Eligibility Stats'!$A$6:$N$16,C$4,FALSE)="N/A",0,VLOOKUP($A19, '[15]Ex Ante LI &amp; Eligibility Stats'!$A$6:$N$16,C$4,FALSE)*B19/1000))</f>
        <v>0</v>
      </c>
      <c r="D19" s="71">
        <f>IF(B19="","",IF(VLOOKUP($A19, '[15]Ex Post LI &amp; Eligibility Stats'!$A$6:$N$16,D$4,FALSE)="N/A",0,VLOOKUP($A19,'[15]Ex Post LI &amp; Eligibility Stats'!$A$6:$N$16,D$4,FALSE)*B19/1000))</f>
        <v>0</v>
      </c>
      <c r="E19" s="290">
        <v>0</v>
      </c>
      <c r="F19" s="70">
        <f>IF(E19="","",IF(VLOOKUP($A19, '[15]Ex Ante LI &amp; Eligibility Stats'!$A$6:$N$16,F$4,FALSE)="N/A",0,VLOOKUP($A19, '[15]Ex Ante LI &amp; Eligibility Stats'!$A$6:$N$16,F$4,FALSE)*E19/1000))</f>
        <v>0</v>
      </c>
      <c r="G19" s="71">
        <f>IF(E19="","",IF(VLOOKUP($A19, '[15]Ex Post LI &amp; Eligibility Stats'!$A$6:$N$16,G$4,FALSE)="N/A",0,VLOOKUP($A19,'[15]Ex Post LI &amp; Eligibility Stats'!$A$6:$N$16,G$4,FALSE)*E19/1000))</f>
        <v>0</v>
      </c>
      <c r="H19" s="290"/>
      <c r="I19" s="70"/>
      <c r="J19" s="71"/>
      <c r="K19" s="290"/>
      <c r="L19" s="70"/>
      <c r="M19" s="71"/>
      <c r="N19" s="290"/>
      <c r="O19" s="70"/>
      <c r="P19" s="71"/>
      <c r="Q19" s="39"/>
      <c r="R19" s="70"/>
      <c r="S19" s="71"/>
      <c r="T19" s="344" t="s">
        <v>20</v>
      </c>
    </row>
    <row r="20" spans="1:36" ht="14.25">
      <c r="A20" s="40" t="s">
        <v>29</v>
      </c>
      <c r="B20" s="290">
        <v>78870</v>
      </c>
      <c r="C20" s="72">
        <f>IF(B20="","",IF(VLOOKUP($A20, '[15]Ex Ante LI &amp; Eligibility Stats'!$A$6:$N$16,C$4,FALSE)="N/A",0,VLOOKUP($A20, '[15]Ex Ante LI &amp; Eligibility Stats'!$A$6:$N$16,C$4,FALSE)*B20/1000))</f>
        <v>0</v>
      </c>
      <c r="D20" s="71">
        <f>IF(B20="","",IF(VLOOKUP($A20, '[15]Ex Post LI &amp; Eligibility Stats'!$A$6:$N$16,D$4,FALSE)="N/A",0,VLOOKUP($A20,'[15]Ex Post LI &amp; Eligibility Stats'!$A$6:$N$16,D$4,FALSE)*B20/1000))</f>
        <v>0</v>
      </c>
      <c r="E20" s="290">
        <v>78530</v>
      </c>
      <c r="F20" s="72">
        <f>IF(E20="","",IF(VLOOKUP($A20, '[15]Ex Ante LI &amp; Eligibility Stats'!$A$6:$N$16,F$4,FALSE)="N/A",0,VLOOKUP($A20, '[15]Ex Ante LI &amp; Eligibility Stats'!$A$6:$N$16,F$4,FALSE)*E20/1000))</f>
        <v>0</v>
      </c>
      <c r="G20" s="71">
        <f>IF(E20="","",IF(VLOOKUP($A20, '[15]Ex Post LI &amp; Eligibility Stats'!$A$6:$N$16,G$4,FALSE)="N/A",0,VLOOKUP($A20,'[15]Ex Post LI &amp; Eligibility Stats'!$A$6:$N$16,G$4,FALSE)*E20/1000))</f>
        <v>0</v>
      </c>
      <c r="H20" s="290"/>
      <c r="I20" s="72"/>
      <c r="J20" s="71"/>
      <c r="K20" s="290"/>
      <c r="L20" s="72"/>
      <c r="M20" s="71"/>
      <c r="N20" s="290"/>
      <c r="O20" s="72"/>
      <c r="P20" s="71"/>
      <c r="Q20" s="83"/>
      <c r="R20" s="72"/>
      <c r="S20" s="71"/>
      <c r="T20" s="344" t="s">
        <v>20</v>
      </c>
    </row>
    <row r="21" spans="1:36" s="141" customFormat="1" ht="13.5" thickBot="1">
      <c r="A21" s="140" t="s">
        <v>30</v>
      </c>
      <c r="B21" s="285">
        <f>IF(B16="","",SUM(B16:B20))</f>
        <v>79148</v>
      </c>
      <c r="C21" s="491">
        <f t="shared" ref="C21:D21" si="0">IF(C16="","",SUM(C16:C20))</f>
        <v>124.71189857577302</v>
      </c>
      <c r="D21" s="286">
        <f t="shared" si="0"/>
        <v>109.61294000000001</v>
      </c>
      <c r="E21" s="285">
        <f>IF(E16="","",SUM(E16:E20))</f>
        <v>78809</v>
      </c>
      <c r="F21" s="491">
        <f t="shared" ref="F21:G21" si="1">IF(F16="","",SUM(F16:F20))</f>
        <v>127.30845010987485</v>
      </c>
      <c r="G21" s="286">
        <f t="shared" si="1"/>
        <v>110.03130999999999</v>
      </c>
      <c r="H21" s="285" t="str">
        <f>IF(H16="","",SUM(H16:H20))</f>
        <v/>
      </c>
      <c r="I21" s="491" t="str">
        <f t="shared" ref="I21:J21" si="2">IF(I16="","",SUM(I16:I20))</f>
        <v/>
      </c>
      <c r="J21" s="286" t="str">
        <f t="shared" si="2"/>
        <v/>
      </c>
      <c r="K21" s="285" t="str">
        <f>IF(K16="","",SUM(K16:K20))</f>
        <v/>
      </c>
      <c r="L21" s="491" t="str">
        <f t="shared" ref="L21:M21" si="3">IF(L16="","",SUM(L16:L20))</f>
        <v/>
      </c>
      <c r="M21" s="286" t="str">
        <f t="shared" si="3"/>
        <v/>
      </c>
      <c r="N21" s="285" t="str">
        <f>IF(N16="","",SUM(N16:N20))</f>
        <v/>
      </c>
      <c r="O21" s="491" t="str">
        <f t="shared" ref="O21:P21" si="4">IF(O16="","",SUM(O16:O20))</f>
        <v/>
      </c>
      <c r="P21" s="286" t="str">
        <f t="shared" si="4"/>
        <v/>
      </c>
      <c r="Q21" s="158" t="str">
        <f t="shared" ref="Q21:S21" si="5">IF(Q16="","",SUM(Q16:Q20))</f>
        <v/>
      </c>
      <c r="R21" s="491" t="str">
        <f t="shared" si="5"/>
        <v/>
      </c>
      <c r="S21" s="286" t="str">
        <f t="shared" si="5"/>
        <v/>
      </c>
      <c r="T21" s="492"/>
      <c r="U21" s="45"/>
      <c r="V21" s="45"/>
      <c r="W21" s="45"/>
      <c r="X21" s="45"/>
      <c r="Y21" s="45"/>
      <c r="Z21" s="45"/>
      <c r="AA21" s="45"/>
      <c r="AB21" s="45"/>
      <c r="AC21" s="45"/>
      <c r="AD21" s="45"/>
      <c r="AE21" s="45"/>
      <c r="AF21" s="45"/>
      <c r="AG21" s="45"/>
      <c r="AH21" s="45"/>
      <c r="AI21" s="45"/>
      <c r="AJ21" s="45"/>
    </row>
    <row r="22" spans="1:36" ht="15" thickTop="1">
      <c r="A22" s="343" t="s">
        <v>31</v>
      </c>
      <c r="B22" s="135"/>
      <c r="C22" s="135"/>
      <c r="D22" s="137"/>
      <c r="E22" s="135"/>
      <c r="F22" s="135"/>
      <c r="G22" s="137"/>
      <c r="H22" s="135"/>
      <c r="I22" s="135"/>
      <c r="J22" s="137"/>
      <c r="K22" s="135"/>
      <c r="L22" s="135"/>
      <c r="M22" s="137"/>
      <c r="N22" s="135"/>
      <c r="O22" s="135"/>
      <c r="P22" s="137"/>
      <c r="Q22" s="135"/>
      <c r="R22" s="135"/>
      <c r="S22" s="137"/>
      <c r="T22" s="405"/>
      <c r="U22" s="41"/>
      <c r="V22" s="41"/>
      <c r="W22" s="41"/>
      <c r="X22" s="41"/>
      <c r="Y22" s="41"/>
      <c r="Z22" s="41"/>
      <c r="AA22" s="41"/>
      <c r="AB22" s="41"/>
      <c r="AC22" s="41"/>
    </row>
    <row r="23" spans="1:36" ht="14.85" customHeight="1">
      <c r="A23" s="292" t="s">
        <v>32</v>
      </c>
      <c r="B23" s="290">
        <v>0</v>
      </c>
      <c r="C23" s="70">
        <f>IF(B23="","",IF(VLOOKUP($A23, '[15]Ex Ante LI &amp; Eligibility Stats'!$A$6:$N$16,C$4,FALSE)="N/A",0,VLOOKUP($A23, '[15]Ex Ante LI &amp; Eligibility Stats'!$A$6:$N$16,C$4,FALSE)*B23/1000))</f>
        <v>0</v>
      </c>
      <c r="D23" s="71">
        <f>IF(B23="","",IF(VLOOKUP($A23, '[15]Ex Post LI &amp; Eligibility Stats'!$A$6:$N$16,D$4,FALSE)="N/A",0,VLOOKUP($A23,'[15]Ex Post LI &amp; Eligibility Stats'!$A$6:$N$16,D$4,FALSE)*B23/1000))</f>
        <v>0</v>
      </c>
      <c r="E23" s="290">
        <v>0</v>
      </c>
      <c r="F23" s="70">
        <f>IF(E23="","",IF(VLOOKUP($A23, '[15]Ex Ante LI &amp; Eligibility Stats'!$A$6:$N$16,F$4,FALSE)="N/A",0,VLOOKUP($A23, '[15]Ex Ante LI &amp; Eligibility Stats'!$A$6:$N$16,F$4,FALSE)*E23/1000))</f>
        <v>0</v>
      </c>
      <c r="G23" s="71">
        <f>IF(E23="","",IF(VLOOKUP($A23, '[15]Ex Post LI &amp; Eligibility Stats'!$A$6:$N$16,G$4,FALSE)="N/A",0,VLOOKUP($A23,'[15]Ex Post LI &amp; Eligibility Stats'!$A$6:$N$16,G$4,FALSE)*E23/1000))</f>
        <v>0</v>
      </c>
      <c r="H23" s="290"/>
      <c r="I23" s="77"/>
      <c r="J23" s="79"/>
      <c r="K23" s="290"/>
      <c r="L23" s="77"/>
      <c r="M23" s="79"/>
      <c r="N23" s="290"/>
      <c r="O23" s="77"/>
      <c r="P23" s="398"/>
      <c r="Q23" s="37"/>
      <c r="R23" s="77"/>
      <c r="S23" s="79"/>
      <c r="T23" s="346">
        <v>603881</v>
      </c>
      <c r="U23" s="41"/>
      <c r="V23" s="41"/>
      <c r="W23" s="41"/>
      <c r="X23" s="41"/>
      <c r="Y23" s="41"/>
      <c r="Z23" s="41"/>
      <c r="AA23" s="41"/>
      <c r="AB23" s="41"/>
      <c r="AC23" s="41"/>
    </row>
    <row r="24" spans="1:36" ht="14.85" customHeight="1">
      <c r="A24" s="292" t="s">
        <v>33</v>
      </c>
      <c r="B24" s="290">
        <v>0</v>
      </c>
      <c r="C24" s="70">
        <f>IF(B24="","",IF(VLOOKUP($A24, '[15]Ex Ante LI &amp; Eligibility Stats'!$A$6:$N$16,C$4,FALSE)="N/A",0,VLOOKUP($A24, '[15]Ex Ante LI &amp; Eligibility Stats'!$A$6:$N$16,C$4,FALSE)*B24/1000))</f>
        <v>0</v>
      </c>
      <c r="D24" s="71">
        <f>IF(B24="","",IF(VLOOKUP($A24, '[15]Ex Post LI &amp; Eligibility Stats'!$A$6:$N$16,D$4,FALSE)="N/A",0,VLOOKUP($A24,'[15]Ex Post LI &amp; Eligibility Stats'!$A$6:$N$16,D$4,FALSE)*B24/1000))</f>
        <v>0</v>
      </c>
      <c r="E24" s="290">
        <v>0</v>
      </c>
      <c r="F24" s="70">
        <f>IF(E24="","",IF(VLOOKUP($A24, '[15]Ex Ante LI &amp; Eligibility Stats'!$A$6:$N$16,F$4,FALSE)="N/A",0,VLOOKUP($A24, '[15]Ex Ante LI &amp; Eligibility Stats'!$A$6:$N$16,F$4,FALSE)*E24/1000))</f>
        <v>0</v>
      </c>
      <c r="G24" s="71">
        <f>IF(E24="","",IF(VLOOKUP($A24, '[15]Ex Post LI &amp; Eligibility Stats'!$A$6:$N$16,G$4,FALSE)="N/A",0,VLOOKUP($A24,'[15]Ex Post LI &amp; Eligibility Stats'!$A$6:$N$16,G$4,FALSE)*E24/1000))</f>
        <v>0</v>
      </c>
      <c r="H24" s="290"/>
      <c r="I24" s="77"/>
      <c r="J24" s="79"/>
      <c r="K24" s="290"/>
      <c r="L24" s="77"/>
      <c r="M24" s="79"/>
      <c r="N24" s="290"/>
      <c r="O24" s="77"/>
      <c r="P24" s="79"/>
      <c r="Q24" s="293"/>
      <c r="R24" s="77"/>
      <c r="S24" s="79"/>
      <c r="T24" s="346">
        <v>603881</v>
      </c>
      <c r="U24" s="41"/>
      <c r="V24" s="41"/>
      <c r="W24" s="41"/>
      <c r="X24" s="41"/>
      <c r="Y24" s="41"/>
      <c r="Z24" s="41"/>
      <c r="AA24" s="41"/>
      <c r="AB24" s="41"/>
      <c r="AC24" s="41"/>
    </row>
    <row r="25" spans="1:36" ht="13.5" customHeight="1">
      <c r="A25" s="292" t="s">
        <v>34</v>
      </c>
      <c r="B25" s="290">
        <v>82968</v>
      </c>
      <c r="C25" s="70">
        <f>IF(B25="","",IF(VLOOKUP($A25, '[15]Ex Ante LI &amp; Eligibility Stats'!$A$6:$N$16,C$4,FALSE)="N/A",0,VLOOKUP($A25, '[15]Ex Ante LI &amp; Eligibility Stats'!$A$6:$N$16,C$4,FALSE)*B25/1000))</f>
        <v>384.50887958637401</v>
      </c>
      <c r="D25" s="71">
        <f>IF(B25="","",IF(VLOOKUP($A25, '[15]Ex Post LI &amp; Eligibility Stats'!$A$6:$N$16,D$4,FALSE)="N/A",0,VLOOKUP($A25,'[15]Ex Post LI &amp; Eligibility Stats'!$A$6:$N$16,D$4,FALSE)*B25/1000))</f>
        <v>737.58551999999997</v>
      </c>
      <c r="E25" s="290">
        <v>83248</v>
      </c>
      <c r="F25" s="70">
        <f>IF(E25="","",IF(VLOOKUP($A25, '[15]Ex Ante LI &amp; Eligibility Stats'!$A$6:$N$16,F$4,FALSE)="N/A",0,VLOOKUP($A25, '[15]Ex Ante LI &amp; Eligibility Stats'!$A$6:$N$16,F$4,FALSE)*E25/1000))</f>
        <v>386.55865320969423</v>
      </c>
      <c r="G25" s="71">
        <f>IF(E25="","",IF(VLOOKUP($A25, '[15]Ex Post LI &amp; Eligibility Stats'!$A$6:$N$16,G$4,FALSE)="N/A",0,VLOOKUP($A25,'[15]Ex Post LI &amp; Eligibility Stats'!$A$6:$N$16,G$4,FALSE)*E25/1000))</f>
        <v>740.07472000000007</v>
      </c>
      <c r="H25" s="290"/>
      <c r="I25" s="70"/>
      <c r="J25" s="168"/>
      <c r="K25" s="290"/>
      <c r="L25" s="70"/>
      <c r="M25" s="168"/>
      <c r="N25" s="290"/>
      <c r="O25" s="70"/>
      <c r="P25" s="168"/>
      <c r="Q25" s="291"/>
      <c r="R25" s="70"/>
      <c r="S25" s="168"/>
      <c r="T25" s="346">
        <v>7299</v>
      </c>
      <c r="U25" s="41"/>
      <c r="V25" s="41"/>
      <c r="W25" s="41"/>
      <c r="X25" s="41"/>
      <c r="Y25" s="41"/>
      <c r="Z25" s="41"/>
      <c r="AA25" s="41"/>
      <c r="AB25" s="41"/>
      <c r="AC25" s="41"/>
    </row>
    <row r="26" spans="1:36" ht="13.5" customHeight="1">
      <c r="A26" s="292" t="s">
        <v>35</v>
      </c>
      <c r="B26" s="290">
        <v>15259</v>
      </c>
      <c r="C26" s="70">
        <f>IF(B26="","",IF(VLOOKUP($A26, '[15]Ex Ante LI &amp; Eligibility Stats'!$A$6:$N$16,C$4,FALSE)="N/A",0,VLOOKUP($A26, '[15]Ex Ante LI &amp; Eligibility Stats'!$A$6:$N$16,C$4,FALSE)*B26/1000))</f>
        <v>3.2625102451487025</v>
      </c>
      <c r="D26" s="71">
        <f>IF(B26="","",IF(VLOOKUP($A26, '[15]Ex Post LI &amp; Eligibility Stats'!$A$6:$N$16,D$4,FALSE)="N/A",0,VLOOKUP($A26,'[15]Ex Post LI &amp; Eligibility Stats'!$A$6:$N$16,D$4,FALSE)*B26/1000))</f>
        <v>5.0354700000000001</v>
      </c>
      <c r="E26" s="290">
        <v>15349</v>
      </c>
      <c r="F26" s="70">
        <f>IF(E26="","",IF(VLOOKUP($A26, '[15]Ex Ante LI &amp; Eligibility Stats'!$A$6:$N$16,F$4,FALSE)="N/A",0,VLOOKUP($A26, '[15]Ex Ante LI &amp; Eligibility Stats'!$A$6:$N$16,F$4,FALSE)*E26/1000))</f>
        <v>3.2926644268113519</v>
      </c>
      <c r="G26" s="71">
        <f>IF(E26="","",IF(VLOOKUP($A26, '[15]Ex Post LI &amp; Eligibility Stats'!$A$6:$N$16,G$4,FALSE)="N/A",0,VLOOKUP($A26,'[15]Ex Post LI &amp; Eligibility Stats'!$A$6:$N$16,G$4,FALSE)*E26/1000))</f>
        <v>5.0651700000000002</v>
      </c>
      <c r="H26" s="290"/>
      <c r="I26" s="70"/>
      <c r="J26" s="71"/>
      <c r="K26" s="290"/>
      <c r="L26" s="70"/>
      <c r="M26" s="71"/>
      <c r="N26" s="290"/>
      <c r="O26" s="70"/>
      <c r="P26" s="71"/>
      <c r="Q26" s="39"/>
      <c r="R26" s="70"/>
      <c r="S26" s="71"/>
      <c r="T26" s="346">
        <v>95833</v>
      </c>
      <c r="U26" s="41"/>
      <c r="V26" s="41"/>
      <c r="W26" s="41"/>
      <c r="X26" s="41"/>
      <c r="Y26" s="41"/>
      <c r="Z26" s="41"/>
      <c r="AA26" s="41"/>
      <c r="AB26" s="41"/>
      <c r="AC26" s="41"/>
    </row>
    <row r="27" spans="1:36" ht="13.5" customHeight="1">
      <c r="A27" s="292" t="s">
        <v>36</v>
      </c>
      <c r="B27" s="290">
        <v>1193</v>
      </c>
      <c r="C27" s="70">
        <f>IF(B27="","",IF(VLOOKUP($A27, '[15]Ex Ante LI &amp; Eligibility Stats'!$A$6:$N$16,C$4,FALSE)="N/A",0,VLOOKUP($A27, '[15]Ex Ante LI &amp; Eligibility Stats'!$A$6:$N$16,C$4,FALSE)*B27/1000))</f>
        <v>0</v>
      </c>
      <c r="D27" s="71">
        <f>IF(B27="","",IF(VLOOKUP($A27, '[15]Ex Post LI &amp; Eligibility Stats'!$A$6:$N$16,D$4,FALSE)="N/A",0,VLOOKUP($A27,'[15]Ex Post LI &amp; Eligibility Stats'!$A$6:$N$16,D$4,FALSE)*B27/1000))</f>
        <v>4.7719999999999999E-2</v>
      </c>
      <c r="E27" s="290">
        <v>1234</v>
      </c>
      <c r="F27" s="70">
        <f>IF(E27="","",IF(VLOOKUP($A27, '[15]Ex Ante LI &amp; Eligibility Stats'!$A$6:$N$16,F$4,FALSE)="N/A",0,VLOOKUP($A27, '[15]Ex Ante LI &amp; Eligibility Stats'!$A$6:$N$16,F$4,FALSE)*E27/1000))</f>
        <v>0</v>
      </c>
      <c r="G27" s="71">
        <f>IF(E27="","",IF(VLOOKUP($A27, '[15]Ex Post LI &amp; Eligibility Stats'!$A$6:$N$16,G$4,FALSE)="N/A",0,VLOOKUP($A27,'[15]Ex Post LI &amp; Eligibility Stats'!$A$6:$N$16,G$4,FALSE)*E27/1000))</f>
        <v>4.9360000000000001E-2</v>
      </c>
      <c r="H27" s="290"/>
      <c r="I27" s="70"/>
      <c r="J27" s="71"/>
      <c r="K27" s="290"/>
      <c r="L27" s="70"/>
      <c r="M27" s="71"/>
      <c r="N27" s="290"/>
      <c r="O27" s="70"/>
      <c r="P27" s="71"/>
      <c r="Q27" s="39"/>
      <c r="R27" s="70"/>
      <c r="S27" s="71"/>
      <c r="T27" s="346">
        <v>315414</v>
      </c>
      <c r="U27" s="41"/>
      <c r="V27" s="41"/>
      <c r="W27" s="41"/>
      <c r="X27" s="41"/>
      <c r="Y27" s="41"/>
      <c r="Z27" s="41"/>
      <c r="AA27" s="41"/>
      <c r="AB27" s="41"/>
      <c r="AC27" s="41"/>
    </row>
    <row r="28" spans="1:36" ht="14.85" customHeight="1">
      <c r="A28" s="76" t="s">
        <v>37</v>
      </c>
      <c r="B28" s="113">
        <v>49786</v>
      </c>
      <c r="C28" s="72">
        <f>IF(B28="","",IF(VLOOKUP($A28, '[15]Ex Ante LI &amp; Eligibility Stats'!$A$6:$N$16,C$4,FALSE)="N/A",0,VLOOKUP($A28, '[15]Ex Ante LI &amp; Eligibility Stats'!$A$6:$N$16,C$4,FALSE)*B28/1000))</f>
        <v>1.831604041386967</v>
      </c>
      <c r="D28" s="73">
        <f>IF(B28="","",IF(VLOOKUP($A28, '[15]Ex Post LI &amp; Eligibility Stats'!$A$6:$N$16,D$4,FALSE)="N/A",0,VLOOKUP($A28,'[15]Ex Post LI &amp; Eligibility Stats'!$A$6:$N$16,D$4,FALSE)*B28/1000))</f>
        <v>9.459340000000001</v>
      </c>
      <c r="E28" s="113">
        <v>49789</v>
      </c>
      <c r="F28" s="72">
        <f>IF(E28="","",IF(VLOOKUP($A28, '[15]Ex Ante LI &amp; Eligibility Stats'!$A$6:$N$16,F$4,FALSE)="N/A",0,VLOOKUP($A28, '[15]Ex Ante LI &amp; Eligibility Stats'!$A$6:$N$16,F$4,FALSE)*E28/1000))</f>
        <v>1.831849394058118</v>
      </c>
      <c r="G28" s="73">
        <f>IF(E28="","",IF(VLOOKUP($A28, '[15]Ex Post LI &amp; Eligibility Stats'!$A$6:$N$16,G$4,FALSE)="N/A",0,VLOOKUP($A28,'[15]Ex Post LI &amp; Eligibility Stats'!$A$6:$N$16,G$4,FALSE)*E28/1000))</f>
        <v>9.4599100000000007</v>
      </c>
      <c r="H28" s="113"/>
      <c r="I28" s="72"/>
      <c r="J28" s="73"/>
      <c r="K28" s="113"/>
      <c r="L28" s="72"/>
      <c r="M28" s="73"/>
      <c r="N28" s="113"/>
      <c r="O28" s="72"/>
      <c r="P28" s="73"/>
      <c r="Q28" s="83"/>
      <c r="R28" s="72"/>
      <c r="S28" s="73"/>
      <c r="T28" s="238" t="s">
        <v>20</v>
      </c>
    </row>
    <row r="29" spans="1:36" ht="14.1" customHeight="1" thickBot="1">
      <c r="A29" s="140" t="s">
        <v>38</v>
      </c>
      <c r="B29" s="163">
        <f t="shared" ref="B29:S29" si="6">IF(B23="","",SUM(B23:B28))</f>
        <v>149206</v>
      </c>
      <c r="C29" s="164">
        <f t="shared" si="6"/>
        <v>389.60299387290968</v>
      </c>
      <c r="D29" s="165">
        <f t="shared" si="6"/>
        <v>752.12805000000003</v>
      </c>
      <c r="E29" s="163">
        <f t="shared" ref="E29:G29" si="7">IF(E23="","",SUM(E23:E28))</f>
        <v>149620</v>
      </c>
      <c r="F29" s="164">
        <f t="shared" si="7"/>
        <v>391.68316703056371</v>
      </c>
      <c r="G29" s="165">
        <f t="shared" si="7"/>
        <v>754.64916000000005</v>
      </c>
      <c r="H29" s="163" t="str">
        <f t="shared" si="6"/>
        <v/>
      </c>
      <c r="I29" s="164" t="str">
        <f t="shared" si="6"/>
        <v/>
      </c>
      <c r="J29" s="165" t="str">
        <f t="shared" si="6"/>
        <v/>
      </c>
      <c r="K29" s="163" t="str">
        <f t="shared" si="6"/>
        <v/>
      </c>
      <c r="L29" s="164" t="str">
        <f t="shared" si="6"/>
        <v/>
      </c>
      <c r="M29" s="165" t="str">
        <f t="shared" si="6"/>
        <v/>
      </c>
      <c r="N29" s="163" t="str">
        <f t="shared" si="6"/>
        <v/>
      </c>
      <c r="O29" s="164" t="str">
        <f t="shared" si="6"/>
        <v/>
      </c>
      <c r="P29" s="165" t="str">
        <f t="shared" si="6"/>
        <v/>
      </c>
      <c r="Q29" s="163" t="str">
        <f t="shared" si="6"/>
        <v/>
      </c>
      <c r="R29" s="166" t="str">
        <f t="shared" si="6"/>
        <v/>
      </c>
      <c r="S29" s="166" t="str">
        <f t="shared" si="6"/>
        <v/>
      </c>
      <c r="T29" s="492"/>
      <c r="U29" s="41"/>
      <c r="V29" s="41"/>
      <c r="W29" s="41"/>
      <c r="X29" s="41"/>
      <c r="Y29" s="41"/>
      <c r="Z29" s="41"/>
      <c r="AA29" s="41"/>
      <c r="AB29" s="41"/>
      <c r="AC29" s="41"/>
    </row>
    <row r="30" spans="1:36" s="45" customFormat="1" ht="14.25" thickTop="1" thickBot="1">
      <c r="A30" s="143" t="s">
        <v>39</v>
      </c>
      <c r="B30" s="193">
        <f t="shared" ref="B30:S30" si="8">IFERROR(B21+B29,"")</f>
        <v>228354</v>
      </c>
      <c r="C30" s="194">
        <f t="shared" si="8"/>
        <v>514.31489244868271</v>
      </c>
      <c r="D30" s="149">
        <f t="shared" si="8"/>
        <v>861.74099000000001</v>
      </c>
      <c r="E30" s="193">
        <f t="shared" ref="E30:G30" si="9">IFERROR(E21+E29,"")</f>
        <v>228429</v>
      </c>
      <c r="F30" s="194">
        <f t="shared" si="9"/>
        <v>518.99161714043862</v>
      </c>
      <c r="G30" s="149">
        <f t="shared" si="9"/>
        <v>864.68047000000001</v>
      </c>
      <c r="H30" s="193" t="str">
        <f t="shared" si="8"/>
        <v/>
      </c>
      <c r="I30" s="194" t="str">
        <f t="shared" si="8"/>
        <v/>
      </c>
      <c r="J30" s="149" t="str">
        <f t="shared" si="8"/>
        <v/>
      </c>
      <c r="K30" s="193" t="str">
        <f t="shared" si="8"/>
        <v/>
      </c>
      <c r="L30" s="194" t="str">
        <f t="shared" si="8"/>
        <v/>
      </c>
      <c r="M30" s="149" t="str">
        <f t="shared" si="8"/>
        <v/>
      </c>
      <c r="N30" s="193" t="str">
        <f t="shared" si="8"/>
        <v/>
      </c>
      <c r="O30" s="194" t="str">
        <f t="shared" si="8"/>
        <v/>
      </c>
      <c r="P30" s="149" t="str">
        <f t="shared" si="8"/>
        <v/>
      </c>
      <c r="Q30" s="146" t="str">
        <f t="shared" si="8"/>
        <v/>
      </c>
      <c r="R30" s="169" t="str">
        <f t="shared" si="8"/>
        <v/>
      </c>
      <c r="S30" s="170" t="str">
        <f t="shared" si="8"/>
        <v/>
      </c>
      <c r="T30" s="287"/>
      <c r="U30" s="139"/>
      <c r="V30" s="139"/>
      <c r="W30" s="139"/>
      <c r="X30" s="139"/>
      <c r="Y30" s="139"/>
      <c r="Z30" s="139"/>
      <c r="AA30" s="139"/>
      <c r="AB30" s="139"/>
      <c r="AC30" s="139"/>
    </row>
    <row r="31" spans="1:36" ht="13.5" thickTop="1">
      <c r="A31" s="292"/>
      <c r="Q31" s="48"/>
      <c r="R31" s="49"/>
      <c r="S31" s="49"/>
      <c r="T31" s="189"/>
    </row>
    <row r="32" spans="1:36" ht="12.75" hidden="1" customHeight="1">
      <c r="A32" s="292"/>
      <c r="C32" s="10">
        <f>C4+6</f>
        <v>8</v>
      </c>
      <c r="D32" s="10">
        <f>D4+6</f>
        <v>8</v>
      </c>
      <c r="F32" s="10">
        <f>F4+6</f>
        <v>9</v>
      </c>
      <c r="G32" s="10">
        <f>G4+6</f>
        <v>9</v>
      </c>
      <c r="I32" s="10">
        <f>I4+6</f>
        <v>10</v>
      </c>
      <c r="J32" s="10">
        <f>J4+6</f>
        <v>10</v>
      </c>
      <c r="L32" s="10">
        <f>L4+6</f>
        <v>11</v>
      </c>
      <c r="M32" s="10">
        <f>M4+6</f>
        <v>11</v>
      </c>
      <c r="O32" s="37">
        <f>O4+6</f>
        <v>12</v>
      </c>
      <c r="P32" s="37">
        <f>P4+6</f>
        <v>12</v>
      </c>
      <c r="R32" s="37">
        <f>R4+6</f>
        <v>13</v>
      </c>
      <c r="S32" s="37">
        <f>S4+6</f>
        <v>13</v>
      </c>
      <c r="T32" s="189"/>
    </row>
    <row r="33" spans="1:20" ht="11.25" customHeight="1">
      <c r="A33" s="339"/>
      <c r="B33" s="621" t="s">
        <v>40</v>
      </c>
      <c r="C33" s="622"/>
      <c r="D33" s="623"/>
      <c r="E33" s="621" t="s">
        <v>41</v>
      </c>
      <c r="F33" s="622"/>
      <c r="G33" s="623"/>
      <c r="H33" s="621" t="s">
        <v>42</v>
      </c>
      <c r="I33" s="622"/>
      <c r="J33" s="623"/>
      <c r="K33" s="621" t="s">
        <v>43</v>
      </c>
      <c r="L33" s="622"/>
      <c r="M33" s="623"/>
      <c r="N33" s="621" t="s">
        <v>44</v>
      </c>
      <c r="O33" s="622"/>
      <c r="P33" s="623"/>
      <c r="Q33" s="621" t="s">
        <v>45</v>
      </c>
      <c r="R33" s="622"/>
      <c r="S33" s="622"/>
      <c r="T33" s="399"/>
    </row>
    <row r="34" spans="1:20" s="38" customFormat="1" ht="55.5" customHeight="1">
      <c r="A34" s="493" t="s">
        <v>46</v>
      </c>
      <c r="B34" s="341" t="s">
        <v>15</v>
      </c>
      <c r="C34" s="341" t="s">
        <v>13</v>
      </c>
      <c r="D34" s="341" t="s">
        <v>14</v>
      </c>
      <c r="E34" s="341" t="s">
        <v>15</v>
      </c>
      <c r="F34" s="341" t="s">
        <v>13</v>
      </c>
      <c r="G34" s="341" t="s">
        <v>14</v>
      </c>
      <c r="H34" s="341" t="s">
        <v>15</v>
      </c>
      <c r="I34" s="341" t="s">
        <v>13</v>
      </c>
      <c r="J34" s="341" t="s">
        <v>14</v>
      </c>
      <c r="K34" s="341" t="s">
        <v>15</v>
      </c>
      <c r="L34" s="341" t="s">
        <v>13</v>
      </c>
      <c r="M34" s="341" t="s">
        <v>14</v>
      </c>
      <c r="N34" s="341" t="s">
        <v>15</v>
      </c>
      <c r="O34" s="341" t="s">
        <v>13</v>
      </c>
      <c r="P34" s="341" t="s">
        <v>14</v>
      </c>
      <c r="Q34" s="341" t="s">
        <v>15</v>
      </c>
      <c r="R34" s="341" t="s">
        <v>13</v>
      </c>
      <c r="S34" s="341" t="s">
        <v>14</v>
      </c>
      <c r="T34" s="342" t="s">
        <v>370</v>
      </c>
    </row>
    <row r="35" spans="1:20" s="38" customFormat="1" ht="14.25">
      <c r="A35" s="343" t="s">
        <v>17</v>
      </c>
      <c r="B35" s="135"/>
      <c r="C35" s="135"/>
      <c r="D35" s="400"/>
      <c r="E35" s="135"/>
      <c r="F35" s="135"/>
      <c r="G35" s="400"/>
      <c r="H35" s="135"/>
      <c r="I35" s="135"/>
      <c r="J35" s="400"/>
      <c r="K35" s="135"/>
      <c r="L35" s="135"/>
      <c r="M35" s="137"/>
      <c r="N35" s="135"/>
      <c r="O35" s="135"/>
      <c r="P35" s="400"/>
      <c r="Q35" s="135"/>
      <c r="R35" s="135"/>
      <c r="S35" s="400"/>
      <c r="T35" s="400"/>
    </row>
    <row r="36" spans="1:20" s="38" customFormat="1" ht="15">
      <c r="A36" s="401" t="s">
        <v>18</v>
      </c>
      <c r="B36" s="135"/>
      <c r="C36" s="135"/>
      <c r="D36" s="137"/>
      <c r="E36" s="135"/>
      <c r="F36" s="135"/>
      <c r="G36" s="137"/>
      <c r="H36" s="135"/>
      <c r="I36" s="135"/>
      <c r="J36" s="137"/>
      <c r="K36" s="135"/>
      <c r="L36" s="135"/>
      <c r="M36" s="137"/>
      <c r="N36" s="135"/>
      <c r="O36" s="135"/>
      <c r="P36" s="137"/>
      <c r="Q36" s="135"/>
      <c r="R36" s="135"/>
      <c r="S36" s="137"/>
      <c r="T36" s="137"/>
    </row>
    <row r="37" spans="1:20" s="38" customFormat="1" ht="15" customHeight="1">
      <c r="A37" s="402" t="s">
        <v>19</v>
      </c>
      <c r="B37" s="289"/>
      <c r="C37" s="77"/>
      <c r="D37" s="79"/>
      <c r="E37" s="289"/>
      <c r="F37" s="77"/>
      <c r="G37" s="79"/>
      <c r="H37" s="289"/>
      <c r="I37" s="77"/>
      <c r="J37" s="79"/>
      <c r="K37" s="289"/>
      <c r="L37" s="77"/>
      <c r="M37" s="79"/>
      <c r="N37" s="289"/>
      <c r="O37" s="77"/>
      <c r="P37" s="79"/>
      <c r="Q37" s="289"/>
      <c r="R37" s="77"/>
      <c r="S37" s="79"/>
      <c r="T37" s="344" t="s">
        <v>20</v>
      </c>
    </row>
    <row r="38" spans="1:20" s="38" customFormat="1" ht="15">
      <c r="A38" s="402" t="s">
        <v>21</v>
      </c>
      <c r="B38" s="144"/>
      <c r="C38" s="78"/>
      <c r="D38" s="80"/>
      <c r="E38" s="144"/>
      <c r="F38" s="78"/>
      <c r="G38" s="80"/>
      <c r="H38" s="144"/>
      <c r="I38" s="78"/>
      <c r="J38" s="80"/>
      <c r="K38" s="144"/>
      <c r="L38" s="78"/>
      <c r="M38" s="80"/>
      <c r="N38" s="144"/>
      <c r="O38" s="78"/>
      <c r="P38" s="80"/>
      <c r="Q38" s="144"/>
      <c r="R38" s="78"/>
      <c r="S38" s="80"/>
      <c r="T38" s="344" t="s">
        <v>20</v>
      </c>
    </row>
    <row r="39" spans="1:20" s="38" customFormat="1" ht="15">
      <c r="A39" s="401" t="s">
        <v>22</v>
      </c>
      <c r="B39" s="135"/>
      <c r="C39" s="135"/>
      <c r="D39" s="137"/>
      <c r="E39" s="135"/>
      <c r="F39" s="135"/>
      <c r="G39" s="137"/>
      <c r="H39" s="135"/>
      <c r="I39" s="135"/>
      <c r="J39" s="137"/>
      <c r="K39" s="135"/>
      <c r="L39" s="135"/>
      <c r="M39" s="137"/>
      <c r="N39" s="135"/>
      <c r="O39" s="135"/>
      <c r="P39" s="137"/>
      <c r="Q39" s="135"/>
      <c r="R39" s="135"/>
      <c r="S39" s="137"/>
      <c r="T39" s="403"/>
    </row>
    <row r="40" spans="1:20" s="38" customFormat="1" ht="15">
      <c r="A40" s="402" t="s">
        <v>23</v>
      </c>
      <c r="B40" s="289"/>
      <c r="C40" s="77"/>
      <c r="D40" s="79"/>
      <c r="E40" s="289"/>
      <c r="F40" s="77"/>
      <c r="G40" s="79"/>
      <c r="H40" s="289"/>
      <c r="I40" s="77"/>
      <c r="J40" s="79"/>
      <c r="K40" s="289"/>
      <c r="L40" s="77"/>
      <c r="M40" s="79"/>
      <c r="N40" s="289"/>
      <c r="O40" s="77"/>
      <c r="P40" s="79"/>
      <c r="Q40" s="289"/>
      <c r="R40" s="77"/>
      <c r="S40" s="79"/>
      <c r="T40" s="344" t="s">
        <v>20</v>
      </c>
    </row>
    <row r="41" spans="1:20" s="38" customFormat="1" ht="15">
      <c r="A41" s="404" t="s">
        <v>21</v>
      </c>
      <c r="B41" s="144"/>
      <c r="C41" s="78"/>
      <c r="D41" s="80"/>
      <c r="E41" s="144"/>
      <c r="F41" s="78"/>
      <c r="G41" s="80"/>
      <c r="H41" s="144"/>
      <c r="I41" s="78"/>
      <c r="J41" s="80"/>
      <c r="K41" s="144"/>
      <c r="L41" s="78"/>
      <c r="M41" s="80"/>
      <c r="N41" s="144"/>
      <c r="O41" s="78"/>
      <c r="P41" s="80"/>
      <c r="Q41" s="144"/>
      <c r="R41" s="78"/>
      <c r="S41" s="80"/>
      <c r="T41" s="344" t="s">
        <v>20</v>
      </c>
    </row>
    <row r="42" spans="1:20" ht="14.1" customHeight="1">
      <c r="A42" s="343" t="s">
        <v>24</v>
      </c>
      <c r="B42" s="135"/>
      <c r="C42" s="135"/>
      <c r="D42" s="405"/>
      <c r="E42" s="135"/>
      <c r="F42" s="135"/>
      <c r="G42" s="137"/>
      <c r="H42" s="294"/>
      <c r="I42" s="135"/>
      <c r="J42" s="137"/>
      <c r="K42" s="294"/>
      <c r="L42" s="135"/>
      <c r="M42" s="405"/>
      <c r="N42" s="135"/>
      <c r="O42" s="135"/>
      <c r="P42" s="405"/>
      <c r="Q42" s="135"/>
      <c r="R42" s="135"/>
      <c r="S42" s="405"/>
      <c r="T42" s="405"/>
    </row>
    <row r="43" spans="1:20" ht="14.25" customHeight="1">
      <c r="A43" s="345" t="s">
        <v>47</v>
      </c>
      <c r="B43" s="290"/>
      <c r="C43" s="70"/>
      <c r="D43" s="71"/>
      <c r="E43" s="290"/>
      <c r="F43" s="70"/>
      <c r="G43" s="71"/>
      <c r="H43" s="39"/>
      <c r="I43" s="70"/>
      <c r="J43" s="71"/>
      <c r="K43" s="291"/>
      <c r="L43" s="77"/>
      <c r="M43" s="79"/>
      <c r="N43" s="291"/>
      <c r="O43" s="77"/>
      <c r="P43" s="79"/>
      <c r="Q43" s="291"/>
      <c r="R43" s="77"/>
      <c r="S43" s="79"/>
      <c r="T43" s="346">
        <v>10935</v>
      </c>
    </row>
    <row r="44" spans="1:20" ht="14.85" customHeight="1">
      <c r="A44" s="345" t="s">
        <v>26</v>
      </c>
      <c r="B44" s="290"/>
      <c r="C44" s="70"/>
      <c r="D44" s="71"/>
      <c r="E44" s="290"/>
      <c r="F44" s="70"/>
      <c r="G44" s="71"/>
      <c r="H44" s="39"/>
      <c r="I44" s="70"/>
      <c r="J44" s="71"/>
      <c r="K44" s="39"/>
      <c r="L44" s="77"/>
      <c r="M44" s="79"/>
      <c r="N44" s="39"/>
      <c r="O44" s="77"/>
      <c r="P44" s="79"/>
      <c r="Q44" s="39"/>
      <c r="R44" s="77"/>
      <c r="S44" s="79"/>
      <c r="T44" s="346" t="s">
        <v>20</v>
      </c>
    </row>
    <row r="45" spans="1:20" ht="15" customHeight="1">
      <c r="A45" s="345" t="s">
        <v>27</v>
      </c>
      <c r="C45" s="70"/>
      <c r="D45" s="71"/>
      <c r="E45" s="84"/>
      <c r="F45" s="70"/>
      <c r="G45" s="71"/>
      <c r="H45" s="84"/>
      <c r="I45" s="70"/>
      <c r="J45" s="71"/>
      <c r="K45" s="84"/>
      <c r="L45" s="77"/>
      <c r="M45" s="79"/>
      <c r="N45" s="84"/>
      <c r="O45" s="77"/>
      <c r="P45" s="79"/>
      <c r="Q45" s="39"/>
      <c r="R45" s="77"/>
      <c r="S45" s="79"/>
      <c r="T45" s="346" t="s">
        <v>20</v>
      </c>
    </row>
    <row r="46" spans="1:20" ht="13.5" customHeight="1">
      <c r="A46" s="347" t="s">
        <v>28</v>
      </c>
      <c r="B46" s="290"/>
      <c r="C46" s="70"/>
      <c r="D46" s="71"/>
      <c r="E46" s="84"/>
      <c r="F46" s="70"/>
      <c r="G46" s="71"/>
      <c r="H46" s="39"/>
      <c r="I46" s="70"/>
      <c r="J46" s="71"/>
      <c r="K46" s="39"/>
      <c r="L46" s="77"/>
      <c r="M46" s="79"/>
      <c r="N46" s="39"/>
      <c r="O46" s="77"/>
      <c r="P46" s="79"/>
      <c r="Q46" s="39"/>
      <c r="R46" s="77"/>
      <c r="S46" s="79"/>
      <c r="T46" s="346" t="s">
        <v>20</v>
      </c>
    </row>
    <row r="47" spans="1:20" ht="14.25">
      <c r="A47" s="40" t="s">
        <v>29</v>
      </c>
      <c r="B47" s="290"/>
      <c r="C47" s="72"/>
      <c r="D47" s="71"/>
      <c r="E47" s="85"/>
      <c r="F47" s="72"/>
      <c r="G47" s="73"/>
      <c r="H47" s="83"/>
      <c r="I47" s="72"/>
      <c r="J47" s="73"/>
      <c r="K47" s="39"/>
      <c r="L47" s="78"/>
      <c r="M47" s="80"/>
      <c r="N47" s="39"/>
      <c r="O47" s="78"/>
      <c r="P47" s="80"/>
      <c r="Q47" s="39"/>
      <c r="R47" s="78"/>
      <c r="S47" s="80"/>
      <c r="T47" s="346" t="s">
        <v>20</v>
      </c>
    </row>
    <row r="48" spans="1:20" s="45" customFormat="1" ht="13.5" thickBot="1">
      <c r="A48" s="140" t="s">
        <v>30</v>
      </c>
      <c r="B48" s="285" t="str">
        <f>IF(B43="","",SUM(B43:B47))</f>
        <v/>
      </c>
      <c r="C48" s="491" t="str">
        <f t="shared" ref="C48:E48" si="10">IF(C43="","",SUM(C43:C47))</f>
        <v/>
      </c>
      <c r="D48" s="286" t="str">
        <f t="shared" si="10"/>
        <v/>
      </c>
      <c r="E48" s="146" t="str">
        <f t="shared" si="10"/>
        <v/>
      </c>
      <c r="F48" s="147" t="str">
        <f t="shared" ref="F48" si="11">IF(F43="","",SUM(F43:F47))</f>
        <v/>
      </c>
      <c r="G48" s="148" t="str">
        <f t="shared" ref="G48:H48" si="12">IF(G43="","",SUM(G43:G47))</f>
        <v/>
      </c>
      <c r="H48" s="200" t="str">
        <f t="shared" si="12"/>
        <v/>
      </c>
      <c r="I48" s="147" t="str">
        <f t="shared" ref="I48" si="13">IF(I43="","",SUM(I43:I47))</f>
        <v/>
      </c>
      <c r="J48" s="148" t="str">
        <f t="shared" ref="J48:K48" si="14">IF(J43="","",SUM(J43:J47))</f>
        <v/>
      </c>
      <c r="K48" s="200" t="str">
        <f t="shared" si="14"/>
        <v/>
      </c>
      <c r="L48" s="494" t="str">
        <f t="shared" ref="L48" si="15">IF(L43="","",SUM(L43:L47))</f>
        <v/>
      </c>
      <c r="M48" s="201" t="str">
        <f t="shared" ref="M48:N48" si="16">IF(M43="","",SUM(M43:M47))</f>
        <v/>
      </c>
      <c r="N48" s="200" t="str">
        <f t="shared" si="16"/>
        <v/>
      </c>
      <c r="O48" s="494" t="str">
        <f t="shared" ref="O48" si="17">IF(O43="","",SUM(O43:O47))</f>
        <v/>
      </c>
      <c r="P48" s="201" t="str">
        <f t="shared" ref="P48:Q48" si="18">IF(P43="","",SUM(P43:P47))</f>
        <v/>
      </c>
      <c r="Q48" s="200" t="str">
        <f t="shared" si="18"/>
        <v/>
      </c>
      <c r="R48" s="494" t="str">
        <f t="shared" ref="R48" si="19">IF(R43="","",SUM(R43:R47))</f>
        <v/>
      </c>
      <c r="S48" s="201" t="str">
        <f t="shared" ref="S48" si="20">IF(S43="","",SUM(S43:S47))</f>
        <v/>
      </c>
      <c r="T48" s="492"/>
    </row>
    <row r="49" spans="1:20" ht="15" thickTop="1">
      <c r="A49" s="343" t="s">
        <v>31</v>
      </c>
      <c r="B49" s="135"/>
      <c r="C49" s="135"/>
      <c r="D49" s="137"/>
      <c r="E49" s="135"/>
      <c r="F49" s="135"/>
      <c r="G49" s="135"/>
      <c r="H49" s="294"/>
      <c r="I49" s="135"/>
      <c r="J49" s="145"/>
      <c r="K49" s="135"/>
      <c r="L49" s="135"/>
      <c r="M49" s="145"/>
      <c r="N49" s="135"/>
      <c r="O49" s="135"/>
      <c r="P49" s="145"/>
      <c r="Q49" s="135"/>
      <c r="R49" s="135"/>
      <c r="S49" s="145"/>
      <c r="T49" s="405"/>
    </row>
    <row r="50" spans="1:20" ht="13.5" customHeight="1">
      <c r="A50" s="292" t="s">
        <v>32</v>
      </c>
      <c r="B50" s="290"/>
      <c r="C50" s="77"/>
      <c r="D50" s="79"/>
      <c r="E50" s="84"/>
      <c r="F50" s="77"/>
      <c r="G50" s="79"/>
      <c r="H50" s="582"/>
      <c r="I50" s="583"/>
      <c r="J50" s="584"/>
      <c r="K50" s="582"/>
      <c r="L50" s="583"/>
      <c r="M50" s="584"/>
      <c r="N50" s="290"/>
      <c r="O50" s="77"/>
      <c r="P50" s="79"/>
      <c r="Q50" s="84"/>
      <c r="R50" s="84"/>
      <c r="S50" s="77"/>
      <c r="T50" s="346">
        <v>603881</v>
      </c>
    </row>
    <row r="51" spans="1:20" ht="13.5" customHeight="1">
      <c r="A51" s="292" t="s">
        <v>33</v>
      </c>
      <c r="B51" s="290"/>
      <c r="C51" s="77"/>
      <c r="D51" s="79"/>
      <c r="E51" s="84"/>
      <c r="F51" s="77"/>
      <c r="G51" s="79"/>
      <c r="H51" s="582"/>
      <c r="I51" s="583"/>
      <c r="J51" s="584"/>
      <c r="K51" s="582"/>
      <c r="L51" s="583"/>
      <c r="M51" s="584"/>
      <c r="N51" s="290"/>
      <c r="O51" s="77"/>
      <c r="P51" s="79"/>
      <c r="Q51" s="84"/>
      <c r="R51" s="84"/>
      <c r="S51" s="77"/>
      <c r="T51" s="346">
        <v>603881</v>
      </c>
    </row>
    <row r="52" spans="1:20" ht="13.5" customHeight="1">
      <c r="A52" s="345" t="s">
        <v>34</v>
      </c>
      <c r="B52" s="290"/>
      <c r="C52" s="70"/>
      <c r="D52" s="168"/>
      <c r="E52" s="84"/>
      <c r="F52" s="84"/>
      <c r="G52" s="81"/>
      <c r="H52" s="84"/>
      <c r="I52" s="84"/>
      <c r="J52" s="81"/>
      <c r="K52" s="84"/>
      <c r="L52" s="84"/>
      <c r="M52" s="81"/>
      <c r="N52" s="84"/>
      <c r="O52" s="84"/>
      <c r="P52" s="81"/>
      <c r="Q52" s="84"/>
      <c r="R52" s="84"/>
      <c r="S52" s="77"/>
      <c r="T52" s="346">
        <v>7299</v>
      </c>
    </row>
    <row r="53" spans="1:20" ht="13.5" customHeight="1">
      <c r="A53" s="345" t="s">
        <v>35</v>
      </c>
      <c r="B53" s="290"/>
      <c r="C53" s="70"/>
      <c r="D53" s="71"/>
      <c r="E53" s="84"/>
      <c r="F53" s="84"/>
      <c r="G53" s="79"/>
      <c r="H53" s="84"/>
      <c r="I53" s="84"/>
      <c r="J53" s="81"/>
      <c r="K53" s="84"/>
      <c r="L53" s="84"/>
      <c r="M53" s="79"/>
      <c r="N53" s="84"/>
      <c r="O53" s="84"/>
      <c r="P53" s="79"/>
      <c r="Q53" s="84"/>
      <c r="R53" s="84"/>
      <c r="S53" s="77"/>
      <c r="T53" s="346">
        <v>95833</v>
      </c>
    </row>
    <row r="54" spans="1:20" ht="13.5" customHeight="1">
      <c r="A54" s="345" t="s">
        <v>36</v>
      </c>
      <c r="B54" s="290"/>
      <c r="C54" s="70"/>
      <c r="D54" s="71"/>
      <c r="E54" s="84"/>
      <c r="F54" s="84"/>
      <c r="G54" s="79"/>
      <c r="H54" s="84"/>
      <c r="I54" s="84"/>
      <c r="J54" s="81"/>
      <c r="K54" s="84"/>
      <c r="L54" s="84"/>
      <c r="M54" s="79"/>
      <c r="N54" s="84"/>
      <c r="O54" s="84"/>
      <c r="P54" s="79"/>
      <c r="Q54" s="84"/>
      <c r="R54" s="84"/>
      <c r="S54" s="77"/>
      <c r="T54" s="346">
        <v>315414</v>
      </c>
    </row>
    <row r="55" spans="1:20" ht="14.25">
      <c r="A55" s="40" t="s">
        <v>37</v>
      </c>
      <c r="B55" s="113"/>
      <c r="C55" s="72"/>
      <c r="D55" s="73"/>
      <c r="E55" s="113"/>
      <c r="F55" s="85"/>
      <c r="G55" s="79"/>
      <c r="H55" s="113"/>
      <c r="I55" s="85"/>
      <c r="J55" s="82"/>
      <c r="K55" s="113"/>
      <c r="L55" s="85"/>
      <c r="M55" s="79"/>
      <c r="N55" s="113"/>
      <c r="O55" s="85"/>
      <c r="P55" s="79"/>
      <c r="Q55" s="113"/>
      <c r="R55" s="85"/>
      <c r="S55" s="77"/>
      <c r="T55" s="238" t="s">
        <v>20</v>
      </c>
    </row>
    <row r="56" spans="1:20" s="45" customFormat="1" ht="13.5" thickBot="1">
      <c r="A56" s="140" t="s">
        <v>38</v>
      </c>
      <c r="B56" s="163" t="str">
        <f>IF(B50="","",SUM(B50:B55))</f>
        <v/>
      </c>
      <c r="C56" s="164" t="str">
        <f t="shared" ref="C56:E56" si="21">IF(C50="","",SUM(C50:C55))</f>
        <v/>
      </c>
      <c r="D56" s="165" t="str">
        <f t="shared" si="21"/>
        <v/>
      </c>
      <c r="E56" s="146" t="str">
        <f t="shared" si="21"/>
        <v/>
      </c>
      <c r="F56" s="147" t="str">
        <f t="shared" ref="F56" si="22">IF(F50="","",SUM(F50:F55))</f>
        <v/>
      </c>
      <c r="G56" s="286" t="str">
        <f t="shared" ref="G56:H56" si="23">IF(G50="","",SUM(G50:G55))</f>
        <v/>
      </c>
      <c r="H56" s="158" t="str">
        <f t="shared" si="23"/>
        <v/>
      </c>
      <c r="I56" s="197" t="str">
        <f t="shared" ref="I56" si="24">IF(I50="","",SUM(I50:I55))</f>
        <v/>
      </c>
      <c r="J56" s="148" t="str">
        <f t="shared" ref="J56:K56" si="25">IF(J50="","",SUM(J50:J55))</f>
        <v/>
      </c>
      <c r="K56" s="158" t="str">
        <f t="shared" si="25"/>
        <v/>
      </c>
      <c r="L56" s="169" t="str">
        <f t="shared" ref="L56" si="26">IF(L50="","",SUM(L50:L55))</f>
        <v/>
      </c>
      <c r="M56" s="201" t="str">
        <f t="shared" ref="M56:N56" si="27">IF(M50="","",SUM(M50:M55))</f>
        <v/>
      </c>
      <c r="N56" s="158" t="str">
        <f t="shared" si="27"/>
        <v/>
      </c>
      <c r="O56" s="169" t="str">
        <f t="shared" ref="O56" si="28">IF(O50="","",SUM(O50:O55))</f>
        <v/>
      </c>
      <c r="P56" s="201" t="str">
        <f t="shared" ref="P56:Q56" si="29">IF(P50="","",SUM(P50:P55))</f>
        <v/>
      </c>
      <c r="Q56" s="158" t="str">
        <f t="shared" si="29"/>
        <v/>
      </c>
      <c r="R56" s="169" t="str">
        <f t="shared" ref="R56" si="30">IF(R50="","",SUM(R50:R55))</f>
        <v/>
      </c>
      <c r="S56" s="494" t="str">
        <f t="shared" ref="S56" si="31">IF(S50="","",SUM(S50:S55))</f>
        <v/>
      </c>
      <c r="T56" s="287"/>
    </row>
    <row r="57" spans="1:20" s="45" customFormat="1" ht="14.25" thickTop="1" thickBot="1">
      <c r="A57" s="142" t="s">
        <v>39</v>
      </c>
      <c r="B57" s="193" t="str">
        <f>IFERROR(B48+B56,"")</f>
        <v/>
      </c>
      <c r="C57" s="194" t="str">
        <f t="shared" ref="C57:E57" si="32">IFERROR(C48+C56,"")</f>
        <v/>
      </c>
      <c r="D57" s="149" t="str">
        <f t="shared" si="32"/>
        <v/>
      </c>
      <c r="E57" s="195" t="str">
        <f t="shared" si="32"/>
        <v/>
      </c>
      <c r="F57" s="159" t="str">
        <f t="shared" ref="F57" si="33">IFERROR(F48+F56,"")</f>
        <v/>
      </c>
      <c r="G57" s="149" t="str">
        <f t="shared" ref="G57:H57" si="34">IFERROR(G48+G56,"")</f>
        <v/>
      </c>
      <c r="H57" s="159" t="str">
        <f t="shared" si="34"/>
        <v/>
      </c>
      <c r="I57" s="198" t="str">
        <f t="shared" ref="I57" si="35">IFERROR(I48+I56,"")</f>
        <v/>
      </c>
      <c r="J57" s="149" t="str">
        <f t="shared" ref="J57:K57" si="36">IFERROR(J48+J56,"")</f>
        <v/>
      </c>
      <c r="K57" s="159" t="str">
        <f t="shared" si="36"/>
        <v/>
      </c>
      <c r="L57" s="199" t="str">
        <f t="shared" ref="L57" si="37">IFERROR(L48+L56,"")</f>
        <v/>
      </c>
      <c r="M57" s="170" t="str">
        <f t="shared" ref="M57:N57" si="38">IFERROR(M48+M56,"")</f>
        <v/>
      </c>
      <c r="N57" s="159" t="str">
        <f t="shared" si="38"/>
        <v/>
      </c>
      <c r="O57" s="199" t="str">
        <f t="shared" ref="O57" si="39">IFERROR(O48+O56,"")</f>
        <v/>
      </c>
      <c r="P57" s="170" t="str">
        <f t="shared" ref="P57:Q57" si="40">IFERROR(P48+P56,"")</f>
        <v/>
      </c>
      <c r="Q57" s="159" t="str">
        <f t="shared" si="40"/>
        <v/>
      </c>
      <c r="R57" s="199" t="str">
        <f t="shared" ref="R57" si="41">IFERROR(R48+R56,"")</f>
        <v/>
      </c>
      <c r="S57" s="199" t="str">
        <f t="shared" ref="S57" si="42">IFERROR(S48+S56,"")</f>
        <v/>
      </c>
      <c r="T57" s="241"/>
    </row>
    <row r="58" spans="1:20" ht="13.5" thickTop="1">
      <c r="A58" s="10" t="s">
        <v>48</v>
      </c>
    </row>
    <row r="59" spans="1:20" ht="68.25" customHeight="1">
      <c r="A59" s="628" t="s">
        <v>49</v>
      </c>
      <c r="B59" s="628"/>
      <c r="C59" s="628"/>
      <c r="D59" s="628"/>
      <c r="E59" s="628"/>
      <c r="F59" s="628"/>
      <c r="G59" s="628"/>
      <c r="H59" s="628"/>
      <c r="I59" s="628"/>
      <c r="J59" s="628"/>
      <c r="K59" s="628"/>
      <c r="L59" s="628"/>
      <c r="M59" s="628"/>
      <c r="N59" s="628"/>
      <c r="O59" s="628"/>
      <c r="P59" s="628"/>
      <c r="Q59" s="628"/>
      <c r="R59" s="628"/>
      <c r="S59" s="628"/>
      <c r="T59" s="628"/>
    </row>
    <row r="60" spans="1:20" s="42" customFormat="1" ht="42.4" customHeight="1">
      <c r="A60" s="626" t="s">
        <v>50</v>
      </c>
      <c r="B60" s="626"/>
      <c r="C60" s="626"/>
      <c r="D60" s="626"/>
      <c r="E60" s="626"/>
      <c r="F60" s="626"/>
      <c r="G60" s="626"/>
      <c r="H60" s="626"/>
      <c r="I60" s="626"/>
      <c r="J60" s="626"/>
      <c r="K60" s="626"/>
      <c r="L60" s="626"/>
      <c r="M60" s="626"/>
      <c r="N60" s="626"/>
      <c r="O60" s="626"/>
      <c r="P60" s="626"/>
      <c r="Q60" s="626"/>
      <c r="R60" s="626"/>
      <c r="S60" s="626"/>
      <c r="T60" s="626"/>
    </row>
    <row r="61" spans="1:20" s="42" customFormat="1" ht="44.45" customHeight="1">
      <c r="A61" s="626" t="s">
        <v>51</v>
      </c>
      <c r="B61" s="626"/>
      <c r="C61" s="626"/>
      <c r="D61" s="626"/>
      <c r="E61" s="626"/>
      <c r="F61" s="626"/>
      <c r="G61" s="626"/>
      <c r="H61" s="626"/>
      <c r="I61" s="626"/>
      <c r="J61" s="626"/>
      <c r="K61" s="626"/>
      <c r="L61" s="626"/>
      <c r="M61" s="626"/>
      <c r="N61" s="626"/>
      <c r="O61" s="626"/>
      <c r="P61" s="626"/>
      <c r="Q61" s="626"/>
      <c r="R61" s="626"/>
      <c r="S61" s="626"/>
      <c r="T61" s="626"/>
    </row>
    <row r="62" spans="1:20" s="44" customFormat="1" ht="16.899999999999999" customHeight="1">
      <c r="A62" s="624" t="s">
        <v>52</v>
      </c>
      <c r="B62" s="624"/>
      <c r="C62" s="624"/>
      <c r="D62" s="624"/>
      <c r="E62" s="624"/>
      <c r="F62" s="624"/>
      <c r="G62" s="624"/>
      <c r="H62" s="624"/>
      <c r="I62" s="624"/>
      <c r="J62" s="624"/>
      <c r="K62" s="624"/>
      <c r="L62" s="624"/>
      <c r="M62" s="624"/>
      <c r="N62" s="624"/>
      <c r="O62" s="624"/>
      <c r="P62" s="624"/>
      <c r="Q62" s="624"/>
      <c r="R62" s="624"/>
      <c r="S62" s="624"/>
      <c r="T62" s="624"/>
    </row>
    <row r="63" spans="1:20" ht="18.399999999999999" customHeight="1">
      <c r="A63" s="624" t="s">
        <v>53</v>
      </c>
      <c r="B63" s="625"/>
      <c r="C63" s="625"/>
      <c r="D63" s="625"/>
      <c r="E63" s="625"/>
      <c r="F63" s="625"/>
      <c r="G63" s="625"/>
      <c r="H63" s="625"/>
      <c r="I63" s="625"/>
      <c r="J63" s="625"/>
      <c r="K63" s="625"/>
      <c r="L63" s="625"/>
      <c r="M63" s="625"/>
      <c r="N63" s="625"/>
      <c r="O63" s="625"/>
      <c r="P63" s="625"/>
      <c r="Q63" s="625"/>
      <c r="R63" s="625"/>
      <c r="S63" s="625"/>
      <c r="T63" s="625"/>
    </row>
    <row r="64" spans="1:20" ht="18.399999999999999" customHeight="1">
      <c r="A64" s="629" t="s">
        <v>54</v>
      </c>
      <c r="B64" s="625"/>
      <c r="C64" s="625"/>
      <c r="D64" s="625"/>
      <c r="E64" s="625"/>
      <c r="F64" s="625"/>
      <c r="G64" s="625"/>
      <c r="H64" s="625"/>
      <c r="I64" s="625"/>
      <c r="J64" s="625"/>
      <c r="K64" s="625"/>
      <c r="L64" s="625"/>
      <c r="M64" s="625"/>
      <c r="N64" s="625"/>
      <c r="O64" s="625"/>
      <c r="P64" s="625"/>
      <c r="Q64" s="625"/>
      <c r="R64" s="625"/>
      <c r="S64" s="625"/>
      <c r="T64" s="625"/>
    </row>
    <row r="65" spans="1:20" ht="18.399999999999999" customHeight="1">
      <c r="A65" s="624" t="s">
        <v>55</v>
      </c>
      <c r="B65" s="625"/>
      <c r="C65" s="625"/>
      <c r="D65" s="625"/>
      <c r="E65" s="625"/>
      <c r="F65" s="625"/>
      <c r="G65" s="625"/>
      <c r="H65" s="625"/>
      <c r="I65" s="625"/>
      <c r="J65" s="625"/>
      <c r="K65" s="625"/>
      <c r="L65" s="625"/>
      <c r="M65" s="625"/>
      <c r="N65" s="625"/>
      <c r="O65" s="625"/>
      <c r="P65" s="625"/>
      <c r="Q65" s="625"/>
      <c r="R65" s="625"/>
    </row>
    <row r="66" spans="1:20" ht="15.4" customHeight="1">
      <c r="A66" s="624" t="s">
        <v>56</v>
      </c>
      <c r="B66" s="625"/>
      <c r="C66" s="625"/>
      <c r="D66" s="625"/>
      <c r="E66" s="625"/>
      <c r="F66" s="625"/>
      <c r="G66" s="625"/>
      <c r="H66" s="625"/>
      <c r="I66" s="625"/>
      <c r="J66" s="625"/>
      <c r="K66" s="625"/>
      <c r="L66" s="625"/>
      <c r="M66" s="625"/>
      <c r="N66" s="625"/>
      <c r="O66" s="625"/>
      <c r="P66" s="625"/>
      <c r="Q66" s="625"/>
      <c r="R66" s="625"/>
    </row>
    <row r="67" spans="1:20">
      <c r="A67" s="627"/>
      <c r="B67" s="627"/>
      <c r="C67" s="627"/>
      <c r="D67" s="627"/>
      <c r="E67" s="627"/>
      <c r="F67" s="627"/>
      <c r="G67" s="627"/>
      <c r="H67" s="627"/>
      <c r="I67" s="627"/>
      <c r="J67" s="627"/>
      <c r="K67" s="627"/>
      <c r="L67" s="627"/>
      <c r="M67" s="627"/>
      <c r="N67" s="627"/>
      <c r="O67" s="627"/>
      <c r="P67" s="627"/>
      <c r="Q67" s="627"/>
      <c r="R67" s="627"/>
      <c r="S67" s="627"/>
      <c r="T67" s="627"/>
    </row>
  </sheetData>
  <protectedRanges>
    <protectedRange sqref="Q28" name="Range1_4_1"/>
    <protectedRange sqref="B47 B20 E20 H20 K20 N20" name="Range1_3_1"/>
    <protectedRange sqref="B46 B19 E19 H19 K19 N19" name="Range1_5_1"/>
  </protectedRanges>
  <mergeCells count="21">
    <mergeCell ref="A67:T67"/>
    <mergeCell ref="A59:T59"/>
    <mergeCell ref="A64:T64"/>
    <mergeCell ref="A65:R65"/>
    <mergeCell ref="A66:R66"/>
    <mergeCell ref="K33:M33"/>
    <mergeCell ref="A63:T63"/>
    <mergeCell ref="A62:T62"/>
    <mergeCell ref="Q33:S33"/>
    <mergeCell ref="B33:D33"/>
    <mergeCell ref="E33:G33"/>
    <mergeCell ref="H33:J33"/>
    <mergeCell ref="N33:P33"/>
    <mergeCell ref="A60:T60"/>
    <mergeCell ref="A61:T61"/>
    <mergeCell ref="Q6:S6"/>
    <mergeCell ref="B6:D6"/>
    <mergeCell ref="E6:G6"/>
    <mergeCell ref="H6:J6"/>
    <mergeCell ref="K6:M6"/>
    <mergeCell ref="N6:P6"/>
  </mergeCells>
  <phoneticPr fontId="22" type="noConversion"/>
  <pageMargins left="0.7" right="0.7" top="0.86687499999999995" bottom="0.75" header="0.3" footer="0.3"/>
  <pageSetup scale="45" orientation="landscape" r:id="rId1"/>
  <headerFooter>
    <oddHeader>&amp;C&amp;"Arial,Bold"&amp;K000000Table I-1
Pacific Gas and Electric Company
Interruptible and Price Responsive Programs
Subscription Statistics - Enrolled MW
February 2022</oddHeader>
    <oddFooter>&amp;L&amp;F&amp;C3 of 11&amp;R&amp;A</oddFooter>
  </headerFooter>
  <customProperties>
    <customPr name="_pios_id" r:id="rId2"/>
  </customProperties>
  <ignoredErrors>
    <ignoredError sqref="H31:S32 H33:J33 N33:S3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60" zoomScaleNormal="100" zoomScalePageLayoutView="60" workbookViewId="0">
      <selection activeCell="A19" sqref="A19:O19"/>
    </sheetView>
  </sheetViews>
  <sheetFormatPr defaultColWidth="9.42578125" defaultRowHeight="12.75"/>
  <cols>
    <col min="1" max="1" width="33.5703125" style="10" customWidth="1"/>
    <col min="2" max="9" width="9.28515625" style="10" customWidth="1"/>
    <col min="10" max="10" width="10.42578125" style="10" customWidth="1"/>
    <col min="11" max="11" width="11" style="10" customWidth="1"/>
    <col min="12" max="13" width="10.42578125" style="10" customWidth="1"/>
    <col min="14" max="14" width="20.42578125" style="10" bestFit="1" customWidth="1"/>
    <col min="15" max="15" width="64.42578125" style="10" customWidth="1"/>
    <col min="16" max="16" width="15" style="10" bestFit="1" customWidth="1"/>
    <col min="17" max="17" width="10.5703125" style="10" customWidth="1"/>
    <col min="18" max="18" width="9.5703125" style="10" bestFit="1" customWidth="1"/>
    <col min="19" max="19" width="11.42578125" style="10" customWidth="1"/>
    <col min="20" max="20" width="9.5703125" style="10" bestFit="1" customWidth="1"/>
    <col min="21" max="21" width="10.5703125" style="10" customWidth="1"/>
    <col min="22" max="22" width="12.42578125" style="10" bestFit="1" customWidth="1"/>
    <col min="23" max="23" width="12.42578125" style="10" customWidth="1"/>
    <col min="24" max="24" width="9.5703125" style="10" bestFit="1" customWidth="1"/>
    <col min="25" max="25" width="11.42578125" style="10" customWidth="1"/>
    <col min="26" max="26" width="11.5703125" style="10" bestFit="1" customWidth="1"/>
    <col min="27" max="27" width="11.5703125" style="10" customWidth="1"/>
    <col min="28" max="16384" width="9.42578125" style="10"/>
  </cols>
  <sheetData>
    <row r="1" spans="1:15" s="36" customFormat="1" ht="17.100000000000001" customHeight="1">
      <c r="A1" s="632" t="s">
        <v>57</v>
      </c>
      <c r="B1" s="633"/>
      <c r="C1" s="633"/>
    </row>
    <row r="2" spans="1:15" ht="12.75" hidden="1" customHeight="1">
      <c r="A2" s="45"/>
      <c r="B2"/>
      <c r="C2"/>
      <c r="D2"/>
      <c r="E2"/>
      <c r="F2"/>
      <c r="G2"/>
      <c r="H2"/>
      <c r="I2"/>
      <c r="J2"/>
      <c r="K2"/>
      <c r="L2"/>
      <c r="M2"/>
      <c r="N2"/>
      <c r="O2"/>
    </row>
    <row r="3" spans="1:15" ht="12.75" hidden="1" customHeight="1">
      <c r="A3"/>
      <c r="B3"/>
      <c r="C3"/>
      <c r="D3"/>
      <c r="E3"/>
      <c r="F3"/>
      <c r="G3"/>
      <c r="H3"/>
      <c r="I3"/>
      <c r="J3"/>
      <c r="K3"/>
      <c r="L3"/>
      <c r="M3"/>
      <c r="N3"/>
      <c r="O3"/>
    </row>
    <row r="4" spans="1:15" customFormat="1" ht="12.75" customHeight="1">
      <c r="A4" s="634" t="s">
        <v>58</v>
      </c>
      <c r="B4" s="637" t="s">
        <v>59</v>
      </c>
      <c r="C4" s="637"/>
      <c r="D4" s="637"/>
      <c r="E4" s="637"/>
      <c r="F4" s="637"/>
      <c r="G4" s="637"/>
      <c r="H4" s="637"/>
      <c r="I4" s="637"/>
      <c r="J4" s="637"/>
      <c r="K4" s="637"/>
      <c r="L4" s="637"/>
      <c r="M4" s="637"/>
      <c r="N4" s="638" t="s">
        <v>60</v>
      </c>
      <c r="O4" s="634" t="s">
        <v>61</v>
      </c>
    </row>
    <row r="5" spans="1:15" customFormat="1" ht="37.5" customHeight="1">
      <c r="A5" s="635"/>
      <c r="B5" s="495" t="s">
        <v>5</v>
      </c>
      <c r="C5" s="495" t="s">
        <v>6</v>
      </c>
      <c r="D5" s="495" t="s">
        <v>7</v>
      </c>
      <c r="E5" s="495" t="s">
        <v>8</v>
      </c>
      <c r="F5" s="495" t="s">
        <v>9</v>
      </c>
      <c r="G5" s="495" t="s">
        <v>10</v>
      </c>
      <c r="H5" s="495" t="s">
        <v>40</v>
      </c>
      <c r="I5" s="495" t="s">
        <v>62</v>
      </c>
      <c r="J5" s="495" t="s">
        <v>63</v>
      </c>
      <c r="K5" s="495" t="s">
        <v>43</v>
      </c>
      <c r="L5" s="495" t="s">
        <v>64</v>
      </c>
      <c r="M5" s="495" t="s">
        <v>45</v>
      </c>
      <c r="N5" s="639"/>
      <c r="O5" s="635"/>
    </row>
    <row r="6" spans="1:15" s="74" customFormat="1" ht="51">
      <c r="A6" s="496" t="s">
        <v>25</v>
      </c>
      <c r="B6" s="497">
        <v>475.99961288462987</v>
      </c>
      <c r="C6" s="497">
        <v>484.06254794629223</v>
      </c>
      <c r="D6" s="497">
        <v>512.7589727451915</v>
      </c>
      <c r="E6" s="497">
        <v>562.10943302294163</v>
      </c>
      <c r="F6" s="497">
        <v>592.21170968217859</v>
      </c>
      <c r="G6" s="497">
        <v>619.96580837910722</v>
      </c>
      <c r="H6" s="497">
        <v>592.32910692584744</v>
      </c>
      <c r="I6" s="497">
        <v>592.91761220602598</v>
      </c>
      <c r="J6" s="497">
        <v>608.87530351394798</v>
      </c>
      <c r="K6" s="497">
        <v>573.57255310373705</v>
      </c>
      <c r="L6" s="497">
        <v>537.22841296990907</v>
      </c>
      <c r="M6" s="497">
        <v>497.53818661194157</v>
      </c>
      <c r="N6" s="498">
        <v>22000</v>
      </c>
      <c r="O6" s="499" t="s">
        <v>65</v>
      </c>
    </row>
    <row r="7" spans="1:15" s="74" customFormat="1" ht="73.5" customHeight="1">
      <c r="A7" s="496" t="s">
        <v>26</v>
      </c>
      <c r="B7" s="500" t="s">
        <v>20</v>
      </c>
      <c r="C7" s="500" t="s">
        <v>20</v>
      </c>
      <c r="D7" s="500" t="s">
        <v>20</v>
      </c>
      <c r="E7" s="500" t="s">
        <v>20</v>
      </c>
      <c r="F7" s="500" t="s">
        <v>20</v>
      </c>
      <c r="G7" s="500" t="s">
        <v>20</v>
      </c>
      <c r="H7" s="500" t="s">
        <v>20</v>
      </c>
      <c r="I7" s="500" t="s">
        <v>20</v>
      </c>
      <c r="J7" s="500" t="s">
        <v>20</v>
      </c>
      <c r="K7" s="500" t="s">
        <v>20</v>
      </c>
      <c r="L7" s="500" t="s">
        <v>20</v>
      </c>
      <c r="M7" s="500" t="s">
        <v>20</v>
      </c>
      <c r="N7" s="498" t="s">
        <v>66</v>
      </c>
      <c r="O7" s="499" t="s">
        <v>67</v>
      </c>
    </row>
    <row r="8" spans="1:15" s="74" customFormat="1" ht="57.4" customHeight="1">
      <c r="A8" s="496" t="s">
        <v>27</v>
      </c>
      <c r="B8" s="497" t="s">
        <v>20</v>
      </c>
      <c r="C8" s="497" t="s">
        <v>20</v>
      </c>
      <c r="D8" s="497" t="s">
        <v>20</v>
      </c>
      <c r="E8" s="497" t="s">
        <v>20</v>
      </c>
      <c r="F8" s="497" t="s">
        <v>20</v>
      </c>
      <c r="G8" s="497" t="s">
        <v>20</v>
      </c>
      <c r="H8" s="497" t="s">
        <v>20</v>
      </c>
      <c r="I8" s="497" t="s">
        <v>20</v>
      </c>
      <c r="J8" s="497" t="s">
        <v>20</v>
      </c>
      <c r="K8" s="497" t="s">
        <v>20</v>
      </c>
      <c r="L8" s="497" t="s">
        <v>20</v>
      </c>
      <c r="M8" s="497" t="s">
        <v>20</v>
      </c>
      <c r="N8" s="498" t="s">
        <v>66</v>
      </c>
      <c r="O8" s="499" t="s">
        <v>68</v>
      </c>
    </row>
    <row r="9" spans="1:15" s="74" customFormat="1" ht="44.85" customHeight="1">
      <c r="A9" s="496" t="s">
        <v>69</v>
      </c>
      <c r="B9" s="497" t="s">
        <v>20</v>
      </c>
      <c r="C9" s="497" t="s">
        <v>20</v>
      </c>
      <c r="D9" s="497" t="s">
        <v>20</v>
      </c>
      <c r="E9" s="497" t="s">
        <v>20</v>
      </c>
      <c r="F9" s="497" t="s">
        <v>20</v>
      </c>
      <c r="G9" s="497" t="s">
        <v>20</v>
      </c>
      <c r="H9" s="497" t="s">
        <v>20</v>
      </c>
      <c r="I9" s="497" t="s">
        <v>20</v>
      </c>
      <c r="J9" s="497" t="s">
        <v>20</v>
      </c>
      <c r="K9" s="497" t="s">
        <v>20</v>
      </c>
      <c r="L9" s="497" t="s">
        <v>20</v>
      </c>
      <c r="M9" s="497" t="s">
        <v>20</v>
      </c>
      <c r="N9" s="406" t="s">
        <v>66</v>
      </c>
      <c r="O9" s="499" t="s">
        <v>70</v>
      </c>
    </row>
    <row r="10" spans="1:15" s="74" customFormat="1" ht="32.25" customHeight="1">
      <c r="A10" s="496" t="s">
        <v>71</v>
      </c>
      <c r="B10" s="497" t="s">
        <v>20</v>
      </c>
      <c r="C10" s="497" t="s">
        <v>20</v>
      </c>
      <c r="D10" s="497" t="s">
        <v>20</v>
      </c>
      <c r="E10" s="501" t="s">
        <v>20</v>
      </c>
      <c r="F10" s="497">
        <v>0.10926489000154865</v>
      </c>
      <c r="G10" s="497">
        <v>0.23001856323776609</v>
      </c>
      <c r="H10" s="497">
        <v>0.26769556373777192</v>
      </c>
      <c r="I10" s="497">
        <v>0.22687688798843378</v>
      </c>
      <c r="J10" s="497">
        <v>0.18434557600743001</v>
      </c>
      <c r="K10" s="497">
        <v>5.420452727548427E-2</v>
      </c>
      <c r="L10" s="497" t="s">
        <v>20</v>
      </c>
      <c r="M10" s="497" t="s">
        <v>20</v>
      </c>
      <c r="N10" s="498" t="s">
        <v>66</v>
      </c>
      <c r="O10" s="499" t="s">
        <v>72</v>
      </c>
    </row>
    <row r="11" spans="1:15" s="74" customFormat="1" ht="55.5" customHeight="1">
      <c r="A11" s="496" t="s">
        <v>32</v>
      </c>
      <c r="B11" s="497" t="s">
        <v>20</v>
      </c>
      <c r="C11" s="497" t="s">
        <v>20</v>
      </c>
      <c r="D11" s="497" t="s">
        <v>20</v>
      </c>
      <c r="E11" s="497" t="s">
        <v>20</v>
      </c>
      <c r="F11" s="497">
        <v>0</v>
      </c>
      <c r="G11" s="497">
        <v>0.18178000313895118</v>
      </c>
      <c r="H11" s="497">
        <v>0.17995432880384757</v>
      </c>
      <c r="I11" s="497">
        <v>0.18055562578009468</v>
      </c>
      <c r="J11" s="497">
        <v>0.18054248335798817</v>
      </c>
      <c r="K11" s="497">
        <v>0.18057508153260993</v>
      </c>
      <c r="L11" s="497" t="s">
        <v>20</v>
      </c>
      <c r="M11" s="497" t="s">
        <v>20</v>
      </c>
      <c r="N11" s="502" t="s">
        <v>73</v>
      </c>
      <c r="O11" s="643" t="s">
        <v>74</v>
      </c>
    </row>
    <row r="12" spans="1:15" s="74" customFormat="1" ht="55.5" customHeight="1">
      <c r="A12" s="496" t="s">
        <v>33</v>
      </c>
      <c r="B12" s="497" t="s">
        <v>20</v>
      </c>
      <c r="C12" s="497" t="s">
        <v>20</v>
      </c>
      <c r="D12" s="497" t="s">
        <v>20</v>
      </c>
      <c r="E12" s="497" t="s">
        <v>20</v>
      </c>
      <c r="F12" s="497">
        <v>14.82984338886749</v>
      </c>
      <c r="G12" s="497">
        <v>15.955357479631866</v>
      </c>
      <c r="H12" s="497">
        <v>16.734821720864254</v>
      </c>
      <c r="I12" s="497">
        <v>16.585357966188528</v>
      </c>
      <c r="J12" s="497">
        <v>16.861427405845653</v>
      </c>
      <c r="K12" s="497">
        <v>16.227221561997858</v>
      </c>
      <c r="L12" s="497" t="s">
        <v>20</v>
      </c>
      <c r="M12" s="497" t="s">
        <v>20</v>
      </c>
      <c r="N12" s="275">
        <v>681000</v>
      </c>
      <c r="O12" s="644"/>
    </row>
    <row r="13" spans="1:15" customFormat="1" ht="18.399999999999999" customHeight="1">
      <c r="A13" s="496" t="s">
        <v>34</v>
      </c>
      <c r="B13" s="497">
        <v>4.6344238692794084</v>
      </c>
      <c r="C13" s="497">
        <v>4.6434587402663636</v>
      </c>
      <c r="D13" s="497">
        <v>2.0844695152413641</v>
      </c>
      <c r="E13" s="497">
        <v>3.0541387352630154</v>
      </c>
      <c r="F13" s="497">
        <v>3.3153656990297375</v>
      </c>
      <c r="G13" s="497">
        <v>3.7254044019532166</v>
      </c>
      <c r="H13" s="497">
        <v>3.7567234218737346</v>
      </c>
      <c r="I13" s="497">
        <v>3.7207950039317672</v>
      </c>
      <c r="J13" s="497">
        <v>3.5997924328765594</v>
      </c>
      <c r="K13" s="497">
        <v>3.133726189336437</v>
      </c>
      <c r="L13" s="497">
        <v>1.7509404405674192</v>
      </c>
      <c r="M13" s="497">
        <v>1.7477737336201189</v>
      </c>
      <c r="N13" s="406">
        <v>5000</v>
      </c>
      <c r="O13" s="640" t="s">
        <v>75</v>
      </c>
    </row>
    <row r="14" spans="1:15" customFormat="1" ht="18.399999999999999" customHeight="1">
      <c r="A14" s="503" t="s">
        <v>35</v>
      </c>
      <c r="B14" s="497">
        <v>0.21380891573161429</v>
      </c>
      <c r="C14" s="497">
        <v>0.21451980108224328</v>
      </c>
      <c r="D14" s="497">
        <v>5.2333381574900549E-2</v>
      </c>
      <c r="E14" s="497">
        <v>9.3943591202311355E-2</v>
      </c>
      <c r="F14" s="497">
        <v>0.1101962834057435</v>
      </c>
      <c r="G14" s="497">
        <v>0.12834105550304289</v>
      </c>
      <c r="H14" s="497">
        <v>0.1302331763761112</v>
      </c>
      <c r="I14" s="497">
        <v>0.12451635431776417</v>
      </c>
      <c r="J14" s="497">
        <v>0.12555316276488543</v>
      </c>
      <c r="K14" s="497">
        <v>0.10057336914572641</v>
      </c>
      <c r="L14" s="497">
        <v>3.861171805123835E-2</v>
      </c>
      <c r="M14" s="497">
        <v>3.9442729708722507E-2</v>
      </c>
      <c r="N14" s="498">
        <v>37000</v>
      </c>
      <c r="O14" s="641"/>
    </row>
    <row r="15" spans="1:15" customFormat="1" ht="18" customHeight="1">
      <c r="A15" s="503" t="s">
        <v>36</v>
      </c>
      <c r="B15" s="497">
        <v>0</v>
      </c>
      <c r="C15" s="497">
        <v>0</v>
      </c>
      <c r="D15" s="497">
        <v>0</v>
      </c>
      <c r="E15" s="497">
        <v>5.4493082563980564E-3</v>
      </c>
      <c r="F15" s="497">
        <v>1.16166222382113E-2</v>
      </c>
      <c r="G15" s="497">
        <v>1.5811524961003756E-2</v>
      </c>
      <c r="H15" s="497">
        <v>1.7088058978150751E-2</v>
      </c>
      <c r="I15" s="497">
        <v>1.5780242244675859E-2</v>
      </c>
      <c r="J15" s="497">
        <v>1.5347338250219588E-2</v>
      </c>
      <c r="K15" s="497">
        <v>7.9087092041707739E-3</v>
      </c>
      <c r="L15" s="497">
        <v>0</v>
      </c>
      <c r="M15" s="497">
        <v>0</v>
      </c>
      <c r="N15" s="276">
        <v>238000</v>
      </c>
      <c r="O15" s="642"/>
    </row>
    <row r="16" spans="1:15" customFormat="1" ht="42.75" customHeight="1">
      <c r="A16" s="496" t="s">
        <v>76</v>
      </c>
      <c r="B16" s="497">
        <v>3.6789540059192688E-2</v>
      </c>
      <c r="C16" s="497">
        <v>3.6792251181146797E-2</v>
      </c>
      <c r="D16" s="497">
        <v>3.6793231395269889E-2</v>
      </c>
      <c r="E16" s="497">
        <v>5.2903146938835716E-2</v>
      </c>
      <c r="F16" s="497">
        <v>6.8418039788304533E-2</v>
      </c>
      <c r="G16" s="497">
        <v>8.5118793072329585E-2</v>
      </c>
      <c r="H16" s="497">
        <v>7.7976647263370419E-2</v>
      </c>
      <c r="I16" s="497">
        <v>7.9836710839332165E-2</v>
      </c>
      <c r="J16" s="497">
        <v>9.6550473978009518E-2</v>
      </c>
      <c r="K16" s="497">
        <v>5.9022179535384377E-2</v>
      </c>
      <c r="L16" s="497">
        <v>3.6208013506093213E-2</v>
      </c>
      <c r="M16" s="497">
        <v>3.6128437993911279E-2</v>
      </c>
      <c r="N16" s="498" t="s">
        <v>77</v>
      </c>
      <c r="O16" s="504" t="s">
        <v>78</v>
      </c>
    </row>
    <row r="17" spans="1:20" s="75" customFormat="1" ht="12.6" customHeight="1">
      <c r="K17" s="35"/>
    </row>
    <row r="18" spans="1:20" s="75" customFormat="1" ht="30.75" customHeight="1">
      <c r="A18" s="636" t="s">
        <v>79</v>
      </c>
      <c r="B18" s="636"/>
      <c r="C18" s="636"/>
      <c r="D18" s="636"/>
      <c r="E18" s="636"/>
      <c r="F18" s="636"/>
      <c r="G18" s="636"/>
      <c r="H18" s="636"/>
      <c r="I18" s="636"/>
      <c r="J18" s="636"/>
      <c r="K18" s="636"/>
      <c r="L18" s="636"/>
      <c r="M18" s="636"/>
      <c r="N18" s="636"/>
      <c r="O18" s="636"/>
    </row>
    <row r="19" spans="1:20" s="133" customFormat="1" ht="21.4" customHeight="1">
      <c r="A19" s="628"/>
      <c r="B19" s="630"/>
      <c r="C19" s="630"/>
      <c r="D19" s="630"/>
      <c r="E19" s="630"/>
      <c r="F19" s="630"/>
      <c r="G19" s="630"/>
      <c r="H19" s="630"/>
      <c r="I19" s="630"/>
      <c r="J19" s="630"/>
      <c r="K19" s="631"/>
      <c r="L19" s="630"/>
      <c r="M19" s="630"/>
      <c r="N19" s="630"/>
      <c r="O19" s="630"/>
      <c r="P19" s="157"/>
      <c r="Q19" s="157"/>
      <c r="R19" s="157"/>
      <c r="S19" s="157"/>
      <c r="T19" s="157"/>
    </row>
    <row r="20" spans="1:20" s="133" customFormat="1"/>
    <row r="33" spans="11:11">
      <c r="K33" s="162"/>
    </row>
    <row r="35" spans="11:11">
      <c r="K35" s="178"/>
    </row>
    <row r="36" spans="11:11">
      <c r="K36" s="37"/>
    </row>
  </sheetData>
  <mergeCells count="9">
    <mergeCell ref="A19:O19"/>
    <mergeCell ref="A1:C1"/>
    <mergeCell ref="O4:O5"/>
    <mergeCell ref="A18:O18"/>
    <mergeCell ref="B4:M4"/>
    <mergeCell ref="N4:N5"/>
    <mergeCell ref="O13:O15"/>
    <mergeCell ref="O11:O12"/>
    <mergeCell ref="A4:A5"/>
  </mergeCells>
  <pageMargins left="0.7" right="0.7" top="1.05" bottom="0.75" header="0.3" footer="0.3"/>
  <pageSetup scale="53" orientation="landscape" r:id="rId1"/>
  <headerFooter>
    <oddHeader>&amp;C&amp;"Arial,Bold"&amp;K000000Pacific Gas and Electric Company
Average Ex Ante Load Impact kW / Customer
February 2022</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6"/>
  <sheetViews>
    <sheetView view="pageLayout" zoomScale="60" zoomScaleNormal="100" zoomScalePageLayoutView="60" workbookViewId="0">
      <selection activeCell="A18" sqref="A18:O19"/>
    </sheetView>
  </sheetViews>
  <sheetFormatPr defaultColWidth="9.42578125" defaultRowHeight="12.75"/>
  <cols>
    <col min="1" max="1" width="30.5703125" style="10" customWidth="1"/>
    <col min="2" max="9" width="9.140625" style="10" customWidth="1"/>
    <col min="10" max="13" width="10.140625" style="10" customWidth="1"/>
    <col min="14" max="14" width="19" style="10" customWidth="1"/>
    <col min="15" max="15" width="74.7109375" style="35" customWidth="1"/>
    <col min="16" max="16" width="26.5703125" style="10" hidden="1" customWidth="1"/>
    <col min="17" max="17" width="4.28515625" style="10" customWidth="1"/>
    <col min="18" max="18" width="46.42578125" style="10" customWidth="1"/>
    <col min="19" max="19" width="10.5703125" style="10" customWidth="1"/>
    <col min="20" max="20" width="12.42578125" style="10" bestFit="1" customWidth="1"/>
    <col min="21" max="21" width="12.42578125" style="10" customWidth="1"/>
    <col min="22" max="22" width="9.5703125" style="10" bestFit="1" customWidth="1"/>
    <col min="23" max="23" width="11.42578125" style="10" customWidth="1"/>
    <col min="24" max="24" width="11.5703125" style="10" bestFit="1" customWidth="1"/>
    <col min="25" max="25" width="11.5703125" style="10" customWidth="1"/>
    <col min="26" max="16384" width="9.42578125" style="10"/>
  </cols>
  <sheetData>
    <row r="1" spans="1:15" s="36" customFormat="1" ht="16.5" customHeight="1">
      <c r="A1" s="632" t="s">
        <v>80</v>
      </c>
      <c r="B1" s="633"/>
      <c r="C1" s="633"/>
    </row>
    <row r="2" spans="1:15" ht="12.75" hidden="1" customHeight="1">
      <c r="A2" s="54"/>
      <c r="B2" s="55"/>
      <c r="C2" s="55"/>
      <c r="D2" s="55"/>
      <c r="E2" s="55"/>
      <c r="F2" s="55"/>
      <c r="G2" s="55"/>
      <c r="H2" s="55"/>
      <c r="I2" s="55"/>
      <c r="J2" s="55"/>
      <c r="K2" s="55"/>
      <c r="L2" s="55"/>
      <c r="M2" s="55"/>
      <c r="N2" s="55"/>
      <c r="O2" s="55"/>
    </row>
    <row r="3" spans="1:15" ht="12.75" hidden="1" customHeight="1">
      <c r="A3" s="55"/>
      <c r="B3" s="55"/>
      <c r="C3" s="55"/>
      <c r="D3" s="55"/>
      <c r="E3" s="55"/>
      <c r="F3" s="55"/>
      <c r="G3" s="55"/>
      <c r="H3" s="55"/>
      <c r="I3" s="55"/>
      <c r="J3" s="55"/>
      <c r="K3" s="55"/>
      <c r="L3" s="55"/>
      <c r="M3" s="55"/>
      <c r="N3" s="55"/>
      <c r="O3" s="55"/>
    </row>
    <row r="4" spans="1:15" customFormat="1" ht="12.75" customHeight="1">
      <c r="A4" s="649" t="s">
        <v>58</v>
      </c>
      <c r="B4" s="637" t="s">
        <v>81</v>
      </c>
      <c r="C4" s="637"/>
      <c r="D4" s="637"/>
      <c r="E4" s="637"/>
      <c r="F4" s="637"/>
      <c r="G4" s="637"/>
      <c r="H4" s="637"/>
      <c r="I4" s="637"/>
      <c r="J4" s="637"/>
      <c r="K4" s="637"/>
      <c r="L4" s="637"/>
      <c r="M4" s="637"/>
      <c r="N4" s="638" t="s">
        <v>60</v>
      </c>
      <c r="O4" s="634" t="s">
        <v>61</v>
      </c>
    </row>
    <row r="5" spans="1:15" s="74" customFormat="1" ht="42.75" customHeight="1">
      <c r="A5" s="650"/>
      <c r="B5" s="493" t="s">
        <v>5</v>
      </c>
      <c r="C5" s="493" t="s">
        <v>6</v>
      </c>
      <c r="D5" s="493" t="s">
        <v>7</v>
      </c>
      <c r="E5" s="493" t="s">
        <v>8</v>
      </c>
      <c r="F5" s="493" t="s">
        <v>9</v>
      </c>
      <c r="G5" s="493" t="s">
        <v>10</v>
      </c>
      <c r="H5" s="493" t="s">
        <v>40</v>
      </c>
      <c r="I5" s="493" t="s">
        <v>62</v>
      </c>
      <c r="J5" s="493" t="s">
        <v>63</v>
      </c>
      <c r="K5" s="493" t="s">
        <v>43</v>
      </c>
      <c r="L5" s="493" t="s">
        <v>64</v>
      </c>
      <c r="M5" s="493" t="s">
        <v>45</v>
      </c>
      <c r="N5" s="639"/>
      <c r="O5" s="635"/>
    </row>
    <row r="6" spans="1:15" s="74" customFormat="1" ht="38.25">
      <c r="A6" s="496" t="s">
        <v>25</v>
      </c>
      <c r="B6" s="505">
        <v>418.37</v>
      </c>
      <c r="C6" s="505">
        <v>418.37</v>
      </c>
      <c r="D6" s="505">
        <v>418.37</v>
      </c>
      <c r="E6" s="505">
        <v>418.37</v>
      </c>
      <c r="F6" s="505">
        <v>418.37</v>
      </c>
      <c r="G6" s="505">
        <v>418.37</v>
      </c>
      <c r="H6" s="505">
        <v>418.37</v>
      </c>
      <c r="I6" s="505">
        <v>418.37</v>
      </c>
      <c r="J6" s="505">
        <v>418.37</v>
      </c>
      <c r="K6" s="505">
        <v>418.37</v>
      </c>
      <c r="L6" s="505">
        <v>418.37</v>
      </c>
      <c r="M6" s="505">
        <v>418.37</v>
      </c>
      <c r="N6" s="498">
        <v>22000</v>
      </c>
      <c r="O6" s="499" t="s">
        <v>65</v>
      </c>
    </row>
    <row r="7" spans="1:15" s="167" customFormat="1" ht="72" customHeight="1">
      <c r="A7" s="496" t="s">
        <v>26</v>
      </c>
      <c r="B7" s="506" t="s">
        <v>20</v>
      </c>
      <c r="C7" s="506" t="s">
        <v>20</v>
      </c>
      <c r="D7" s="506" t="s">
        <v>20</v>
      </c>
      <c r="E7" s="506" t="s">
        <v>20</v>
      </c>
      <c r="F7" s="506" t="s">
        <v>20</v>
      </c>
      <c r="G7" s="506" t="s">
        <v>20</v>
      </c>
      <c r="H7" s="506" t="s">
        <v>20</v>
      </c>
      <c r="I7" s="506" t="s">
        <v>20</v>
      </c>
      <c r="J7" s="506" t="s">
        <v>20</v>
      </c>
      <c r="K7" s="506" t="s">
        <v>20</v>
      </c>
      <c r="L7" s="506" t="s">
        <v>20</v>
      </c>
      <c r="M7" s="506" t="s">
        <v>20</v>
      </c>
      <c r="N7" s="498" t="s">
        <v>66</v>
      </c>
      <c r="O7" s="507" t="s">
        <v>67</v>
      </c>
    </row>
    <row r="8" spans="1:15" s="167" customFormat="1" ht="58.9" customHeight="1">
      <c r="A8" s="496" t="s">
        <v>27</v>
      </c>
      <c r="B8" s="506" t="s">
        <v>20</v>
      </c>
      <c r="C8" s="506" t="s">
        <v>20</v>
      </c>
      <c r="D8" s="506" t="s">
        <v>20</v>
      </c>
      <c r="E8" s="506" t="s">
        <v>20</v>
      </c>
      <c r="F8" s="506" t="s">
        <v>20</v>
      </c>
      <c r="G8" s="506" t="s">
        <v>20</v>
      </c>
      <c r="H8" s="506" t="s">
        <v>20</v>
      </c>
      <c r="I8" s="506" t="s">
        <v>20</v>
      </c>
      <c r="J8" s="506" t="s">
        <v>20</v>
      </c>
      <c r="K8" s="506" t="s">
        <v>20</v>
      </c>
      <c r="L8" s="506" t="s">
        <v>20</v>
      </c>
      <c r="M8" s="506" t="s">
        <v>20</v>
      </c>
      <c r="N8" s="498" t="s">
        <v>66</v>
      </c>
      <c r="O8" s="508" t="s">
        <v>82</v>
      </c>
    </row>
    <row r="9" spans="1:15" s="167" customFormat="1" ht="45.4" customHeight="1">
      <c r="A9" s="509" t="s">
        <v>69</v>
      </c>
      <c r="B9" s="506" t="s">
        <v>20</v>
      </c>
      <c r="C9" s="506" t="s">
        <v>20</v>
      </c>
      <c r="D9" s="506" t="s">
        <v>20</v>
      </c>
      <c r="E9" s="506" t="s">
        <v>20</v>
      </c>
      <c r="F9" s="506" t="s">
        <v>20</v>
      </c>
      <c r="G9" s="506" t="s">
        <v>20</v>
      </c>
      <c r="H9" s="506" t="s">
        <v>20</v>
      </c>
      <c r="I9" s="506" t="s">
        <v>20</v>
      </c>
      <c r="J9" s="506" t="s">
        <v>20</v>
      </c>
      <c r="K9" s="506" t="s">
        <v>20</v>
      </c>
      <c r="L9" s="506" t="s">
        <v>20</v>
      </c>
      <c r="M9" s="506" t="s">
        <v>20</v>
      </c>
      <c r="N9" s="406" t="s">
        <v>66</v>
      </c>
      <c r="O9" s="507" t="s">
        <v>83</v>
      </c>
    </row>
    <row r="10" spans="1:15" s="167" customFormat="1" ht="34.35" customHeight="1">
      <c r="A10" s="509" t="s">
        <v>71</v>
      </c>
      <c r="B10" s="506" t="s">
        <v>20</v>
      </c>
      <c r="C10" s="506" t="s">
        <v>20</v>
      </c>
      <c r="D10" s="506" t="s">
        <v>20</v>
      </c>
      <c r="E10" s="506" t="s">
        <v>20</v>
      </c>
      <c r="F10" s="505">
        <v>0.37</v>
      </c>
      <c r="G10" s="505">
        <v>0.37</v>
      </c>
      <c r="H10" s="505">
        <v>0.37</v>
      </c>
      <c r="I10" s="505">
        <v>0.37</v>
      </c>
      <c r="J10" s="505">
        <v>0.37</v>
      </c>
      <c r="K10" s="505">
        <v>0.37</v>
      </c>
      <c r="L10" s="506" t="s">
        <v>20</v>
      </c>
      <c r="M10" s="506" t="s">
        <v>20</v>
      </c>
      <c r="N10" s="498" t="s">
        <v>66</v>
      </c>
      <c r="O10" s="507" t="s">
        <v>72</v>
      </c>
    </row>
    <row r="11" spans="1:15" s="167" customFormat="1" ht="52.5" customHeight="1">
      <c r="A11" s="496" t="s">
        <v>32</v>
      </c>
      <c r="B11" s="506" t="s">
        <v>20</v>
      </c>
      <c r="C11" s="506" t="s">
        <v>20</v>
      </c>
      <c r="D11" s="506" t="s">
        <v>20</v>
      </c>
      <c r="E11" s="506" t="s">
        <v>20</v>
      </c>
      <c r="F11" s="687" t="s">
        <v>388</v>
      </c>
      <c r="G11" s="687" t="s">
        <v>388</v>
      </c>
      <c r="H11" s="687" t="s">
        <v>388</v>
      </c>
      <c r="I11" s="687" t="s">
        <v>388</v>
      </c>
      <c r="J11" s="687" t="s">
        <v>388</v>
      </c>
      <c r="K11" s="687" t="s">
        <v>388</v>
      </c>
      <c r="L11" s="506" t="s">
        <v>20</v>
      </c>
      <c r="M11" s="506" t="s">
        <v>20</v>
      </c>
      <c r="N11" s="502" t="s">
        <v>73</v>
      </c>
      <c r="O11" s="640" t="s">
        <v>74</v>
      </c>
    </row>
    <row r="12" spans="1:15" s="167" customFormat="1" ht="52.5" customHeight="1">
      <c r="A12" s="496" t="s">
        <v>33</v>
      </c>
      <c r="B12" s="506" t="s">
        <v>20</v>
      </c>
      <c r="C12" s="506" t="s">
        <v>20</v>
      </c>
      <c r="D12" s="506" t="s">
        <v>20</v>
      </c>
      <c r="E12" s="506" t="s">
        <v>20</v>
      </c>
      <c r="F12" s="505">
        <v>18.899999999999999</v>
      </c>
      <c r="G12" s="505">
        <v>18.899999999999999</v>
      </c>
      <c r="H12" s="505">
        <v>18.899999999999999</v>
      </c>
      <c r="I12" s="505">
        <v>18.899999999999999</v>
      </c>
      <c r="J12" s="505">
        <v>18.899999999999999</v>
      </c>
      <c r="K12" s="505">
        <v>18.899999999999999</v>
      </c>
      <c r="L12" s="506" t="s">
        <v>20</v>
      </c>
      <c r="M12" s="506" t="s">
        <v>20</v>
      </c>
      <c r="N12" s="275">
        <v>681000</v>
      </c>
      <c r="O12" s="642"/>
    </row>
    <row r="13" spans="1:15" customFormat="1" ht="19.899999999999999" customHeight="1">
      <c r="A13" s="496" t="s">
        <v>34</v>
      </c>
      <c r="B13" s="505">
        <v>8.89</v>
      </c>
      <c r="C13" s="505">
        <v>8.89</v>
      </c>
      <c r="D13" s="505">
        <v>8.89</v>
      </c>
      <c r="E13" s="505">
        <v>8.89</v>
      </c>
      <c r="F13" s="505">
        <v>8.89</v>
      </c>
      <c r="G13" s="505">
        <v>8.89</v>
      </c>
      <c r="H13" s="505">
        <v>8.89</v>
      </c>
      <c r="I13" s="505">
        <v>8.89</v>
      </c>
      <c r="J13" s="505">
        <v>8.89</v>
      </c>
      <c r="K13" s="505">
        <v>8.89</v>
      </c>
      <c r="L13" s="505">
        <v>8.89</v>
      </c>
      <c r="M13" s="505">
        <v>8.89</v>
      </c>
      <c r="N13" s="406">
        <v>5000</v>
      </c>
      <c r="O13" s="640" t="s">
        <v>75</v>
      </c>
    </row>
    <row r="14" spans="1:15" customFormat="1" ht="19.899999999999999" customHeight="1">
      <c r="A14" s="503" t="s">
        <v>35</v>
      </c>
      <c r="B14" s="505">
        <v>0.33</v>
      </c>
      <c r="C14" s="505">
        <v>0.33</v>
      </c>
      <c r="D14" s="505">
        <v>0.33</v>
      </c>
      <c r="E14" s="505">
        <v>0.33</v>
      </c>
      <c r="F14" s="505">
        <v>0.33</v>
      </c>
      <c r="G14" s="505">
        <v>0.33</v>
      </c>
      <c r="H14" s="505">
        <v>0.33</v>
      </c>
      <c r="I14" s="505">
        <v>0.33</v>
      </c>
      <c r="J14" s="505">
        <v>0.33</v>
      </c>
      <c r="K14" s="505">
        <v>0.33</v>
      </c>
      <c r="L14" s="505">
        <v>0.33</v>
      </c>
      <c r="M14" s="505">
        <v>0.33</v>
      </c>
      <c r="N14" s="498">
        <v>37000</v>
      </c>
      <c r="O14" s="641"/>
    </row>
    <row r="15" spans="1:15" customFormat="1" ht="19.899999999999999" customHeight="1">
      <c r="A15" s="503" t="s">
        <v>36</v>
      </c>
      <c r="B15" s="505">
        <v>0.04</v>
      </c>
      <c r="C15" s="505">
        <v>0.04</v>
      </c>
      <c r="D15" s="505">
        <v>0.04</v>
      </c>
      <c r="E15" s="505">
        <v>0.04</v>
      </c>
      <c r="F15" s="505">
        <v>0.04</v>
      </c>
      <c r="G15" s="505">
        <v>0.04</v>
      </c>
      <c r="H15" s="505">
        <v>0.04</v>
      </c>
      <c r="I15" s="505">
        <v>0.04</v>
      </c>
      <c r="J15" s="505">
        <v>0.04</v>
      </c>
      <c r="K15" s="505">
        <v>0.04</v>
      </c>
      <c r="L15" s="505">
        <v>0.04</v>
      </c>
      <c r="M15" s="505">
        <v>0.04</v>
      </c>
      <c r="N15" s="276">
        <v>238000</v>
      </c>
      <c r="O15" s="642"/>
    </row>
    <row r="16" spans="1:15" s="167" customFormat="1" ht="46.35" customHeight="1">
      <c r="A16" s="496" t="s">
        <v>76</v>
      </c>
      <c r="B16" s="505">
        <v>0.19</v>
      </c>
      <c r="C16" s="505">
        <v>0.19</v>
      </c>
      <c r="D16" s="505">
        <v>0.19</v>
      </c>
      <c r="E16" s="505">
        <v>0.19</v>
      </c>
      <c r="F16" s="505">
        <v>0.19</v>
      </c>
      <c r="G16" s="505">
        <v>0.19</v>
      </c>
      <c r="H16" s="505">
        <v>0.19</v>
      </c>
      <c r="I16" s="505">
        <v>0.19</v>
      </c>
      <c r="J16" s="505">
        <v>0.19</v>
      </c>
      <c r="K16" s="505">
        <v>0.19</v>
      </c>
      <c r="L16" s="505">
        <v>0.19</v>
      </c>
      <c r="M16" s="505">
        <v>0.19</v>
      </c>
      <c r="N16" s="498" t="s">
        <v>77</v>
      </c>
      <c r="O16" s="507" t="s">
        <v>78</v>
      </c>
    </row>
    <row r="17" spans="1:20" s="75" customFormat="1">
      <c r="K17" s="35"/>
    </row>
    <row r="18" spans="1:20" ht="44.25" customHeight="1">
      <c r="A18" s="648" t="s">
        <v>84</v>
      </c>
      <c r="B18" s="648"/>
      <c r="C18" s="648"/>
      <c r="D18" s="648"/>
      <c r="E18" s="648"/>
      <c r="F18" s="648"/>
      <c r="G18" s="648"/>
      <c r="H18" s="648"/>
      <c r="I18" s="648"/>
      <c r="J18" s="648"/>
      <c r="K18" s="648"/>
      <c r="L18" s="648"/>
      <c r="M18" s="648"/>
      <c r="N18" s="648"/>
      <c r="O18" s="648"/>
    </row>
    <row r="19" spans="1:20" s="35" customFormat="1" ht="18.399999999999999" customHeight="1">
      <c r="A19" s="648"/>
      <c r="B19" s="648"/>
      <c r="C19" s="648"/>
      <c r="D19" s="648"/>
      <c r="E19" s="648"/>
      <c r="F19" s="648"/>
      <c r="G19" s="648"/>
      <c r="H19" s="648"/>
      <c r="I19" s="648"/>
      <c r="J19" s="648"/>
      <c r="K19" s="648"/>
      <c r="L19" s="648"/>
      <c r="M19" s="648"/>
      <c r="N19" s="648"/>
      <c r="O19" s="648"/>
      <c r="P19" s="157"/>
      <c r="Q19" s="157"/>
      <c r="R19" s="157"/>
      <c r="S19" s="157"/>
      <c r="T19" s="157"/>
    </row>
    <row r="20" spans="1:20">
      <c r="A20" s="646" t="s">
        <v>85</v>
      </c>
      <c r="B20" s="647"/>
      <c r="C20" s="647"/>
      <c r="D20" s="647"/>
      <c r="E20" s="647"/>
      <c r="F20" s="647"/>
      <c r="G20" s="647"/>
      <c r="H20" s="647"/>
      <c r="I20" s="647"/>
      <c r="J20" s="647"/>
      <c r="K20" s="647"/>
      <c r="L20" s="647"/>
      <c r="M20" s="647"/>
      <c r="N20" s="647"/>
    </row>
    <row r="21" spans="1:20">
      <c r="A21" s="645"/>
      <c r="B21" s="645"/>
      <c r="C21" s="645"/>
      <c r="D21" s="645"/>
      <c r="E21" s="645"/>
      <c r="F21" s="645"/>
      <c r="G21" s="645"/>
      <c r="H21" s="645"/>
      <c r="I21" s="645"/>
      <c r="J21" s="645"/>
      <c r="K21" s="645"/>
      <c r="L21" s="645"/>
      <c r="M21" s="645"/>
      <c r="N21" s="645"/>
    </row>
    <row r="33" spans="11:11">
      <c r="K33" s="162"/>
    </row>
    <row r="35" spans="11:11">
      <c r="K35" s="37"/>
    </row>
    <row r="36" spans="11:11">
      <c r="K36" s="178"/>
    </row>
  </sheetData>
  <mergeCells count="10">
    <mergeCell ref="A21:N21"/>
    <mergeCell ref="A20:N20"/>
    <mergeCell ref="A18:O19"/>
    <mergeCell ref="A1:C1"/>
    <mergeCell ref="O4:O5"/>
    <mergeCell ref="N4:N5"/>
    <mergeCell ref="O13:O15"/>
    <mergeCell ref="B4:M4"/>
    <mergeCell ref="A4:A5"/>
    <mergeCell ref="O11:O12"/>
  </mergeCells>
  <pageMargins left="0.7" right="0.7" top="1.05" bottom="0.75" header="0.3" footer="0.3"/>
  <pageSetup scale="52" orientation="landscape" r:id="rId1"/>
  <headerFooter>
    <oddHeader>&amp;C&amp;"Arial,Bold"&amp;K000000Pacific Gas and Electric Company
Average ExPost Load Impact kW / Customer
February 2022</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2"/>
  <sheetViews>
    <sheetView view="pageLayout" zoomScale="80" zoomScaleNormal="70" zoomScalePageLayoutView="80" workbookViewId="0">
      <selection activeCell="J22" sqref="J22"/>
    </sheetView>
  </sheetViews>
  <sheetFormatPr defaultColWidth="9.42578125" defaultRowHeight="12"/>
  <cols>
    <col min="1" max="1" width="38.42578125" style="1" customWidth="1"/>
    <col min="2" max="4" width="10" style="1" customWidth="1"/>
    <col min="5" max="5" width="13.28515625" style="1" customWidth="1"/>
    <col min="6" max="8" width="10" style="1" customWidth="1"/>
    <col min="9" max="9" width="13" style="1" customWidth="1"/>
    <col min="10" max="12" width="10" style="1" customWidth="1"/>
    <col min="13" max="13" width="12.85546875" style="1" customWidth="1"/>
    <col min="14" max="16" width="10" style="1" customWidth="1"/>
    <col min="17" max="17" width="13.42578125" style="1" customWidth="1"/>
    <col min="18" max="20" width="10" style="1" customWidth="1"/>
    <col min="21" max="21" width="13" style="1" customWidth="1"/>
    <col min="22" max="24" width="10" style="1" customWidth="1"/>
    <col min="25" max="25" width="12.85546875" style="1" customWidth="1"/>
    <col min="26" max="16384" width="9.42578125" style="1"/>
  </cols>
  <sheetData>
    <row r="1" spans="1:25">
      <c r="A1" s="407" t="s">
        <v>371</v>
      </c>
      <c r="B1" s="408"/>
      <c r="C1" s="408"/>
      <c r="D1" s="408"/>
      <c r="E1" s="408"/>
      <c r="F1" s="408"/>
      <c r="G1" s="408"/>
      <c r="H1" s="408"/>
      <c r="I1" s="408"/>
      <c r="J1" s="408"/>
      <c r="K1" s="408"/>
      <c r="L1" s="408"/>
      <c r="M1" s="408"/>
      <c r="N1" s="408"/>
      <c r="O1" s="408"/>
      <c r="P1" s="408"/>
      <c r="Q1" s="408"/>
      <c r="R1" s="408"/>
      <c r="S1" s="408"/>
      <c r="T1" s="408"/>
      <c r="U1" s="408"/>
      <c r="V1" s="408"/>
      <c r="W1" s="408"/>
      <c r="X1" s="408"/>
      <c r="Y1" s="409"/>
    </row>
    <row r="2" spans="1:25" ht="12.75" thickBot="1">
      <c r="A2" s="295"/>
      <c r="Y2" s="5"/>
    </row>
    <row r="3" spans="1:25" ht="13.5" thickBot="1">
      <c r="A3" s="410"/>
      <c r="B3" s="653" t="s">
        <v>86</v>
      </c>
      <c r="C3" s="654"/>
      <c r="D3" s="654"/>
      <c r="E3" s="655"/>
      <c r="F3" s="653" t="s">
        <v>87</v>
      </c>
      <c r="G3" s="654"/>
      <c r="H3" s="654"/>
      <c r="I3" s="655"/>
      <c r="J3" s="653" t="s">
        <v>88</v>
      </c>
      <c r="K3" s="654"/>
      <c r="L3" s="654"/>
      <c r="M3" s="655"/>
      <c r="N3" s="653" t="s">
        <v>89</v>
      </c>
      <c r="O3" s="654"/>
      <c r="P3" s="654"/>
      <c r="Q3" s="655"/>
      <c r="R3" s="653" t="s">
        <v>90</v>
      </c>
      <c r="S3" s="654"/>
      <c r="T3" s="654"/>
      <c r="U3" s="655"/>
      <c r="V3" s="653" t="s">
        <v>91</v>
      </c>
      <c r="W3" s="654"/>
      <c r="X3" s="654"/>
      <c r="Y3" s="655"/>
    </row>
    <row r="4" spans="1:25" ht="44.25" customHeight="1">
      <c r="A4" s="150" t="s">
        <v>92</v>
      </c>
      <c r="B4" s="130" t="s">
        <v>93</v>
      </c>
      <c r="C4" s="131" t="s">
        <v>94</v>
      </c>
      <c r="D4" s="131" t="s">
        <v>95</v>
      </c>
      <c r="E4" s="132" t="s">
        <v>96</v>
      </c>
      <c r="F4" s="130" t="s">
        <v>93</v>
      </c>
      <c r="G4" s="131" t="s">
        <v>94</v>
      </c>
      <c r="H4" s="131" t="s">
        <v>95</v>
      </c>
      <c r="I4" s="132" t="s">
        <v>96</v>
      </c>
      <c r="J4" s="130" t="s">
        <v>93</v>
      </c>
      <c r="K4" s="131" t="s">
        <v>94</v>
      </c>
      <c r="L4" s="131" t="s">
        <v>95</v>
      </c>
      <c r="M4" s="132" t="s">
        <v>96</v>
      </c>
      <c r="N4" s="130" t="s">
        <v>93</v>
      </c>
      <c r="O4" s="131" t="s">
        <v>94</v>
      </c>
      <c r="P4" s="131" t="s">
        <v>95</v>
      </c>
      <c r="Q4" s="132" t="s">
        <v>96</v>
      </c>
      <c r="R4" s="130" t="s">
        <v>93</v>
      </c>
      <c r="S4" s="131" t="s">
        <v>94</v>
      </c>
      <c r="T4" s="131" t="s">
        <v>95</v>
      </c>
      <c r="U4" s="132" t="s">
        <v>96</v>
      </c>
      <c r="V4" s="130" t="s">
        <v>93</v>
      </c>
      <c r="W4" s="131" t="s">
        <v>94</v>
      </c>
      <c r="X4" s="131" t="s">
        <v>95</v>
      </c>
      <c r="Y4" s="132" t="s">
        <v>96</v>
      </c>
    </row>
    <row r="5" spans="1:25" ht="12" customHeight="1">
      <c r="A5" s="296" t="s">
        <v>97</v>
      </c>
      <c r="B5" s="510"/>
      <c r="C5" s="411"/>
      <c r="D5" s="411"/>
      <c r="E5" s="412"/>
      <c r="F5" s="510"/>
      <c r="G5" s="411"/>
      <c r="H5" s="411"/>
      <c r="I5" s="412"/>
      <c r="J5" s="510"/>
      <c r="K5" s="411"/>
      <c r="L5" s="411"/>
      <c r="M5" s="412"/>
      <c r="N5" s="510"/>
      <c r="O5" s="411"/>
      <c r="P5" s="411"/>
      <c r="Q5" s="412"/>
      <c r="R5" s="510"/>
      <c r="S5" s="411"/>
      <c r="T5" s="411"/>
      <c r="U5" s="412"/>
      <c r="V5" s="510"/>
      <c r="W5" s="411"/>
      <c r="X5" s="411"/>
      <c r="Y5" s="412"/>
    </row>
    <row r="6" spans="1:25" ht="12" customHeight="1">
      <c r="A6" s="511" t="s">
        <v>18</v>
      </c>
      <c r="B6" s="510"/>
      <c r="C6" s="411"/>
      <c r="D6" s="411"/>
      <c r="E6" s="412"/>
      <c r="F6" s="510"/>
      <c r="G6" s="411"/>
      <c r="H6" s="411"/>
      <c r="I6" s="412"/>
      <c r="J6" s="510"/>
      <c r="K6" s="411"/>
      <c r="L6" s="411"/>
      <c r="M6" s="412"/>
      <c r="N6" s="510"/>
      <c r="O6" s="411"/>
      <c r="P6" s="411"/>
      <c r="Q6" s="412"/>
      <c r="R6" s="510"/>
      <c r="S6" s="411"/>
      <c r="T6" s="411"/>
      <c r="U6" s="412"/>
      <c r="V6" s="510"/>
      <c r="W6" s="411"/>
      <c r="X6" s="411"/>
      <c r="Y6" s="412"/>
    </row>
    <row r="7" spans="1:25" ht="12" customHeight="1">
      <c r="A7" s="512" t="s">
        <v>23</v>
      </c>
      <c r="B7" s="513"/>
      <c r="C7" s="514"/>
      <c r="D7" s="514"/>
      <c r="E7" s="236"/>
      <c r="F7" s="513"/>
      <c r="G7" s="514"/>
      <c r="H7" s="514"/>
      <c r="I7" s="236"/>
      <c r="J7" s="513"/>
      <c r="K7" s="514"/>
      <c r="L7" s="514"/>
      <c r="M7" s="236"/>
      <c r="N7" s="513"/>
      <c r="O7" s="514"/>
      <c r="P7" s="514"/>
      <c r="Q7" s="236"/>
      <c r="R7" s="513"/>
      <c r="S7" s="514"/>
      <c r="T7" s="514"/>
      <c r="U7" s="236"/>
      <c r="V7" s="513"/>
      <c r="W7" s="514"/>
      <c r="X7" s="514"/>
      <c r="Y7" s="236"/>
    </row>
    <row r="8" spans="1:25" ht="12" customHeight="1">
      <c r="A8" s="512" t="s">
        <v>21</v>
      </c>
      <c r="B8" s="513"/>
      <c r="C8" s="514"/>
      <c r="D8" s="514"/>
      <c r="E8" s="236"/>
      <c r="F8" s="513"/>
      <c r="G8" s="514"/>
      <c r="H8" s="514"/>
      <c r="I8" s="236"/>
      <c r="J8" s="513"/>
      <c r="K8" s="514"/>
      <c r="L8" s="514"/>
      <c r="M8" s="236"/>
      <c r="N8" s="513"/>
      <c r="O8" s="514"/>
      <c r="P8" s="514"/>
      <c r="Q8" s="236"/>
      <c r="R8" s="513"/>
      <c r="S8" s="514"/>
      <c r="T8" s="514"/>
      <c r="U8" s="236"/>
      <c r="V8" s="513"/>
      <c r="W8" s="514"/>
      <c r="X8" s="514"/>
      <c r="Y8" s="236"/>
    </row>
    <row r="9" spans="1:25" ht="12" customHeight="1">
      <c r="A9" s="511" t="s">
        <v>22</v>
      </c>
      <c r="B9" s="510"/>
      <c r="C9" s="413"/>
      <c r="D9" s="413"/>
      <c r="E9" s="414"/>
      <c r="F9" s="510"/>
      <c r="G9" s="413"/>
      <c r="H9" s="413"/>
      <c r="I9" s="414"/>
      <c r="J9" s="510"/>
      <c r="K9" s="413"/>
      <c r="L9" s="413"/>
      <c r="M9" s="414"/>
      <c r="N9" s="510"/>
      <c r="O9" s="413"/>
      <c r="P9" s="413"/>
      <c r="Q9" s="414"/>
      <c r="R9" s="510"/>
      <c r="S9" s="413"/>
      <c r="T9" s="413"/>
      <c r="U9" s="414"/>
      <c r="V9" s="510"/>
      <c r="W9" s="413"/>
      <c r="X9" s="413"/>
      <c r="Y9" s="414"/>
    </row>
    <row r="10" spans="1:25" ht="12" customHeight="1">
      <c r="A10" s="512" t="s">
        <v>23</v>
      </c>
      <c r="B10" s="513"/>
      <c r="C10" s="514"/>
      <c r="D10" s="514"/>
      <c r="E10" s="236"/>
      <c r="F10" s="513"/>
      <c r="G10" s="514"/>
      <c r="H10" s="514"/>
      <c r="I10" s="236"/>
      <c r="J10" s="513"/>
      <c r="K10" s="514"/>
      <c r="L10" s="514"/>
      <c r="M10" s="236"/>
      <c r="N10" s="513"/>
      <c r="O10" s="514"/>
      <c r="P10" s="514"/>
      <c r="Q10" s="236"/>
      <c r="R10" s="513"/>
      <c r="S10" s="514"/>
      <c r="T10" s="514"/>
      <c r="U10" s="236"/>
      <c r="V10" s="513"/>
      <c r="W10" s="514"/>
      <c r="X10" s="514"/>
      <c r="Y10" s="236"/>
    </row>
    <row r="11" spans="1:25" ht="12" customHeight="1">
      <c r="A11" s="512" t="s">
        <v>21</v>
      </c>
      <c r="B11" s="513"/>
      <c r="C11" s="514"/>
      <c r="D11" s="514"/>
      <c r="E11" s="236"/>
      <c r="F11" s="513"/>
      <c r="G11" s="514"/>
      <c r="H11" s="514"/>
      <c r="I11" s="236"/>
      <c r="J11" s="513"/>
      <c r="K11" s="514"/>
      <c r="L11" s="514"/>
      <c r="M11" s="236"/>
      <c r="N11" s="513"/>
      <c r="O11" s="514"/>
      <c r="P11" s="514"/>
      <c r="Q11" s="236"/>
      <c r="R11" s="513"/>
      <c r="S11" s="514"/>
      <c r="T11" s="514"/>
      <c r="U11" s="236"/>
      <c r="V11" s="513"/>
      <c r="W11" s="514"/>
      <c r="X11" s="514"/>
      <c r="Y11" s="236"/>
    </row>
    <row r="12" spans="1:25" ht="12" customHeight="1">
      <c r="A12" s="415" t="s">
        <v>98</v>
      </c>
      <c r="B12" s="510"/>
      <c r="C12" s="411"/>
      <c r="D12" s="411"/>
      <c r="E12" s="412"/>
      <c r="F12" s="510"/>
      <c r="G12" s="411"/>
      <c r="H12" s="411"/>
      <c r="I12" s="412"/>
      <c r="J12" s="510"/>
      <c r="K12" s="411"/>
      <c r="L12" s="411"/>
      <c r="M12" s="412"/>
      <c r="N12" s="510"/>
      <c r="O12" s="411"/>
      <c r="P12" s="411"/>
      <c r="Q12" s="412"/>
      <c r="R12" s="510"/>
      <c r="S12" s="411"/>
      <c r="T12" s="411"/>
      <c r="U12" s="412"/>
      <c r="V12" s="510"/>
      <c r="W12" s="411"/>
      <c r="X12" s="411"/>
      <c r="Y12" s="412"/>
    </row>
    <row r="13" spans="1:25" ht="12" customHeight="1">
      <c r="A13" s="515" t="s">
        <v>99</v>
      </c>
      <c r="B13" s="516" t="s">
        <v>20</v>
      </c>
      <c r="C13" s="517">
        <v>0</v>
      </c>
      <c r="D13" s="596" t="s">
        <v>20</v>
      </c>
      <c r="E13" s="334">
        <v>0</v>
      </c>
      <c r="F13" s="516" t="s">
        <v>20</v>
      </c>
      <c r="G13" s="517">
        <v>0</v>
      </c>
      <c r="H13" s="596" t="s">
        <v>20</v>
      </c>
      <c r="I13" s="334">
        <v>0</v>
      </c>
      <c r="J13" s="516"/>
      <c r="K13" s="517"/>
      <c r="L13" s="596"/>
      <c r="M13" s="334"/>
      <c r="N13" s="516"/>
      <c r="O13" s="517"/>
      <c r="P13" s="596"/>
      <c r="Q13" s="334"/>
      <c r="R13" s="516"/>
      <c r="S13" s="517"/>
      <c r="T13" s="596"/>
      <c r="U13" s="334"/>
      <c r="V13" s="516"/>
      <c r="W13" s="517"/>
      <c r="X13" s="596"/>
      <c r="Y13" s="334"/>
    </row>
    <row r="14" spans="1:25" ht="12" customHeight="1">
      <c r="A14" s="515" t="s">
        <v>100</v>
      </c>
      <c r="B14" s="516" t="s">
        <v>20</v>
      </c>
      <c r="C14" s="517">
        <v>0</v>
      </c>
      <c r="D14" s="596" t="s">
        <v>20</v>
      </c>
      <c r="E14" s="334">
        <v>0</v>
      </c>
      <c r="F14" s="516" t="s">
        <v>20</v>
      </c>
      <c r="G14" s="517">
        <v>0</v>
      </c>
      <c r="H14" s="596" t="s">
        <v>20</v>
      </c>
      <c r="I14" s="334">
        <v>0</v>
      </c>
      <c r="J14" s="516"/>
      <c r="K14" s="517"/>
      <c r="L14" s="596"/>
      <c r="M14" s="334"/>
      <c r="N14" s="516"/>
      <c r="O14" s="517"/>
      <c r="P14" s="596"/>
      <c r="Q14" s="334"/>
      <c r="R14" s="516"/>
      <c r="S14" s="517"/>
      <c r="T14" s="596"/>
      <c r="U14" s="334"/>
      <c r="V14" s="516"/>
      <c r="W14" s="517"/>
      <c r="X14" s="596"/>
      <c r="Y14" s="334"/>
    </row>
    <row r="15" spans="1:25">
      <c r="A15" s="515" t="s">
        <v>101</v>
      </c>
      <c r="B15" s="516" t="s">
        <v>20</v>
      </c>
      <c r="C15" s="517">
        <v>0</v>
      </c>
      <c r="D15" s="596" t="s">
        <v>20</v>
      </c>
      <c r="E15" s="334">
        <v>0</v>
      </c>
      <c r="F15" s="516" t="s">
        <v>20</v>
      </c>
      <c r="G15" s="517">
        <v>0</v>
      </c>
      <c r="H15" s="596" t="s">
        <v>20</v>
      </c>
      <c r="I15" s="334">
        <v>0</v>
      </c>
      <c r="J15" s="516"/>
      <c r="K15" s="517"/>
      <c r="L15" s="596"/>
      <c r="M15" s="334"/>
      <c r="N15" s="516"/>
      <c r="O15" s="517"/>
      <c r="P15" s="596"/>
      <c r="Q15" s="334"/>
      <c r="R15" s="516"/>
      <c r="S15" s="517"/>
      <c r="T15" s="596"/>
      <c r="U15" s="334"/>
      <c r="V15" s="516"/>
      <c r="W15" s="517"/>
      <c r="X15" s="596"/>
      <c r="Y15" s="334"/>
    </row>
    <row r="16" spans="1:25">
      <c r="A16" s="515" t="s">
        <v>102</v>
      </c>
      <c r="B16" s="516" t="s">
        <v>20</v>
      </c>
      <c r="C16" s="517">
        <v>0</v>
      </c>
      <c r="D16" s="596" t="s">
        <v>20</v>
      </c>
      <c r="E16" s="334">
        <v>0</v>
      </c>
      <c r="F16" s="516" t="s">
        <v>20</v>
      </c>
      <c r="G16" s="517">
        <v>0</v>
      </c>
      <c r="H16" s="596" t="s">
        <v>20</v>
      </c>
      <c r="I16" s="334">
        <v>0</v>
      </c>
      <c r="J16" s="516"/>
      <c r="K16" s="517"/>
      <c r="L16" s="596"/>
      <c r="M16" s="334"/>
      <c r="N16" s="516"/>
      <c r="O16" s="517"/>
      <c r="P16" s="596"/>
      <c r="Q16" s="334"/>
      <c r="R16" s="516"/>
      <c r="S16" s="517"/>
      <c r="T16" s="596"/>
      <c r="U16" s="334"/>
      <c r="V16" s="516"/>
      <c r="W16" s="517"/>
      <c r="X16" s="596"/>
      <c r="Y16" s="334"/>
    </row>
    <row r="17" spans="1:25">
      <c r="A17" s="515" t="s">
        <v>103</v>
      </c>
      <c r="B17" s="516" t="s">
        <v>20</v>
      </c>
      <c r="C17" s="517">
        <v>0</v>
      </c>
      <c r="D17" s="596" t="s">
        <v>20</v>
      </c>
      <c r="E17" s="334">
        <v>0</v>
      </c>
      <c r="F17" s="516" t="s">
        <v>20</v>
      </c>
      <c r="G17" s="517">
        <v>0</v>
      </c>
      <c r="H17" s="596" t="s">
        <v>20</v>
      </c>
      <c r="I17" s="334">
        <v>0</v>
      </c>
      <c r="J17" s="516"/>
      <c r="K17" s="517"/>
      <c r="L17" s="596"/>
      <c r="M17" s="334"/>
      <c r="N17" s="516"/>
      <c r="O17" s="517"/>
      <c r="P17" s="596"/>
      <c r="Q17" s="334"/>
      <c r="R17" s="516"/>
      <c r="S17" s="517"/>
      <c r="T17" s="596"/>
      <c r="U17" s="334"/>
      <c r="V17" s="516"/>
      <c r="W17" s="517"/>
      <c r="X17" s="596"/>
      <c r="Y17" s="334"/>
    </row>
    <row r="18" spans="1:25" ht="14.25" thickBot="1">
      <c r="A18" s="151" t="s">
        <v>104</v>
      </c>
      <c r="B18" s="588" t="s">
        <v>20</v>
      </c>
      <c r="C18" s="338">
        <v>0</v>
      </c>
      <c r="D18" s="598" t="s">
        <v>20</v>
      </c>
      <c r="E18" s="599">
        <v>0</v>
      </c>
      <c r="F18" s="588" t="s">
        <v>20</v>
      </c>
      <c r="G18" s="338">
        <v>0</v>
      </c>
      <c r="H18" s="598" t="s">
        <v>20</v>
      </c>
      <c r="I18" s="599">
        <v>0</v>
      </c>
      <c r="J18" s="588"/>
      <c r="K18" s="338"/>
      <c r="L18" s="598"/>
      <c r="M18" s="599"/>
      <c r="N18" s="588"/>
      <c r="O18" s="338"/>
      <c r="P18" s="598"/>
      <c r="Q18" s="599"/>
      <c r="R18" s="588"/>
      <c r="S18" s="338"/>
      <c r="T18" s="598"/>
      <c r="U18" s="599"/>
      <c r="V18" s="588"/>
      <c r="W18" s="338"/>
      <c r="X18" s="598"/>
      <c r="Y18" s="599"/>
    </row>
    <row r="19" spans="1:25" s="13" customFormat="1" ht="16.350000000000001" customHeight="1" thickBot="1">
      <c r="A19" s="138" t="s">
        <v>105</v>
      </c>
      <c r="B19" s="597" t="s">
        <v>20</v>
      </c>
      <c r="C19" s="594">
        <f>C11</f>
        <v>0</v>
      </c>
      <c r="D19" s="594" t="s">
        <v>20</v>
      </c>
      <c r="E19" s="595">
        <v>0</v>
      </c>
      <c r="F19" s="597" t="s">
        <v>20</v>
      </c>
      <c r="G19" s="594">
        <f>G11</f>
        <v>0</v>
      </c>
      <c r="H19" s="594" t="s">
        <v>20</v>
      </c>
      <c r="I19" s="595">
        <v>0</v>
      </c>
      <c r="J19" s="597"/>
      <c r="K19" s="269"/>
      <c r="L19" s="269"/>
      <c r="M19" s="277"/>
      <c r="N19" s="597"/>
      <c r="O19" s="269"/>
      <c r="P19" s="269"/>
      <c r="Q19" s="277"/>
      <c r="R19" s="597"/>
      <c r="S19" s="269"/>
      <c r="T19" s="269"/>
      <c r="U19" s="277"/>
      <c r="V19" s="597"/>
      <c r="W19" s="269"/>
      <c r="X19" s="269"/>
      <c r="Y19" s="277"/>
    </row>
    <row r="20" spans="1:25" ht="1.9" hidden="1" customHeight="1">
      <c r="A20" s="297"/>
      <c r="B20" s="600"/>
      <c r="C20" s="601"/>
      <c r="D20" s="601"/>
      <c r="E20" s="602"/>
      <c r="F20" s="600"/>
      <c r="G20" s="601"/>
      <c r="H20" s="601"/>
      <c r="I20" s="602"/>
      <c r="J20" s="600"/>
      <c r="K20" s="601"/>
      <c r="L20" s="601"/>
      <c r="M20" s="602"/>
      <c r="N20" s="600"/>
      <c r="O20" s="601"/>
      <c r="P20" s="601"/>
      <c r="Q20" s="602"/>
      <c r="R20" s="600"/>
      <c r="S20" s="601"/>
      <c r="T20" s="601"/>
      <c r="U20" s="602"/>
      <c r="V20" s="600"/>
      <c r="W20" s="601"/>
      <c r="X20" s="601"/>
      <c r="Y20" s="602"/>
    </row>
    <row r="21" spans="1:25" ht="13.5" thickBot="1">
      <c r="A21" s="415" t="s">
        <v>106</v>
      </c>
      <c r="B21" s="603"/>
      <c r="C21" s="604"/>
      <c r="D21" s="604"/>
      <c r="E21" s="605"/>
      <c r="F21" s="603"/>
      <c r="G21" s="604"/>
      <c r="H21" s="604"/>
      <c r="I21" s="605"/>
      <c r="J21" s="603"/>
      <c r="K21" s="604"/>
      <c r="L21" s="604"/>
      <c r="M21" s="605"/>
      <c r="N21" s="603"/>
      <c r="O21" s="604"/>
      <c r="P21" s="604"/>
      <c r="Q21" s="605"/>
      <c r="R21" s="603"/>
      <c r="S21" s="604"/>
      <c r="T21" s="604"/>
      <c r="U21" s="605"/>
      <c r="V21" s="603"/>
      <c r="W21" s="604"/>
      <c r="X21" s="604"/>
      <c r="Y21" s="605"/>
    </row>
    <row r="22" spans="1:25">
      <c r="A22" s="136" t="s">
        <v>47</v>
      </c>
      <c r="B22" s="271" t="s">
        <v>20</v>
      </c>
      <c r="C22" s="272" t="s">
        <v>20</v>
      </c>
      <c r="D22" s="272" t="s">
        <v>20</v>
      </c>
      <c r="E22" s="273" t="s">
        <v>20</v>
      </c>
      <c r="F22" s="271" t="s">
        <v>20</v>
      </c>
      <c r="G22" s="272" t="s">
        <v>20</v>
      </c>
      <c r="H22" s="272" t="s">
        <v>20</v>
      </c>
      <c r="I22" s="273" t="s">
        <v>20</v>
      </c>
      <c r="J22" s="271"/>
      <c r="K22" s="272"/>
      <c r="L22" s="272"/>
      <c r="M22" s="273"/>
      <c r="N22" s="271"/>
      <c r="O22" s="272"/>
      <c r="P22" s="272"/>
      <c r="Q22" s="273"/>
      <c r="R22" s="271"/>
      <c r="S22" s="272"/>
      <c r="T22" s="272"/>
      <c r="U22" s="273"/>
      <c r="V22" s="271"/>
      <c r="W22" s="272"/>
      <c r="X22" s="272"/>
      <c r="Y22" s="273"/>
    </row>
    <row r="23" spans="1:25">
      <c r="A23" s="416" t="s">
        <v>26</v>
      </c>
      <c r="B23" s="516" t="s">
        <v>20</v>
      </c>
      <c r="C23" s="587" t="s">
        <v>20</v>
      </c>
      <c r="D23" s="587" t="s">
        <v>20</v>
      </c>
      <c r="E23" s="274" t="s">
        <v>20</v>
      </c>
      <c r="F23" s="516" t="s">
        <v>20</v>
      </c>
      <c r="G23" s="587" t="s">
        <v>20</v>
      </c>
      <c r="H23" s="587" t="s">
        <v>20</v>
      </c>
      <c r="I23" s="274" t="s">
        <v>20</v>
      </c>
      <c r="J23" s="516"/>
      <c r="K23" s="587"/>
      <c r="L23" s="587"/>
      <c r="M23" s="274"/>
      <c r="N23" s="516"/>
      <c r="O23" s="587"/>
      <c r="P23" s="587"/>
      <c r="Q23" s="274"/>
      <c r="R23" s="516"/>
      <c r="S23" s="587"/>
      <c r="T23" s="587"/>
      <c r="U23" s="274"/>
      <c r="V23" s="516"/>
      <c r="W23" s="587"/>
      <c r="X23" s="587"/>
      <c r="Y23" s="274"/>
    </row>
    <row r="24" spans="1:25" ht="12.75" thickBot="1">
      <c r="A24" s="348" t="s">
        <v>27</v>
      </c>
      <c r="B24" s="588" t="s">
        <v>20</v>
      </c>
      <c r="C24" s="589" t="s">
        <v>20</v>
      </c>
      <c r="D24" s="589" t="s">
        <v>20</v>
      </c>
      <c r="E24" s="590" t="s">
        <v>20</v>
      </c>
      <c r="F24" s="588" t="s">
        <v>20</v>
      </c>
      <c r="G24" s="589" t="s">
        <v>20</v>
      </c>
      <c r="H24" s="589" t="s">
        <v>20</v>
      </c>
      <c r="I24" s="590" t="s">
        <v>20</v>
      </c>
      <c r="J24" s="588"/>
      <c r="K24" s="589"/>
      <c r="L24" s="589"/>
      <c r="M24" s="590"/>
      <c r="N24" s="588"/>
      <c r="O24" s="589"/>
      <c r="P24" s="589"/>
      <c r="Q24" s="590"/>
      <c r="R24" s="588"/>
      <c r="S24" s="589"/>
      <c r="T24" s="589"/>
      <c r="U24" s="590"/>
      <c r="V24" s="588"/>
      <c r="W24" s="589"/>
      <c r="X24" s="589"/>
      <c r="Y24" s="590"/>
    </row>
    <row r="25" spans="1:25" s="13" customFormat="1" ht="16.350000000000001" customHeight="1" thickBot="1">
      <c r="A25" s="138" t="s">
        <v>105</v>
      </c>
      <c r="B25" s="597" t="s">
        <v>20</v>
      </c>
      <c r="C25" s="597" t="s">
        <v>20</v>
      </c>
      <c r="D25" s="597" t="s">
        <v>20</v>
      </c>
      <c r="E25" s="597" t="s">
        <v>20</v>
      </c>
      <c r="F25" s="597" t="s">
        <v>20</v>
      </c>
      <c r="G25" s="597" t="s">
        <v>20</v>
      </c>
      <c r="H25" s="597" t="s">
        <v>20</v>
      </c>
      <c r="I25" s="597" t="s">
        <v>20</v>
      </c>
      <c r="J25" s="591"/>
      <c r="K25" s="270"/>
      <c r="L25" s="270"/>
      <c r="M25" s="592"/>
      <c r="N25" s="591"/>
      <c r="O25" s="270"/>
      <c r="P25" s="270"/>
      <c r="Q25" s="592"/>
      <c r="R25" s="591"/>
      <c r="S25" s="270"/>
      <c r="T25" s="270"/>
      <c r="U25" s="592"/>
      <c r="V25" s="591"/>
      <c r="W25" s="270"/>
      <c r="X25" s="270"/>
      <c r="Y25" s="592"/>
    </row>
    <row r="26" spans="1:25" ht="1.5" customHeight="1">
      <c r="A26" s="116"/>
      <c r="B26" s="335"/>
      <c r="C26" s="336"/>
      <c r="D26" s="336"/>
      <c r="E26" s="337"/>
      <c r="F26" s="335"/>
      <c r="G26" s="336"/>
      <c r="H26" s="336"/>
      <c r="I26" s="337"/>
      <c r="J26" s="335"/>
      <c r="K26" s="336"/>
      <c r="L26" s="336"/>
      <c r="M26" s="337"/>
      <c r="N26" s="335"/>
      <c r="O26" s="336"/>
      <c r="P26" s="336"/>
      <c r="Q26" s="337"/>
      <c r="R26" s="335"/>
      <c r="S26" s="336"/>
      <c r="T26" s="336"/>
      <c r="U26" s="337"/>
      <c r="V26" s="335"/>
      <c r="W26" s="336"/>
      <c r="X26" s="336"/>
      <c r="Y26" s="337"/>
    </row>
    <row r="27" spans="1:25" s="58" customFormat="1" ht="18" customHeight="1" thickBot="1">
      <c r="A27" s="417" t="s">
        <v>107</v>
      </c>
      <c r="B27" s="593" t="s">
        <v>20</v>
      </c>
      <c r="C27" s="594">
        <f>C19</f>
        <v>0</v>
      </c>
      <c r="D27" s="594" t="s">
        <v>20</v>
      </c>
      <c r="E27" s="595">
        <v>0</v>
      </c>
      <c r="F27" s="593" t="s">
        <v>20</v>
      </c>
      <c r="G27" s="594">
        <f>G19</f>
        <v>0</v>
      </c>
      <c r="H27" s="594" t="s">
        <v>20</v>
      </c>
      <c r="I27" s="595">
        <v>0</v>
      </c>
      <c r="J27" s="593"/>
      <c r="K27" s="594"/>
      <c r="L27" s="594"/>
      <c r="M27" s="595"/>
      <c r="N27" s="593"/>
      <c r="O27" s="594"/>
      <c r="P27" s="594"/>
      <c r="Q27" s="595"/>
      <c r="R27" s="593"/>
      <c r="S27" s="594"/>
      <c r="T27" s="594"/>
      <c r="U27" s="595"/>
      <c r="V27" s="593"/>
      <c r="W27" s="594"/>
      <c r="X27" s="594"/>
      <c r="Y27" s="595"/>
    </row>
    <row r="28" spans="1:25" ht="3" customHeight="1" thickBot="1">
      <c r="A28" s="407"/>
      <c r="B28" s="600"/>
      <c r="C28" s="606"/>
      <c r="D28" s="606"/>
      <c r="E28" s="607"/>
      <c r="F28" s="600"/>
      <c r="G28" s="606"/>
      <c r="H28" s="606"/>
      <c r="I28" s="607"/>
      <c r="J28" s="600"/>
      <c r="K28" s="606"/>
      <c r="L28" s="606"/>
      <c r="M28" s="607"/>
      <c r="N28" s="600"/>
      <c r="O28" s="606"/>
      <c r="P28" s="606"/>
      <c r="Q28" s="607"/>
      <c r="R28" s="600"/>
      <c r="S28" s="606"/>
      <c r="T28" s="606"/>
      <c r="U28" s="607"/>
      <c r="V28" s="600"/>
      <c r="W28" s="606"/>
      <c r="X28" s="606"/>
      <c r="Y28" s="607"/>
    </row>
    <row r="29" spans="1:25" ht="13.5" thickBot="1">
      <c r="A29" s="155" t="s">
        <v>108</v>
      </c>
      <c r="B29" s="510"/>
      <c r="C29" s="411"/>
      <c r="D29" s="411"/>
      <c r="E29" s="412"/>
      <c r="F29" s="510"/>
      <c r="G29" s="411"/>
      <c r="H29" s="411"/>
      <c r="I29" s="412"/>
      <c r="J29" s="510"/>
      <c r="K29" s="411"/>
      <c r="L29" s="411"/>
      <c r="M29" s="412"/>
      <c r="N29" s="510"/>
      <c r="O29" s="411"/>
      <c r="P29" s="411"/>
      <c r="Q29" s="412"/>
      <c r="R29" s="510"/>
      <c r="S29" s="411"/>
      <c r="T29" s="411"/>
      <c r="U29" s="412"/>
      <c r="V29" s="510"/>
      <c r="W29" s="411"/>
      <c r="X29" s="411"/>
      <c r="Y29" s="412"/>
    </row>
    <row r="30" spans="1:25">
      <c r="A30" s="154" t="s">
        <v>109</v>
      </c>
      <c r="B30" s="518"/>
      <c r="C30" s="519"/>
      <c r="D30" s="519"/>
      <c r="E30" s="288"/>
      <c r="F30" s="518"/>
      <c r="G30" s="519"/>
      <c r="H30" s="519"/>
      <c r="I30" s="288"/>
      <c r="J30" s="518"/>
      <c r="K30" s="519"/>
      <c r="L30" s="519"/>
      <c r="M30" s="288"/>
      <c r="N30" s="518"/>
      <c r="O30" s="519"/>
      <c r="P30" s="519"/>
      <c r="Q30" s="288"/>
      <c r="R30" s="518"/>
      <c r="S30" s="519"/>
      <c r="T30" s="519"/>
      <c r="U30" s="288"/>
      <c r="V30" s="518"/>
      <c r="W30" s="519"/>
      <c r="X30" s="519"/>
      <c r="Y30" s="288"/>
    </row>
    <row r="31" spans="1:25" s="13" customFormat="1" ht="15.6" customHeight="1" thickBot="1">
      <c r="A31" s="298" t="s">
        <v>105</v>
      </c>
      <c r="B31" s="299"/>
      <c r="C31" s="300"/>
      <c r="D31" s="300"/>
      <c r="E31" s="301"/>
      <c r="F31" s="299"/>
      <c r="G31" s="300"/>
      <c r="H31" s="300"/>
      <c r="I31" s="301"/>
      <c r="J31" s="299"/>
      <c r="K31" s="300"/>
      <c r="L31" s="300"/>
      <c r="M31" s="301"/>
      <c r="N31" s="299"/>
      <c r="O31" s="300"/>
      <c r="P31" s="300"/>
      <c r="Q31" s="301"/>
      <c r="R31" s="299"/>
      <c r="S31" s="300"/>
      <c r="T31" s="300"/>
      <c r="U31" s="301"/>
      <c r="V31" s="299"/>
      <c r="W31" s="300"/>
      <c r="X31" s="300"/>
      <c r="Y31" s="301"/>
    </row>
    <row r="32" spans="1:25" ht="2.1" customHeight="1">
      <c r="A32" s="116"/>
      <c r="B32" s="127"/>
      <c r="C32" s="128"/>
      <c r="D32" s="128"/>
      <c r="E32" s="129"/>
      <c r="F32" s="127"/>
      <c r="G32" s="128"/>
      <c r="H32" s="128"/>
      <c r="I32" s="129"/>
      <c r="J32" s="127"/>
      <c r="K32" s="128"/>
      <c r="L32" s="128"/>
      <c r="M32" s="129"/>
      <c r="N32" s="127"/>
      <c r="O32" s="128"/>
      <c r="P32" s="128"/>
      <c r="Q32" s="129"/>
      <c r="R32" s="127"/>
      <c r="S32" s="128"/>
      <c r="T32" s="128"/>
      <c r="U32" s="129"/>
      <c r="V32" s="127"/>
      <c r="W32" s="128"/>
      <c r="X32" s="128"/>
      <c r="Y32" s="129"/>
    </row>
    <row r="33" spans="1:25" s="58" customFormat="1" ht="16.5" customHeight="1" thickBot="1">
      <c r="A33" s="302" t="s">
        <v>110</v>
      </c>
      <c r="B33" s="303"/>
      <c r="C33" s="304"/>
      <c r="D33" s="304"/>
      <c r="E33" s="305"/>
      <c r="F33" s="303"/>
      <c r="G33" s="304"/>
      <c r="H33" s="304"/>
      <c r="I33" s="305"/>
      <c r="J33" s="303"/>
      <c r="K33" s="304"/>
      <c r="L33" s="304"/>
      <c r="M33" s="305"/>
      <c r="N33" s="303"/>
      <c r="O33" s="304"/>
      <c r="P33" s="304"/>
      <c r="Q33" s="305"/>
      <c r="R33" s="303"/>
      <c r="S33" s="304"/>
      <c r="T33" s="304"/>
      <c r="U33" s="305"/>
      <c r="V33" s="303"/>
      <c r="W33" s="304"/>
      <c r="X33" s="304"/>
      <c r="Y33" s="305"/>
    </row>
    <row r="34" spans="1:25" ht="12.75" thickBot="1">
      <c r="A34" s="246"/>
      <c r="B34" s="134"/>
      <c r="C34" s="14"/>
      <c r="D34" s="14"/>
      <c r="E34" s="153"/>
      <c r="F34" s="134"/>
      <c r="G34" s="14"/>
      <c r="H34" s="14"/>
      <c r="I34" s="153"/>
      <c r="J34" s="134"/>
      <c r="K34" s="14"/>
      <c r="L34" s="14"/>
      <c r="M34" s="153"/>
      <c r="N34" s="134"/>
      <c r="O34" s="14"/>
      <c r="P34" s="14"/>
      <c r="Q34" s="153"/>
      <c r="R34" s="134"/>
      <c r="S34" s="14"/>
      <c r="T34" s="14"/>
      <c r="U34" s="153"/>
      <c r="V34" s="134"/>
      <c r="W34" s="14"/>
      <c r="X34" s="14"/>
      <c r="Y34" s="153"/>
    </row>
    <row r="35" spans="1:25" ht="13.5" thickBot="1">
      <c r="A35" s="247"/>
      <c r="B35" s="653" t="s">
        <v>111</v>
      </c>
      <c r="C35" s="654"/>
      <c r="D35" s="654"/>
      <c r="E35" s="655"/>
      <c r="F35" s="653" t="s">
        <v>112</v>
      </c>
      <c r="G35" s="654"/>
      <c r="H35" s="654"/>
      <c r="I35" s="655"/>
      <c r="J35" s="653" t="s">
        <v>113</v>
      </c>
      <c r="K35" s="654"/>
      <c r="L35" s="654"/>
      <c r="M35" s="655"/>
      <c r="N35" s="653" t="s">
        <v>114</v>
      </c>
      <c r="O35" s="654"/>
      <c r="P35" s="654"/>
      <c r="Q35" s="655"/>
      <c r="R35" s="653" t="s">
        <v>115</v>
      </c>
      <c r="S35" s="654"/>
      <c r="T35" s="654"/>
      <c r="U35" s="655"/>
      <c r="V35" s="653" t="s">
        <v>116</v>
      </c>
      <c r="W35" s="654"/>
      <c r="X35" s="654"/>
      <c r="Y35" s="655"/>
    </row>
    <row r="36" spans="1:25" ht="44.25" customHeight="1">
      <c r="A36" s="152" t="s">
        <v>92</v>
      </c>
      <c r="B36" s="130" t="s">
        <v>93</v>
      </c>
      <c r="C36" s="131" t="s">
        <v>94</v>
      </c>
      <c r="D36" s="131" t="s">
        <v>95</v>
      </c>
      <c r="E36" s="132" t="s">
        <v>96</v>
      </c>
      <c r="F36" s="130" t="s">
        <v>93</v>
      </c>
      <c r="G36" s="131" t="s">
        <v>94</v>
      </c>
      <c r="H36" s="131" t="s">
        <v>95</v>
      </c>
      <c r="I36" s="132" t="s">
        <v>96</v>
      </c>
      <c r="J36" s="130" t="s">
        <v>93</v>
      </c>
      <c r="K36" s="131" t="s">
        <v>94</v>
      </c>
      <c r="L36" s="131" t="s">
        <v>95</v>
      </c>
      <c r="M36" s="132" t="s">
        <v>96</v>
      </c>
      <c r="N36" s="130" t="s">
        <v>93</v>
      </c>
      <c r="O36" s="131" t="s">
        <v>94</v>
      </c>
      <c r="P36" s="131" t="s">
        <v>95</v>
      </c>
      <c r="Q36" s="132" t="s">
        <v>96</v>
      </c>
      <c r="R36" s="130" t="s">
        <v>93</v>
      </c>
      <c r="S36" s="131" t="s">
        <v>94</v>
      </c>
      <c r="T36" s="131" t="s">
        <v>95</v>
      </c>
      <c r="U36" s="132" t="s">
        <v>96</v>
      </c>
      <c r="V36" s="130" t="s">
        <v>93</v>
      </c>
      <c r="W36" s="131" t="s">
        <v>94</v>
      </c>
      <c r="X36" s="131" t="s">
        <v>95</v>
      </c>
      <c r="Y36" s="132" t="s">
        <v>96</v>
      </c>
    </row>
    <row r="37" spans="1:25" ht="12" customHeight="1">
      <c r="A37" s="296" t="s">
        <v>97</v>
      </c>
      <c r="B37" s="510"/>
      <c r="C37" s="411"/>
      <c r="D37" s="411"/>
      <c r="E37" s="412"/>
      <c r="F37" s="510"/>
      <c r="G37" s="411"/>
      <c r="H37" s="411"/>
      <c r="I37" s="412"/>
      <c r="J37" s="510"/>
      <c r="K37" s="411"/>
      <c r="L37" s="411"/>
      <c r="M37" s="412"/>
      <c r="N37" s="510"/>
      <c r="O37" s="411"/>
      <c r="P37" s="411"/>
      <c r="Q37" s="412"/>
      <c r="R37" s="510"/>
      <c r="S37" s="411"/>
      <c r="T37" s="411"/>
      <c r="U37" s="412"/>
      <c r="V37" s="510"/>
      <c r="W37" s="411"/>
      <c r="X37" s="411"/>
      <c r="Y37" s="412"/>
    </row>
    <row r="38" spans="1:25" ht="12" customHeight="1">
      <c r="A38" s="511" t="s">
        <v>18</v>
      </c>
      <c r="B38" s="510"/>
      <c r="C38" s="411"/>
      <c r="D38" s="411"/>
      <c r="E38" s="412"/>
      <c r="F38" s="510"/>
      <c r="G38" s="411"/>
      <c r="H38" s="411"/>
      <c r="I38" s="412"/>
      <c r="J38" s="510"/>
      <c r="K38" s="411"/>
      <c r="L38" s="411"/>
      <c r="M38" s="412"/>
      <c r="N38" s="510"/>
      <c r="O38" s="411"/>
      <c r="P38" s="411"/>
      <c r="Q38" s="412"/>
      <c r="R38" s="510"/>
      <c r="S38" s="411"/>
      <c r="T38" s="411"/>
      <c r="U38" s="412"/>
      <c r="V38" s="510"/>
      <c r="W38" s="411"/>
      <c r="X38" s="411"/>
      <c r="Y38" s="412"/>
    </row>
    <row r="39" spans="1:25" ht="12" customHeight="1">
      <c r="A39" s="512" t="s">
        <v>23</v>
      </c>
      <c r="B39" s="513"/>
      <c r="C39" s="514"/>
      <c r="D39" s="514"/>
      <c r="E39" s="236"/>
      <c r="F39" s="513"/>
      <c r="G39" s="514"/>
      <c r="H39" s="514"/>
      <c r="I39" s="236"/>
      <c r="J39" s="513"/>
      <c r="K39" s="514"/>
      <c r="L39" s="514"/>
      <c r="M39" s="236"/>
      <c r="N39" s="513"/>
      <c r="O39" s="514"/>
      <c r="P39" s="514"/>
      <c r="Q39" s="236"/>
      <c r="R39" s="513"/>
      <c r="S39" s="514"/>
      <c r="T39" s="514"/>
      <c r="U39" s="236"/>
      <c r="V39" s="513"/>
      <c r="W39" s="514"/>
      <c r="X39" s="514"/>
      <c r="Y39" s="236"/>
    </row>
    <row r="40" spans="1:25">
      <c r="A40" s="512" t="s">
        <v>21</v>
      </c>
      <c r="B40" s="513"/>
      <c r="C40" s="514"/>
      <c r="D40" s="514"/>
      <c r="E40" s="236"/>
      <c r="F40" s="513"/>
      <c r="G40" s="514"/>
      <c r="H40" s="514"/>
      <c r="I40" s="236"/>
      <c r="J40" s="513"/>
      <c r="K40" s="514"/>
      <c r="L40" s="514"/>
      <c r="M40" s="236"/>
      <c r="N40" s="513"/>
      <c r="O40" s="514"/>
      <c r="P40" s="514"/>
      <c r="Q40" s="236"/>
      <c r="R40" s="513"/>
      <c r="S40" s="514"/>
      <c r="T40" s="514"/>
      <c r="U40" s="236"/>
      <c r="V40" s="513"/>
      <c r="W40" s="514"/>
      <c r="X40" s="514"/>
      <c r="Y40" s="236"/>
    </row>
    <row r="41" spans="1:25" ht="12.75">
      <c r="A41" s="511" t="s">
        <v>22</v>
      </c>
      <c r="B41" s="510"/>
      <c r="C41" s="413"/>
      <c r="D41" s="413"/>
      <c r="E41" s="414"/>
      <c r="F41" s="510"/>
      <c r="G41" s="413"/>
      <c r="H41" s="413"/>
      <c r="I41" s="414"/>
      <c r="J41" s="510"/>
      <c r="K41" s="413"/>
      <c r="L41" s="413"/>
      <c r="M41" s="414"/>
      <c r="N41" s="510"/>
      <c r="O41" s="413"/>
      <c r="P41" s="413"/>
      <c r="Q41" s="414"/>
      <c r="R41" s="510"/>
      <c r="S41" s="413"/>
      <c r="T41" s="413"/>
      <c r="U41" s="414"/>
      <c r="V41" s="510"/>
      <c r="W41" s="413"/>
      <c r="X41" s="413"/>
      <c r="Y41" s="414"/>
    </row>
    <row r="42" spans="1:25" ht="12" customHeight="1">
      <c r="A42" s="512" t="s">
        <v>23</v>
      </c>
      <c r="B42" s="513"/>
      <c r="C42" s="514"/>
      <c r="D42" s="514"/>
      <c r="E42" s="236"/>
      <c r="F42" s="513"/>
      <c r="G42" s="514"/>
      <c r="H42" s="514"/>
      <c r="I42" s="236"/>
      <c r="J42" s="513"/>
      <c r="K42" s="514"/>
      <c r="L42" s="514"/>
      <c r="M42" s="236"/>
      <c r="N42" s="513"/>
      <c r="O42" s="514"/>
      <c r="P42" s="514"/>
      <c r="Q42" s="236"/>
      <c r="R42" s="513"/>
      <c r="S42" s="514"/>
      <c r="T42" s="514"/>
      <c r="U42" s="236"/>
      <c r="V42" s="513"/>
      <c r="W42" s="514"/>
      <c r="X42" s="514"/>
      <c r="Y42" s="236"/>
    </row>
    <row r="43" spans="1:25">
      <c r="A43" s="512" t="s">
        <v>21</v>
      </c>
      <c r="B43" s="513"/>
      <c r="C43" s="514"/>
      <c r="D43" s="514"/>
      <c r="E43" s="236"/>
      <c r="F43" s="513"/>
      <c r="G43" s="514"/>
      <c r="H43" s="514"/>
      <c r="I43" s="236"/>
      <c r="J43" s="513"/>
      <c r="K43" s="514"/>
      <c r="L43" s="514"/>
      <c r="M43" s="236"/>
      <c r="N43" s="513"/>
      <c r="O43" s="514"/>
      <c r="P43" s="514"/>
      <c r="Q43" s="236"/>
      <c r="R43" s="513"/>
      <c r="S43" s="514"/>
      <c r="T43" s="514"/>
      <c r="U43" s="236"/>
      <c r="V43" s="513"/>
      <c r="W43" s="514"/>
      <c r="X43" s="514"/>
      <c r="Y43" s="236"/>
    </row>
    <row r="44" spans="1:25" ht="12.75">
      <c r="A44" s="520" t="s">
        <v>98</v>
      </c>
      <c r="B44" s="510"/>
      <c r="C44" s="411"/>
      <c r="D44" s="411"/>
      <c r="E44" s="412"/>
      <c r="F44" s="510"/>
      <c r="G44" s="411"/>
      <c r="H44" s="411"/>
      <c r="I44" s="412"/>
      <c r="J44" s="510"/>
      <c r="K44" s="411"/>
      <c r="L44" s="411"/>
      <c r="M44" s="412"/>
      <c r="N44" s="510"/>
      <c r="O44" s="411"/>
      <c r="P44" s="411"/>
      <c r="Q44" s="412"/>
      <c r="R44" s="510"/>
      <c r="S44" s="411"/>
      <c r="T44" s="411"/>
      <c r="U44" s="412"/>
      <c r="V44" s="510"/>
      <c r="W44" s="411"/>
      <c r="X44" s="411"/>
      <c r="Y44" s="412"/>
    </row>
    <row r="45" spans="1:25" ht="12" customHeight="1">
      <c r="A45" s="515" t="s">
        <v>99</v>
      </c>
      <c r="B45" s="516"/>
      <c r="C45" s="517"/>
      <c r="D45" s="596"/>
      <c r="E45" s="334"/>
      <c r="F45" s="516"/>
      <c r="G45" s="517"/>
      <c r="H45" s="596"/>
      <c r="I45" s="334"/>
      <c r="J45" s="516"/>
      <c r="K45" s="517"/>
      <c r="L45" s="596"/>
      <c r="M45" s="334"/>
      <c r="N45" s="516"/>
      <c r="O45" s="517"/>
      <c r="P45" s="596"/>
      <c r="Q45" s="334"/>
      <c r="R45" s="516"/>
      <c r="S45" s="517"/>
      <c r="T45" s="596"/>
      <c r="U45" s="334"/>
      <c r="V45" s="516"/>
      <c r="W45" s="517"/>
      <c r="X45" s="596"/>
      <c r="Y45" s="334"/>
    </row>
    <row r="46" spans="1:25">
      <c r="A46" s="515" t="s">
        <v>100</v>
      </c>
      <c r="B46" s="516"/>
      <c r="C46" s="517"/>
      <c r="D46" s="596"/>
      <c r="E46" s="334"/>
      <c r="F46" s="516"/>
      <c r="G46" s="517"/>
      <c r="H46" s="596"/>
      <c r="I46" s="334"/>
      <c r="J46" s="516"/>
      <c r="K46" s="517"/>
      <c r="L46" s="596"/>
      <c r="M46" s="334"/>
      <c r="N46" s="516"/>
      <c r="O46" s="517"/>
      <c r="P46" s="596"/>
      <c r="Q46" s="334"/>
      <c r="R46" s="516"/>
      <c r="S46" s="517"/>
      <c r="T46" s="596"/>
      <c r="U46" s="334"/>
      <c r="V46" s="516"/>
      <c r="W46" s="517"/>
      <c r="X46" s="596"/>
      <c r="Y46" s="334"/>
    </row>
    <row r="47" spans="1:25">
      <c r="A47" s="515" t="s">
        <v>101</v>
      </c>
      <c r="B47" s="516"/>
      <c r="C47" s="517"/>
      <c r="D47" s="596"/>
      <c r="E47" s="334"/>
      <c r="F47" s="516"/>
      <c r="G47" s="517"/>
      <c r="H47" s="596"/>
      <c r="I47" s="334"/>
      <c r="J47" s="516"/>
      <c r="K47" s="517"/>
      <c r="L47" s="596"/>
      <c r="M47" s="334"/>
      <c r="N47" s="516"/>
      <c r="O47" s="517"/>
      <c r="P47" s="596"/>
      <c r="Q47" s="334"/>
      <c r="R47" s="516"/>
      <c r="S47" s="517"/>
      <c r="T47" s="596"/>
      <c r="U47" s="334"/>
      <c r="V47" s="516"/>
      <c r="W47" s="517"/>
      <c r="X47" s="596"/>
      <c r="Y47" s="334"/>
    </row>
    <row r="48" spans="1:25">
      <c r="A48" s="515" t="s">
        <v>102</v>
      </c>
      <c r="B48" s="516"/>
      <c r="C48" s="517"/>
      <c r="D48" s="596"/>
      <c r="E48" s="334"/>
      <c r="F48" s="516"/>
      <c r="G48" s="517"/>
      <c r="H48" s="596"/>
      <c r="I48" s="334"/>
      <c r="J48" s="516"/>
      <c r="K48" s="517"/>
      <c r="L48" s="596"/>
      <c r="M48" s="334"/>
      <c r="N48" s="516"/>
      <c r="O48" s="517"/>
      <c r="P48" s="596"/>
      <c r="Q48" s="334"/>
      <c r="R48" s="516"/>
      <c r="S48" s="517"/>
      <c r="T48" s="596"/>
      <c r="U48" s="334"/>
      <c r="V48" s="516"/>
      <c r="W48" s="517"/>
      <c r="X48" s="596"/>
      <c r="Y48" s="334"/>
    </row>
    <row r="49" spans="1:25">
      <c r="A49" s="515" t="s">
        <v>103</v>
      </c>
      <c r="B49" s="516"/>
      <c r="C49" s="517"/>
      <c r="D49" s="596"/>
      <c r="E49" s="334"/>
      <c r="F49" s="516"/>
      <c r="G49" s="517"/>
      <c r="H49" s="596"/>
      <c r="I49" s="334"/>
      <c r="J49" s="516"/>
      <c r="K49" s="517"/>
      <c r="L49" s="596"/>
      <c r="M49" s="334"/>
      <c r="N49" s="516"/>
      <c r="O49" s="517"/>
      <c r="P49" s="596"/>
      <c r="Q49" s="334"/>
      <c r="R49" s="516"/>
      <c r="S49" s="517"/>
      <c r="T49" s="596"/>
      <c r="U49" s="334"/>
      <c r="V49" s="516"/>
      <c r="W49" s="517"/>
      <c r="X49" s="596"/>
      <c r="Y49" s="334"/>
    </row>
    <row r="50" spans="1:25" ht="14.25" thickBot="1">
      <c r="A50" s="151" t="s">
        <v>117</v>
      </c>
      <c r="B50" s="588"/>
      <c r="C50" s="338"/>
      <c r="D50" s="598"/>
      <c r="E50" s="599"/>
      <c r="F50" s="588"/>
      <c r="G50" s="338"/>
      <c r="H50" s="598"/>
      <c r="I50" s="599"/>
      <c r="J50" s="588"/>
      <c r="K50" s="338"/>
      <c r="L50" s="598"/>
      <c r="M50" s="599"/>
      <c r="N50" s="588"/>
      <c r="O50" s="338"/>
      <c r="P50" s="598"/>
      <c r="Q50" s="599"/>
      <c r="R50" s="588"/>
      <c r="S50" s="338"/>
      <c r="T50" s="598"/>
      <c r="U50" s="599"/>
      <c r="V50" s="588"/>
      <c r="W50" s="338"/>
      <c r="X50" s="598"/>
      <c r="Y50" s="599"/>
    </row>
    <row r="51" spans="1:25" s="13" customFormat="1" ht="16.350000000000001" customHeight="1" thickBot="1">
      <c r="A51" s="138" t="s">
        <v>105</v>
      </c>
      <c r="B51" s="597"/>
      <c r="C51" s="269"/>
      <c r="D51" s="269"/>
      <c r="E51" s="277"/>
      <c r="F51" s="597"/>
      <c r="G51" s="269"/>
      <c r="H51" s="269"/>
      <c r="I51" s="277"/>
      <c r="J51" s="597"/>
      <c r="K51" s="269"/>
      <c r="L51" s="269"/>
      <c r="M51" s="277"/>
      <c r="N51" s="597"/>
      <c r="O51" s="269"/>
      <c r="P51" s="269"/>
      <c r="Q51" s="277"/>
      <c r="R51" s="597"/>
      <c r="S51" s="269"/>
      <c r="T51" s="269"/>
      <c r="U51" s="277"/>
      <c r="V51" s="597"/>
      <c r="W51" s="269"/>
      <c r="X51" s="269"/>
      <c r="Y51" s="277"/>
    </row>
    <row r="52" spans="1:25" ht="2.1" customHeight="1">
      <c r="A52" s="116"/>
      <c r="B52" s="600"/>
      <c r="C52" s="601"/>
      <c r="D52" s="601"/>
      <c r="E52" s="602"/>
      <c r="F52" s="600"/>
      <c r="G52" s="601"/>
      <c r="H52" s="601"/>
      <c r="I52" s="602"/>
      <c r="J52" s="600"/>
      <c r="K52" s="601"/>
      <c r="L52" s="601"/>
      <c r="M52" s="602"/>
      <c r="N52" s="600"/>
      <c r="O52" s="601"/>
      <c r="P52" s="601"/>
      <c r="Q52" s="602"/>
      <c r="R52" s="600"/>
      <c r="S52" s="601"/>
      <c r="T52" s="601"/>
      <c r="U52" s="602"/>
      <c r="V52" s="600"/>
      <c r="W52" s="601"/>
      <c r="X52" s="601"/>
      <c r="Y52" s="602"/>
    </row>
    <row r="53" spans="1:25" ht="13.5" thickBot="1">
      <c r="A53" s="418" t="s">
        <v>106</v>
      </c>
      <c r="B53" s="603"/>
      <c r="C53" s="604"/>
      <c r="D53" s="604"/>
      <c r="E53" s="605"/>
      <c r="F53" s="603"/>
      <c r="G53" s="604"/>
      <c r="H53" s="604"/>
      <c r="I53" s="605"/>
      <c r="J53" s="603"/>
      <c r="K53" s="604"/>
      <c r="L53" s="604"/>
      <c r="M53" s="605"/>
      <c r="N53" s="603"/>
      <c r="O53" s="604"/>
      <c r="P53" s="604"/>
      <c r="Q53" s="605"/>
      <c r="R53" s="603"/>
      <c r="S53" s="604"/>
      <c r="T53" s="604"/>
      <c r="U53" s="605"/>
      <c r="V53" s="603"/>
      <c r="W53" s="604"/>
      <c r="X53" s="604"/>
      <c r="Y53" s="605"/>
    </row>
    <row r="54" spans="1:25">
      <c r="A54" s="416" t="s">
        <v>47</v>
      </c>
      <c r="B54" s="271"/>
      <c r="C54" s="272"/>
      <c r="D54" s="272"/>
      <c r="E54" s="273"/>
      <c r="F54" s="271"/>
      <c r="G54" s="272"/>
      <c r="H54" s="272"/>
      <c r="I54" s="273"/>
      <c r="J54" s="271"/>
      <c r="K54" s="272"/>
      <c r="L54" s="272"/>
      <c r="M54" s="273"/>
      <c r="N54" s="271"/>
      <c r="O54" s="272"/>
      <c r="P54" s="272"/>
      <c r="Q54" s="273"/>
      <c r="R54" s="271"/>
      <c r="S54" s="272"/>
      <c r="T54" s="272"/>
      <c r="U54" s="273"/>
      <c r="V54" s="271"/>
      <c r="W54" s="272"/>
      <c r="X54" s="272"/>
      <c r="Y54" s="273"/>
    </row>
    <row r="55" spans="1:25">
      <c r="A55" s="416" t="s">
        <v>26</v>
      </c>
      <c r="B55" s="516"/>
      <c r="C55" s="587"/>
      <c r="D55" s="587"/>
      <c r="E55" s="274"/>
      <c r="F55" s="516"/>
      <c r="G55" s="587"/>
      <c r="H55" s="587"/>
      <c r="I55" s="274"/>
      <c r="J55" s="516"/>
      <c r="K55" s="587"/>
      <c r="L55" s="587"/>
      <c r="M55" s="274"/>
      <c r="N55" s="516"/>
      <c r="O55" s="587"/>
      <c r="P55" s="587"/>
      <c r="Q55" s="274"/>
      <c r="R55" s="516"/>
      <c r="S55" s="587"/>
      <c r="T55" s="587"/>
      <c r="U55" s="274"/>
      <c r="V55" s="516"/>
      <c r="W55" s="587"/>
      <c r="X55" s="587"/>
      <c r="Y55" s="274"/>
    </row>
    <row r="56" spans="1:25" ht="12.75" thickBot="1">
      <c r="A56" s="348" t="s">
        <v>27</v>
      </c>
      <c r="B56" s="588"/>
      <c r="C56" s="589"/>
      <c r="D56" s="589"/>
      <c r="E56" s="590"/>
      <c r="F56" s="588"/>
      <c r="G56" s="589"/>
      <c r="H56" s="589"/>
      <c r="I56" s="590"/>
      <c r="J56" s="588"/>
      <c r="K56" s="589"/>
      <c r="L56" s="589"/>
      <c r="M56" s="590"/>
      <c r="N56" s="588"/>
      <c r="O56" s="589"/>
      <c r="P56" s="589"/>
      <c r="Q56" s="590"/>
      <c r="R56" s="588"/>
      <c r="S56" s="589"/>
      <c r="T56" s="589"/>
      <c r="U56" s="590"/>
      <c r="V56" s="588"/>
      <c r="W56" s="589"/>
      <c r="X56" s="589"/>
      <c r="Y56" s="590"/>
    </row>
    <row r="57" spans="1:25" s="13" customFormat="1" ht="16.350000000000001" customHeight="1" thickBot="1">
      <c r="A57" s="138" t="s">
        <v>105</v>
      </c>
      <c r="B57" s="591"/>
      <c r="C57" s="270"/>
      <c r="D57" s="270"/>
      <c r="E57" s="592"/>
      <c r="F57" s="591"/>
      <c r="G57" s="270"/>
      <c r="H57" s="270"/>
      <c r="I57" s="592"/>
      <c r="J57" s="591"/>
      <c r="K57" s="270"/>
      <c r="L57" s="270"/>
      <c r="M57" s="592"/>
      <c r="N57" s="591"/>
      <c r="O57" s="270"/>
      <c r="P57" s="270"/>
      <c r="Q57" s="592"/>
      <c r="R57" s="591"/>
      <c r="S57" s="270"/>
      <c r="T57" s="270"/>
      <c r="U57" s="592"/>
      <c r="V57" s="591"/>
      <c r="W57" s="270"/>
      <c r="X57" s="270"/>
      <c r="Y57" s="592"/>
    </row>
    <row r="58" spans="1:25" ht="1.5" customHeight="1">
      <c r="A58" s="116"/>
      <c r="B58" s="335"/>
      <c r="C58" s="336"/>
      <c r="D58" s="336"/>
      <c r="E58" s="337"/>
      <c r="F58" s="335"/>
      <c r="G58" s="336"/>
      <c r="H58" s="336"/>
      <c r="I58" s="337"/>
      <c r="J58" s="335"/>
      <c r="K58" s="336"/>
      <c r="L58" s="336"/>
      <c r="M58" s="337"/>
      <c r="N58" s="335"/>
      <c r="O58" s="336"/>
      <c r="P58" s="336"/>
      <c r="Q58" s="337"/>
      <c r="R58" s="335"/>
      <c r="S58" s="336"/>
      <c r="T58" s="336"/>
      <c r="U58" s="337"/>
      <c r="V58" s="335"/>
      <c r="W58" s="336"/>
      <c r="X58" s="336"/>
      <c r="Y58" s="337"/>
    </row>
    <row r="59" spans="1:25" s="58" customFormat="1" ht="18" customHeight="1" thickBot="1">
      <c r="A59" s="419" t="s">
        <v>107</v>
      </c>
      <c r="B59" s="593"/>
      <c r="C59" s="594"/>
      <c r="D59" s="594"/>
      <c r="E59" s="595"/>
      <c r="F59" s="593"/>
      <c r="G59" s="594"/>
      <c r="H59" s="594"/>
      <c r="I59" s="595"/>
      <c r="J59" s="593"/>
      <c r="K59" s="594"/>
      <c r="L59" s="594"/>
      <c r="M59" s="595"/>
      <c r="N59" s="593"/>
      <c r="O59" s="594"/>
      <c r="P59" s="594"/>
      <c r="Q59" s="595"/>
      <c r="R59" s="593"/>
      <c r="S59" s="594"/>
      <c r="T59" s="594"/>
      <c r="U59" s="595"/>
      <c r="V59" s="593"/>
      <c r="W59" s="594"/>
      <c r="X59" s="594"/>
      <c r="Y59" s="595"/>
    </row>
    <row r="60" spans="1:25" ht="0.4" customHeight="1" thickBot="1">
      <c r="A60" s="407"/>
      <c r="B60" s="600"/>
      <c r="C60" s="606"/>
      <c r="D60" s="606"/>
      <c r="E60" s="607"/>
      <c r="F60" s="600"/>
      <c r="G60" s="606"/>
      <c r="H60" s="606"/>
      <c r="I60" s="607"/>
      <c r="J60" s="600"/>
      <c r="K60" s="606"/>
      <c r="L60" s="606"/>
      <c r="M60" s="607"/>
      <c r="N60" s="600"/>
      <c r="O60" s="606"/>
      <c r="P60" s="606"/>
      <c r="Q60" s="607"/>
      <c r="R60" s="600"/>
      <c r="S60" s="606"/>
      <c r="T60" s="606"/>
      <c r="U60" s="607"/>
      <c r="V60" s="600"/>
      <c r="W60" s="606"/>
      <c r="X60" s="606"/>
      <c r="Y60" s="607"/>
    </row>
    <row r="61" spans="1:25" ht="13.5" thickBot="1">
      <c r="A61" s="155" t="s">
        <v>108</v>
      </c>
      <c r="B61" s="510"/>
      <c r="C61" s="411"/>
      <c r="D61" s="411"/>
      <c r="E61" s="412"/>
      <c r="F61" s="510"/>
      <c r="G61" s="411"/>
      <c r="H61" s="411"/>
      <c r="I61" s="412"/>
      <c r="J61" s="510"/>
      <c r="K61" s="411"/>
      <c r="L61" s="411"/>
      <c r="M61" s="412"/>
      <c r="N61" s="510"/>
      <c r="O61" s="411"/>
      <c r="P61" s="411"/>
      <c r="Q61" s="412"/>
      <c r="R61" s="510"/>
      <c r="S61" s="411"/>
      <c r="T61" s="411"/>
      <c r="U61" s="412"/>
      <c r="V61" s="510"/>
      <c r="W61" s="411"/>
      <c r="X61" s="411"/>
      <c r="Y61" s="412"/>
    </row>
    <row r="62" spans="1:25">
      <c r="A62" s="306" t="s">
        <v>109</v>
      </c>
      <c r="B62" s="518"/>
      <c r="C62" s="519"/>
      <c r="D62" s="519"/>
      <c r="E62" s="288"/>
      <c r="F62" s="518"/>
      <c r="G62" s="519"/>
      <c r="H62" s="519"/>
      <c r="I62" s="288"/>
      <c r="J62" s="518"/>
      <c r="K62" s="519"/>
      <c r="L62" s="519"/>
      <c r="M62" s="288"/>
      <c r="N62" s="518"/>
      <c r="O62" s="519"/>
      <c r="P62" s="519"/>
      <c r="Q62" s="288"/>
      <c r="R62" s="518"/>
      <c r="S62" s="519"/>
      <c r="T62" s="519"/>
      <c r="U62" s="288"/>
      <c r="V62" s="518"/>
      <c r="W62" s="519"/>
      <c r="X62" s="519"/>
      <c r="Y62" s="288"/>
    </row>
    <row r="63" spans="1:25" s="13" customFormat="1" ht="15.6" customHeight="1" thickBot="1">
      <c r="A63" s="307" t="s">
        <v>105</v>
      </c>
      <c r="B63" s="299"/>
      <c r="C63" s="300"/>
      <c r="D63" s="300"/>
      <c r="E63" s="301"/>
      <c r="F63" s="299"/>
      <c r="G63" s="300"/>
      <c r="H63" s="300"/>
      <c r="I63" s="301"/>
      <c r="J63" s="299"/>
      <c r="K63" s="300"/>
      <c r="L63" s="300"/>
      <c r="M63" s="301"/>
      <c r="N63" s="299"/>
      <c r="O63" s="300"/>
      <c r="P63" s="300"/>
      <c r="Q63" s="301"/>
      <c r="R63" s="299"/>
      <c r="S63" s="300"/>
      <c r="T63" s="300"/>
      <c r="U63" s="301"/>
      <c r="V63" s="299"/>
      <c r="W63" s="300"/>
      <c r="X63" s="300"/>
      <c r="Y63" s="301"/>
    </row>
    <row r="64" spans="1:25" ht="2.1" customHeight="1">
      <c r="A64" s="116"/>
      <c r="B64" s="127"/>
      <c r="C64" s="128"/>
      <c r="D64" s="128"/>
      <c r="E64" s="129"/>
      <c r="F64" s="127"/>
      <c r="G64" s="128"/>
      <c r="H64" s="128"/>
      <c r="I64" s="129"/>
      <c r="J64" s="127"/>
      <c r="K64" s="128"/>
      <c r="L64" s="128"/>
      <c r="M64" s="129"/>
      <c r="N64" s="127"/>
      <c r="O64" s="128"/>
      <c r="P64" s="128"/>
      <c r="Q64" s="129"/>
      <c r="R64" s="127"/>
      <c r="S64" s="128"/>
      <c r="T64" s="128"/>
      <c r="U64" s="129"/>
      <c r="V64" s="127"/>
      <c r="W64" s="128"/>
      <c r="X64" s="128"/>
      <c r="Y64" s="129"/>
    </row>
    <row r="65" spans="1:25" s="58" customFormat="1" ht="16.5" customHeight="1" thickBot="1">
      <c r="A65" s="302" t="s">
        <v>110</v>
      </c>
      <c r="B65" s="303"/>
      <c r="C65" s="304"/>
      <c r="D65" s="304"/>
      <c r="E65" s="305"/>
      <c r="F65" s="303"/>
      <c r="G65" s="304"/>
      <c r="H65" s="304"/>
      <c r="I65" s="305"/>
      <c r="J65" s="303"/>
      <c r="K65" s="304"/>
      <c r="L65" s="304"/>
      <c r="M65" s="305"/>
      <c r="N65" s="303"/>
      <c r="O65" s="304"/>
      <c r="P65" s="304"/>
      <c r="Q65" s="305"/>
      <c r="R65" s="303"/>
      <c r="S65" s="304"/>
      <c r="T65" s="304"/>
      <c r="U65" s="305"/>
      <c r="V65" s="303"/>
      <c r="W65" s="304"/>
      <c r="X65" s="304"/>
      <c r="Y65" s="305"/>
    </row>
    <row r="66" spans="1:25" s="58" customFormat="1" ht="10.9" customHeight="1">
      <c r="A66" s="171"/>
      <c r="B66" s="172"/>
      <c r="C66" s="172"/>
      <c r="D66" s="172"/>
      <c r="E66" s="172"/>
      <c r="F66" s="173"/>
      <c r="G66" s="172"/>
      <c r="H66" s="172"/>
      <c r="I66" s="172"/>
      <c r="J66" s="174"/>
      <c r="K66" s="172"/>
      <c r="L66" s="172"/>
      <c r="M66" s="172"/>
      <c r="N66" s="174"/>
      <c r="O66" s="172"/>
      <c r="P66" s="172"/>
      <c r="Q66" s="172"/>
      <c r="R66" s="174"/>
      <c r="S66" s="172"/>
      <c r="T66" s="172"/>
      <c r="U66" s="172"/>
      <c r="V66" s="174"/>
      <c r="W66" s="172"/>
      <c r="X66" s="172"/>
      <c r="Y66" s="172"/>
    </row>
    <row r="67" spans="1:25" ht="34.5" customHeight="1">
      <c r="A67" s="652" t="s">
        <v>118</v>
      </c>
      <c r="B67" s="652"/>
      <c r="C67" s="652"/>
      <c r="D67" s="652"/>
      <c r="E67" s="652"/>
      <c r="F67" s="652"/>
      <c r="G67" s="652"/>
      <c r="H67" s="652"/>
      <c r="I67" s="652"/>
      <c r="J67" s="652"/>
      <c r="K67" s="652"/>
      <c r="L67" s="652"/>
      <c r="M67" s="652"/>
      <c r="N67" s="652"/>
      <c r="O67" s="652"/>
      <c r="P67" s="652"/>
      <c r="Q67" s="652"/>
      <c r="R67" s="652"/>
      <c r="S67" s="652"/>
      <c r="T67" s="652"/>
      <c r="U67" s="652"/>
      <c r="V67" s="652"/>
      <c r="W67" s="652"/>
      <c r="X67" s="652"/>
      <c r="Y67" s="652"/>
    </row>
    <row r="68" spans="1:25" s="59" customFormat="1" ht="17.45" customHeight="1">
      <c r="A68" s="651" t="s">
        <v>119</v>
      </c>
      <c r="B68" s="651"/>
      <c r="C68" s="651"/>
      <c r="D68" s="651"/>
      <c r="E68" s="651"/>
      <c r="F68" s="651"/>
      <c r="G68" s="651"/>
      <c r="H68" s="651"/>
      <c r="I68" s="651"/>
      <c r="J68" s="651"/>
      <c r="K68" s="651"/>
      <c r="L68" s="651"/>
      <c r="M68" s="651"/>
      <c r="N68" s="651"/>
      <c r="O68" s="651"/>
      <c r="P68" s="651"/>
      <c r="Q68" s="651"/>
      <c r="R68" s="651"/>
      <c r="S68" s="651"/>
      <c r="T68" s="651"/>
      <c r="U68" s="651"/>
      <c r="V68" s="651"/>
      <c r="W68" s="651"/>
      <c r="X68" s="651"/>
      <c r="Y68" s="651"/>
    </row>
    <row r="69" spans="1:25" ht="15">
      <c r="A69" s="651" t="s">
        <v>120</v>
      </c>
      <c r="B69" s="651"/>
      <c r="C69" s="651"/>
      <c r="D69" s="651"/>
      <c r="E69" s="651"/>
      <c r="F69" s="651"/>
      <c r="G69" s="651"/>
      <c r="H69" s="651"/>
      <c r="I69" s="651"/>
      <c r="J69" s="651"/>
      <c r="K69" s="651"/>
      <c r="L69" s="651"/>
      <c r="M69" s="651"/>
      <c r="N69" s="651"/>
      <c r="O69" s="651"/>
      <c r="P69" s="651"/>
      <c r="Q69" s="651"/>
      <c r="R69" s="651"/>
      <c r="S69" s="651"/>
      <c r="T69" s="651"/>
      <c r="U69" s="651"/>
      <c r="V69" s="651"/>
      <c r="W69" s="651"/>
      <c r="X69" s="651"/>
      <c r="Y69" s="651"/>
    </row>
    <row r="70" spans="1:25">
      <c r="A70" s="15"/>
      <c r="B70" s="15"/>
      <c r="F70" s="15"/>
      <c r="I70" s="15"/>
      <c r="J70" s="15"/>
      <c r="M70" s="15"/>
      <c r="N70" s="15"/>
      <c r="Q70" s="15"/>
      <c r="R70" s="15"/>
      <c r="U70" s="15"/>
      <c r="V70" s="15"/>
      <c r="Y70" s="15"/>
    </row>
    <row r="71" spans="1:25">
      <c r="A71" s="15"/>
      <c r="B71" s="15"/>
      <c r="F71" s="15"/>
      <c r="I71" s="15"/>
      <c r="J71" s="15"/>
      <c r="M71" s="15"/>
      <c r="N71" s="15"/>
      <c r="Q71" s="15"/>
      <c r="R71" s="15"/>
      <c r="U71" s="15"/>
      <c r="V71" s="15"/>
      <c r="Y71" s="15"/>
    </row>
    <row r="72" spans="1:25">
      <c r="A72" s="15"/>
      <c r="B72" s="15"/>
      <c r="F72" s="15"/>
      <c r="I72" s="15"/>
      <c r="J72" s="15"/>
      <c r="M72" s="15"/>
      <c r="N72" s="15"/>
      <c r="Q72" s="15"/>
      <c r="R72" s="15"/>
      <c r="U72" s="15"/>
      <c r="V72" s="15"/>
      <c r="Y72" s="15"/>
    </row>
  </sheetData>
  <mergeCells count="15">
    <mergeCell ref="V3:Y3"/>
    <mergeCell ref="B3:E3"/>
    <mergeCell ref="F3:I3"/>
    <mergeCell ref="J3:M3"/>
    <mergeCell ref="N3:Q3"/>
    <mergeCell ref="R3:U3"/>
    <mergeCell ref="A69:Y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February 2022</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76"/>
  <sheetViews>
    <sheetView view="pageLayout" topLeftCell="B1" zoomScale="70" zoomScaleNormal="70" zoomScalePageLayoutView="70" workbookViewId="0">
      <selection activeCell="H59" sqref="H59"/>
    </sheetView>
  </sheetViews>
  <sheetFormatPr defaultRowHeight="12"/>
  <cols>
    <col min="1" max="1" width="26.85546875" style="1" hidden="1" customWidth="1"/>
    <col min="2" max="2" width="56.5703125" style="1" customWidth="1"/>
    <col min="3" max="5" width="15.28515625" style="1" hidden="1" customWidth="1"/>
    <col min="6" max="6" width="15.28515625" style="1" customWidth="1"/>
    <col min="7" max="7" width="12.42578125" style="1" bestFit="1" customWidth="1"/>
    <col min="8" max="8" width="11" style="1" customWidth="1"/>
    <col min="9" max="9" width="11.42578125" style="1" customWidth="1"/>
    <col min="10" max="10" width="11.28515625" style="1" customWidth="1"/>
    <col min="11" max="11" width="11.140625" style="1" customWidth="1"/>
    <col min="12" max="12" width="11.42578125" style="1" bestFit="1" customWidth="1"/>
    <col min="13" max="13" width="11.140625" style="1" customWidth="1"/>
    <col min="14" max="14" width="11.42578125" style="1" customWidth="1"/>
    <col min="15" max="15" width="11.28515625" style="1" customWidth="1"/>
    <col min="16" max="17" width="11" style="1" customWidth="1"/>
    <col min="18" max="18" width="11.5703125" style="1" bestFit="1" customWidth="1"/>
    <col min="19" max="20" width="15.140625" style="1" customWidth="1"/>
    <col min="21" max="21" width="13.85546875" style="1" customWidth="1"/>
    <col min="22" max="22" width="14.5703125" style="1" customWidth="1"/>
    <col min="23" max="23" width="10.28515625" style="1" customWidth="1"/>
    <col min="24" max="259" width="9.140625" style="1"/>
    <col min="260" max="260" width="0" style="1" hidden="1" customWidth="1"/>
    <col min="261" max="261" width="52" style="1" customWidth="1"/>
    <col min="262" max="262" width="0" style="1" hidden="1" customWidth="1"/>
    <col min="263" max="265" width="10.5703125" style="1" customWidth="1"/>
    <col min="266" max="266" width="11.5703125" style="1" customWidth="1"/>
    <col min="267" max="274" width="10.5703125" style="1" customWidth="1"/>
    <col min="275" max="276" width="14.42578125" style="1" customWidth="1"/>
    <col min="277" max="277" width="13.42578125" style="1" customWidth="1"/>
    <col min="278" max="278" width="14.42578125" style="1" customWidth="1"/>
    <col min="279" max="279" width="9.5703125" style="1" customWidth="1"/>
    <col min="280" max="515" width="9.140625" style="1"/>
    <col min="516" max="516" width="0" style="1" hidden="1" customWidth="1"/>
    <col min="517" max="517" width="52" style="1" customWidth="1"/>
    <col min="518" max="518" width="0" style="1" hidden="1" customWidth="1"/>
    <col min="519" max="521" width="10.5703125" style="1" customWidth="1"/>
    <col min="522" max="522" width="11.5703125" style="1" customWidth="1"/>
    <col min="523" max="530" width="10.5703125" style="1" customWidth="1"/>
    <col min="531" max="532" width="14.42578125" style="1" customWidth="1"/>
    <col min="533" max="533" width="13.42578125" style="1" customWidth="1"/>
    <col min="534" max="534" width="14.42578125" style="1" customWidth="1"/>
    <col min="535" max="535" width="9.5703125" style="1" customWidth="1"/>
    <col min="536" max="771" width="9.140625" style="1"/>
    <col min="772" max="772" width="0" style="1" hidden="1" customWidth="1"/>
    <col min="773" max="773" width="52" style="1" customWidth="1"/>
    <col min="774" max="774" width="0" style="1" hidden="1" customWidth="1"/>
    <col min="775" max="777" width="10.5703125" style="1" customWidth="1"/>
    <col min="778" max="778" width="11.5703125" style="1" customWidth="1"/>
    <col min="779" max="786" width="10.5703125" style="1" customWidth="1"/>
    <col min="787" max="788" width="14.42578125" style="1" customWidth="1"/>
    <col min="789" max="789" width="13.42578125" style="1" customWidth="1"/>
    <col min="790" max="790" width="14.42578125" style="1" customWidth="1"/>
    <col min="791" max="791" width="9.5703125" style="1" customWidth="1"/>
    <col min="792" max="1027" width="9.140625" style="1"/>
    <col min="1028" max="1028" width="0" style="1" hidden="1" customWidth="1"/>
    <col min="1029" max="1029" width="52" style="1" customWidth="1"/>
    <col min="1030" max="1030" width="0" style="1" hidden="1" customWidth="1"/>
    <col min="1031" max="1033" width="10.5703125" style="1" customWidth="1"/>
    <col min="1034" max="1034" width="11.5703125" style="1" customWidth="1"/>
    <col min="1035" max="1042" width="10.5703125" style="1" customWidth="1"/>
    <col min="1043" max="1044" width="14.42578125" style="1" customWidth="1"/>
    <col min="1045" max="1045" width="13.42578125" style="1" customWidth="1"/>
    <col min="1046" max="1046" width="14.42578125" style="1" customWidth="1"/>
    <col min="1047" max="1047" width="9.5703125" style="1" customWidth="1"/>
    <col min="1048" max="1283" width="9.140625" style="1"/>
    <col min="1284" max="1284" width="0" style="1" hidden="1" customWidth="1"/>
    <col min="1285" max="1285" width="52" style="1" customWidth="1"/>
    <col min="1286" max="1286" width="0" style="1" hidden="1" customWidth="1"/>
    <col min="1287" max="1289" width="10.5703125" style="1" customWidth="1"/>
    <col min="1290" max="1290" width="11.5703125" style="1" customWidth="1"/>
    <col min="1291" max="1298" width="10.5703125" style="1" customWidth="1"/>
    <col min="1299" max="1300" width="14.42578125" style="1" customWidth="1"/>
    <col min="1301" max="1301" width="13.42578125" style="1" customWidth="1"/>
    <col min="1302" max="1302" width="14.42578125" style="1" customWidth="1"/>
    <col min="1303" max="1303" width="9.5703125" style="1" customWidth="1"/>
    <col min="1304" max="1539" width="9.140625" style="1"/>
    <col min="1540" max="1540" width="0" style="1" hidden="1" customWidth="1"/>
    <col min="1541" max="1541" width="52" style="1" customWidth="1"/>
    <col min="1542" max="1542" width="0" style="1" hidden="1" customWidth="1"/>
    <col min="1543" max="1545" width="10.5703125" style="1" customWidth="1"/>
    <col min="1546" max="1546" width="11.5703125" style="1" customWidth="1"/>
    <col min="1547" max="1554" width="10.5703125" style="1" customWidth="1"/>
    <col min="1555" max="1556" width="14.42578125" style="1" customWidth="1"/>
    <col min="1557" max="1557" width="13.42578125" style="1" customWidth="1"/>
    <col min="1558" max="1558" width="14.42578125" style="1" customWidth="1"/>
    <col min="1559" max="1559" width="9.5703125" style="1" customWidth="1"/>
    <col min="1560" max="1795" width="9.140625" style="1"/>
    <col min="1796" max="1796" width="0" style="1" hidden="1" customWidth="1"/>
    <col min="1797" max="1797" width="52" style="1" customWidth="1"/>
    <col min="1798" max="1798" width="0" style="1" hidden="1" customWidth="1"/>
    <col min="1799" max="1801" width="10.5703125" style="1" customWidth="1"/>
    <col min="1802" max="1802" width="11.5703125" style="1" customWidth="1"/>
    <col min="1803" max="1810" width="10.5703125" style="1" customWidth="1"/>
    <col min="1811" max="1812" width="14.42578125" style="1" customWidth="1"/>
    <col min="1813" max="1813" width="13.42578125" style="1" customWidth="1"/>
    <col min="1814" max="1814" width="14.42578125" style="1" customWidth="1"/>
    <col min="1815" max="1815" width="9.5703125" style="1" customWidth="1"/>
    <col min="1816" max="2051" width="9.140625" style="1"/>
    <col min="2052" max="2052" width="0" style="1" hidden="1" customWidth="1"/>
    <col min="2053" max="2053" width="52" style="1" customWidth="1"/>
    <col min="2054" max="2054" width="0" style="1" hidden="1" customWidth="1"/>
    <col min="2055" max="2057" width="10.5703125" style="1" customWidth="1"/>
    <col min="2058" max="2058" width="11.5703125" style="1" customWidth="1"/>
    <col min="2059" max="2066" width="10.5703125" style="1" customWidth="1"/>
    <col min="2067" max="2068" width="14.42578125" style="1" customWidth="1"/>
    <col min="2069" max="2069" width="13.42578125" style="1" customWidth="1"/>
    <col min="2070" max="2070" width="14.42578125" style="1" customWidth="1"/>
    <col min="2071" max="2071" width="9.5703125" style="1" customWidth="1"/>
    <col min="2072" max="2307" width="9.140625" style="1"/>
    <col min="2308" max="2308" width="0" style="1" hidden="1" customWidth="1"/>
    <col min="2309" max="2309" width="52" style="1" customWidth="1"/>
    <col min="2310" max="2310" width="0" style="1" hidden="1" customWidth="1"/>
    <col min="2311" max="2313" width="10.5703125" style="1" customWidth="1"/>
    <col min="2314" max="2314" width="11.5703125" style="1" customWidth="1"/>
    <col min="2315" max="2322" width="10.5703125" style="1" customWidth="1"/>
    <col min="2323" max="2324" width="14.42578125" style="1" customWidth="1"/>
    <col min="2325" max="2325" width="13.42578125" style="1" customWidth="1"/>
    <col min="2326" max="2326" width="14.42578125" style="1" customWidth="1"/>
    <col min="2327" max="2327" width="9.5703125" style="1" customWidth="1"/>
    <col min="2328" max="2563" width="9.140625" style="1"/>
    <col min="2564" max="2564" width="0" style="1" hidden="1" customWidth="1"/>
    <col min="2565" max="2565" width="52" style="1" customWidth="1"/>
    <col min="2566" max="2566" width="0" style="1" hidden="1" customWidth="1"/>
    <col min="2567" max="2569" width="10.5703125" style="1" customWidth="1"/>
    <col min="2570" max="2570" width="11.5703125" style="1" customWidth="1"/>
    <col min="2571" max="2578" width="10.5703125" style="1" customWidth="1"/>
    <col min="2579" max="2580" width="14.42578125" style="1" customWidth="1"/>
    <col min="2581" max="2581" width="13.42578125" style="1" customWidth="1"/>
    <col min="2582" max="2582" width="14.42578125" style="1" customWidth="1"/>
    <col min="2583" max="2583" width="9.5703125" style="1" customWidth="1"/>
    <col min="2584" max="2819" width="9.140625" style="1"/>
    <col min="2820" max="2820" width="0" style="1" hidden="1" customWidth="1"/>
    <col min="2821" max="2821" width="52" style="1" customWidth="1"/>
    <col min="2822" max="2822" width="0" style="1" hidden="1" customWidth="1"/>
    <col min="2823" max="2825" width="10.5703125" style="1" customWidth="1"/>
    <col min="2826" max="2826" width="11.5703125" style="1" customWidth="1"/>
    <col min="2827" max="2834" width="10.5703125" style="1" customWidth="1"/>
    <col min="2835" max="2836" width="14.42578125" style="1" customWidth="1"/>
    <col min="2837" max="2837" width="13.42578125" style="1" customWidth="1"/>
    <col min="2838" max="2838" width="14.42578125" style="1" customWidth="1"/>
    <col min="2839" max="2839" width="9.5703125" style="1" customWidth="1"/>
    <col min="2840" max="3075" width="9.140625" style="1"/>
    <col min="3076" max="3076" width="0" style="1" hidden="1" customWidth="1"/>
    <col min="3077" max="3077" width="52" style="1" customWidth="1"/>
    <col min="3078" max="3078" width="0" style="1" hidden="1" customWidth="1"/>
    <col min="3079" max="3081" width="10.5703125" style="1" customWidth="1"/>
    <col min="3082" max="3082" width="11.5703125" style="1" customWidth="1"/>
    <col min="3083" max="3090" width="10.5703125" style="1" customWidth="1"/>
    <col min="3091" max="3092" width="14.42578125" style="1" customWidth="1"/>
    <col min="3093" max="3093" width="13.42578125" style="1" customWidth="1"/>
    <col min="3094" max="3094" width="14.42578125" style="1" customWidth="1"/>
    <col min="3095" max="3095" width="9.5703125" style="1" customWidth="1"/>
    <col min="3096" max="3331" width="9.140625" style="1"/>
    <col min="3332" max="3332" width="0" style="1" hidden="1" customWidth="1"/>
    <col min="3333" max="3333" width="52" style="1" customWidth="1"/>
    <col min="3334" max="3334" width="0" style="1" hidden="1" customWidth="1"/>
    <col min="3335" max="3337" width="10.5703125" style="1" customWidth="1"/>
    <col min="3338" max="3338" width="11.5703125" style="1" customWidth="1"/>
    <col min="3339" max="3346" width="10.5703125" style="1" customWidth="1"/>
    <col min="3347" max="3348" width="14.42578125" style="1" customWidth="1"/>
    <col min="3349" max="3349" width="13.42578125" style="1" customWidth="1"/>
    <col min="3350" max="3350" width="14.42578125" style="1" customWidth="1"/>
    <col min="3351" max="3351" width="9.5703125" style="1" customWidth="1"/>
    <col min="3352" max="3587" width="9.140625" style="1"/>
    <col min="3588" max="3588" width="0" style="1" hidden="1" customWidth="1"/>
    <col min="3589" max="3589" width="52" style="1" customWidth="1"/>
    <col min="3590" max="3590" width="0" style="1" hidden="1" customWidth="1"/>
    <col min="3591" max="3593" width="10.5703125" style="1" customWidth="1"/>
    <col min="3594" max="3594" width="11.5703125" style="1" customWidth="1"/>
    <col min="3595" max="3602" width="10.5703125" style="1" customWidth="1"/>
    <col min="3603" max="3604" width="14.42578125" style="1" customWidth="1"/>
    <col min="3605" max="3605" width="13.42578125" style="1" customWidth="1"/>
    <col min="3606" max="3606" width="14.42578125" style="1" customWidth="1"/>
    <col min="3607" max="3607" width="9.5703125" style="1" customWidth="1"/>
    <col min="3608" max="3843" width="9.140625" style="1"/>
    <col min="3844" max="3844" width="0" style="1" hidden="1" customWidth="1"/>
    <col min="3845" max="3845" width="52" style="1" customWidth="1"/>
    <col min="3846" max="3846" width="0" style="1" hidden="1" customWidth="1"/>
    <col min="3847" max="3849" width="10.5703125" style="1" customWidth="1"/>
    <col min="3850" max="3850" width="11.5703125" style="1" customWidth="1"/>
    <col min="3851" max="3858" width="10.5703125" style="1" customWidth="1"/>
    <col min="3859" max="3860" width="14.42578125" style="1" customWidth="1"/>
    <col min="3861" max="3861" width="13.42578125" style="1" customWidth="1"/>
    <col min="3862" max="3862" width="14.42578125" style="1" customWidth="1"/>
    <col min="3863" max="3863" width="9.5703125" style="1" customWidth="1"/>
    <col min="3864" max="4099" width="9.140625" style="1"/>
    <col min="4100" max="4100" width="0" style="1" hidden="1" customWidth="1"/>
    <col min="4101" max="4101" width="52" style="1" customWidth="1"/>
    <col min="4102" max="4102" width="0" style="1" hidden="1" customWidth="1"/>
    <col min="4103" max="4105" width="10.5703125" style="1" customWidth="1"/>
    <col min="4106" max="4106" width="11.5703125" style="1" customWidth="1"/>
    <col min="4107" max="4114" width="10.5703125" style="1" customWidth="1"/>
    <col min="4115" max="4116" width="14.42578125" style="1" customWidth="1"/>
    <col min="4117" max="4117" width="13.42578125" style="1" customWidth="1"/>
    <col min="4118" max="4118" width="14.42578125" style="1" customWidth="1"/>
    <col min="4119" max="4119" width="9.5703125" style="1" customWidth="1"/>
    <col min="4120" max="4355" width="9.140625" style="1"/>
    <col min="4356" max="4356" width="0" style="1" hidden="1" customWidth="1"/>
    <col min="4357" max="4357" width="52" style="1" customWidth="1"/>
    <col min="4358" max="4358" width="0" style="1" hidden="1" customWidth="1"/>
    <col min="4359" max="4361" width="10.5703125" style="1" customWidth="1"/>
    <col min="4362" max="4362" width="11.5703125" style="1" customWidth="1"/>
    <col min="4363" max="4370" width="10.5703125" style="1" customWidth="1"/>
    <col min="4371" max="4372" width="14.42578125" style="1" customWidth="1"/>
    <col min="4373" max="4373" width="13.42578125" style="1" customWidth="1"/>
    <col min="4374" max="4374" width="14.42578125" style="1" customWidth="1"/>
    <col min="4375" max="4375" width="9.5703125" style="1" customWidth="1"/>
    <col min="4376" max="4611" width="9.140625" style="1"/>
    <col min="4612" max="4612" width="0" style="1" hidden="1" customWidth="1"/>
    <col min="4613" max="4613" width="52" style="1" customWidth="1"/>
    <col min="4614" max="4614" width="0" style="1" hidden="1" customWidth="1"/>
    <col min="4615" max="4617" width="10.5703125" style="1" customWidth="1"/>
    <col min="4618" max="4618" width="11.5703125" style="1" customWidth="1"/>
    <col min="4619" max="4626" width="10.5703125" style="1" customWidth="1"/>
    <col min="4627" max="4628" width="14.42578125" style="1" customWidth="1"/>
    <col min="4629" max="4629" width="13.42578125" style="1" customWidth="1"/>
    <col min="4630" max="4630" width="14.42578125" style="1" customWidth="1"/>
    <col min="4631" max="4631" width="9.5703125" style="1" customWidth="1"/>
    <col min="4632" max="4867" width="9.140625" style="1"/>
    <col min="4868" max="4868" width="0" style="1" hidden="1" customWidth="1"/>
    <col min="4869" max="4869" width="52" style="1" customWidth="1"/>
    <col min="4870" max="4870" width="0" style="1" hidden="1" customWidth="1"/>
    <col min="4871" max="4873" width="10.5703125" style="1" customWidth="1"/>
    <col min="4874" max="4874" width="11.5703125" style="1" customWidth="1"/>
    <col min="4875" max="4882" width="10.5703125" style="1" customWidth="1"/>
    <col min="4883" max="4884" width="14.42578125" style="1" customWidth="1"/>
    <col min="4885" max="4885" width="13.42578125" style="1" customWidth="1"/>
    <col min="4886" max="4886" width="14.42578125" style="1" customWidth="1"/>
    <col min="4887" max="4887" width="9.5703125" style="1" customWidth="1"/>
    <col min="4888" max="5123" width="9.140625" style="1"/>
    <col min="5124" max="5124" width="0" style="1" hidden="1" customWidth="1"/>
    <col min="5125" max="5125" width="52" style="1" customWidth="1"/>
    <col min="5126" max="5126" width="0" style="1" hidden="1" customWidth="1"/>
    <col min="5127" max="5129" width="10.5703125" style="1" customWidth="1"/>
    <col min="5130" max="5130" width="11.5703125" style="1" customWidth="1"/>
    <col min="5131" max="5138" width="10.5703125" style="1" customWidth="1"/>
    <col min="5139" max="5140" width="14.42578125" style="1" customWidth="1"/>
    <col min="5141" max="5141" width="13.42578125" style="1" customWidth="1"/>
    <col min="5142" max="5142" width="14.42578125" style="1" customWidth="1"/>
    <col min="5143" max="5143" width="9.5703125" style="1" customWidth="1"/>
    <col min="5144" max="5379" width="9.140625" style="1"/>
    <col min="5380" max="5380" width="0" style="1" hidden="1" customWidth="1"/>
    <col min="5381" max="5381" width="52" style="1" customWidth="1"/>
    <col min="5382" max="5382" width="0" style="1" hidden="1" customWidth="1"/>
    <col min="5383" max="5385" width="10.5703125" style="1" customWidth="1"/>
    <col min="5386" max="5386" width="11.5703125" style="1" customWidth="1"/>
    <col min="5387" max="5394" width="10.5703125" style="1" customWidth="1"/>
    <col min="5395" max="5396" width="14.42578125" style="1" customWidth="1"/>
    <col min="5397" max="5397" width="13.42578125" style="1" customWidth="1"/>
    <col min="5398" max="5398" width="14.42578125" style="1" customWidth="1"/>
    <col min="5399" max="5399" width="9.5703125" style="1" customWidth="1"/>
    <col min="5400" max="5635" width="9.140625" style="1"/>
    <col min="5636" max="5636" width="0" style="1" hidden="1" customWidth="1"/>
    <col min="5637" max="5637" width="52" style="1" customWidth="1"/>
    <col min="5638" max="5638" width="0" style="1" hidden="1" customWidth="1"/>
    <col min="5639" max="5641" width="10.5703125" style="1" customWidth="1"/>
    <col min="5642" max="5642" width="11.5703125" style="1" customWidth="1"/>
    <col min="5643" max="5650" width="10.5703125" style="1" customWidth="1"/>
    <col min="5651" max="5652" width="14.42578125" style="1" customWidth="1"/>
    <col min="5653" max="5653" width="13.42578125" style="1" customWidth="1"/>
    <col min="5654" max="5654" width="14.42578125" style="1" customWidth="1"/>
    <col min="5655" max="5655" width="9.5703125" style="1" customWidth="1"/>
    <col min="5656" max="5891" width="9.140625" style="1"/>
    <col min="5892" max="5892" width="0" style="1" hidden="1" customWidth="1"/>
    <col min="5893" max="5893" width="52" style="1" customWidth="1"/>
    <col min="5894" max="5894" width="0" style="1" hidden="1" customWidth="1"/>
    <col min="5895" max="5897" width="10.5703125" style="1" customWidth="1"/>
    <col min="5898" max="5898" width="11.5703125" style="1" customWidth="1"/>
    <col min="5899" max="5906" width="10.5703125" style="1" customWidth="1"/>
    <col min="5907" max="5908" width="14.42578125" style="1" customWidth="1"/>
    <col min="5909" max="5909" width="13.42578125" style="1" customWidth="1"/>
    <col min="5910" max="5910" width="14.42578125" style="1" customWidth="1"/>
    <col min="5911" max="5911" width="9.5703125" style="1" customWidth="1"/>
    <col min="5912" max="6147" width="9.140625" style="1"/>
    <col min="6148" max="6148" width="0" style="1" hidden="1" customWidth="1"/>
    <col min="6149" max="6149" width="52" style="1" customWidth="1"/>
    <col min="6150" max="6150" width="0" style="1" hidden="1" customWidth="1"/>
    <col min="6151" max="6153" width="10.5703125" style="1" customWidth="1"/>
    <col min="6154" max="6154" width="11.5703125" style="1" customWidth="1"/>
    <col min="6155" max="6162" width="10.5703125" style="1" customWidth="1"/>
    <col min="6163" max="6164" width="14.42578125" style="1" customWidth="1"/>
    <col min="6165" max="6165" width="13.42578125" style="1" customWidth="1"/>
    <col min="6166" max="6166" width="14.42578125" style="1" customWidth="1"/>
    <col min="6167" max="6167" width="9.5703125" style="1" customWidth="1"/>
    <col min="6168" max="6403" width="9.140625" style="1"/>
    <col min="6404" max="6404" width="0" style="1" hidden="1" customWidth="1"/>
    <col min="6405" max="6405" width="52" style="1" customWidth="1"/>
    <col min="6406" max="6406" width="0" style="1" hidden="1" customWidth="1"/>
    <col min="6407" max="6409" width="10.5703125" style="1" customWidth="1"/>
    <col min="6410" max="6410" width="11.5703125" style="1" customWidth="1"/>
    <col min="6411" max="6418" width="10.5703125" style="1" customWidth="1"/>
    <col min="6419" max="6420" width="14.42578125" style="1" customWidth="1"/>
    <col min="6421" max="6421" width="13.42578125" style="1" customWidth="1"/>
    <col min="6422" max="6422" width="14.42578125" style="1" customWidth="1"/>
    <col min="6423" max="6423" width="9.5703125" style="1" customWidth="1"/>
    <col min="6424" max="6659" width="9.140625" style="1"/>
    <col min="6660" max="6660" width="0" style="1" hidden="1" customWidth="1"/>
    <col min="6661" max="6661" width="52" style="1" customWidth="1"/>
    <col min="6662" max="6662" width="0" style="1" hidden="1" customWidth="1"/>
    <col min="6663" max="6665" width="10.5703125" style="1" customWidth="1"/>
    <col min="6666" max="6666" width="11.5703125" style="1" customWidth="1"/>
    <col min="6667" max="6674" width="10.5703125" style="1" customWidth="1"/>
    <col min="6675" max="6676" width="14.42578125" style="1" customWidth="1"/>
    <col min="6677" max="6677" width="13.42578125" style="1" customWidth="1"/>
    <col min="6678" max="6678" width="14.42578125" style="1" customWidth="1"/>
    <col min="6679" max="6679" width="9.5703125" style="1" customWidth="1"/>
    <col min="6680" max="6915" width="9.140625" style="1"/>
    <col min="6916" max="6916" width="0" style="1" hidden="1" customWidth="1"/>
    <col min="6917" max="6917" width="52" style="1" customWidth="1"/>
    <col min="6918" max="6918" width="0" style="1" hidden="1" customWidth="1"/>
    <col min="6919" max="6921" width="10.5703125" style="1" customWidth="1"/>
    <col min="6922" max="6922" width="11.5703125" style="1" customWidth="1"/>
    <col min="6923" max="6930" width="10.5703125" style="1" customWidth="1"/>
    <col min="6931" max="6932" width="14.42578125" style="1" customWidth="1"/>
    <col min="6933" max="6933" width="13.42578125" style="1" customWidth="1"/>
    <col min="6934" max="6934" width="14.42578125" style="1" customWidth="1"/>
    <col min="6935" max="6935" width="9.5703125" style="1" customWidth="1"/>
    <col min="6936" max="7171" width="9.140625" style="1"/>
    <col min="7172" max="7172" width="0" style="1" hidden="1" customWidth="1"/>
    <col min="7173" max="7173" width="52" style="1" customWidth="1"/>
    <col min="7174" max="7174" width="0" style="1" hidden="1" customWidth="1"/>
    <col min="7175" max="7177" width="10.5703125" style="1" customWidth="1"/>
    <col min="7178" max="7178" width="11.5703125" style="1" customWidth="1"/>
    <col min="7179" max="7186" width="10.5703125" style="1" customWidth="1"/>
    <col min="7187" max="7188" width="14.42578125" style="1" customWidth="1"/>
    <col min="7189" max="7189" width="13.42578125" style="1" customWidth="1"/>
    <col min="7190" max="7190" width="14.42578125" style="1" customWidth="1"/>
    <col min="7191" max="7191" width="9.5703125" style="1" customWidth="1"/>
    <col min="7192" max="7427" width="9.140625" style="1"/>
    <col min="7428" max="7428" width="0" style="1" hidden="1" customWidth="1"/>
    <col min="7429" max="7429" width="52" style="1" customWidth="1"/>
    <col min="7430" max="7430" width="0" style="1" hidden="1" customWidth="1"/>
    <col min="7431" max="7433" width="10.5703125" style="1" customWidth="1"/>
    <col min="7434" max="7434" width="11.5703125" style="1" customWidth="1"/>
    <col min="7435" max="7442" width="10.5703125" style="1" customWidth="1"/>
    <col min="7443" max="7444" width="14.42578125" style="1" customWidth="1"/>
    <col min="7445" max="7445" width="13.42578125" style="1" customWidth="1"/>
    <col min="7446" max="7446" width="14.42578125" style="1" customWidth="1"/>
    <col min="7447" max="7447" width="9.5703125" style="1" customWidth="1"/>
    <col min="7448" max="7683" width="9.140625" style="1"/>
    <col min="7684" max="7684" width="0" style="1" hidden="1" customWidth="1"/>
    <col min="7685" max="7685" width="52" style="1" customWidth="1"/>
    <col min="7686" max="7686" width="0" style="1" hidden="1" customWidth="1"/>
    <col min="7687" max="7689" width="10.5703125" style="1" customWidth="1"/>
    <col min="7690" max="7690" width="11.5703125" style="1" customWidth="1"/>
    <col min="7691" max="7698" width="10.5703125" style="1" customWidth="1"/>
    <col min="7699" max="7700" width="14.42578125" style="1" customWidth="1"/>
    <col min="7701" max="7701" width="13.42578125" style="1" customWidth="1"/>
    <col min="7702" max="7702" width="14.42578125" style="1" customWidth="1"/>
    <col min="7703" max="7703" width="9.5703125" style="1" customWidth="1"/>
    <col min="7704" max="7939" width="9.140625" style="1"/>
    <col min="7940" max="7940" width="0" style="1" hidden="1" customWidth="1"/>
    <col min="7941" max="7941" width="52" style="1" customWidth="1"/>
    <col min="7942" max="7942" width="0" style="1" hidden="1" customWidth="1"/>
    <col min="7943" max="7945" width="10.5703125" style="1" customWidth="1"/>
    <col min="7946" max="7946" width="11.5703125" style="1" customWidth="1"/>
    <col min="7947" max="7954" width="10.5703125" style="1" customWidth="1"/>
    <col min="7955" max="7956" width="14.42578125" style="1" customWidth="1"/>
    <col min="7957" max="7957" width="13.42578125" style="1" customWidth="1"/>
    <col min="7958" max="7958" width="14.42578125" style="1" customWidth="1"/>
    <col min="7959" max="7959" width="9.5703125" style="1" customWidth="1"/>
    <col min="7960" max="8195" width="9.140625" style="1"/>
    <col min="8196" max="8196" width="0" style="1" hidden="1" customWidth="1"/>
    <col min="8197" max="8197" width="52" style="1" customWidth="1"/>
    <col min="8198" max="8198" width="0" style="1" hidden="1" customWidth="1"/>
    <col min="8199" max="8201" width="10.5703125" style="1" customWidth="1"/>
    <col min="8202" max="8202" width="11.5703125" style="1" customWidth="1"/>
    <col min="8203" max="8210" width="10.5703125" style="1" customWidth="1"/>
    <col min="8211" max="8212" width="14.42578125" style="1" customWidth="1"/>
    <col min="8213" max="8213" width="13.42578125" style="1" customWidth="1"/>
    <col min="8214" max="8214" width="14.42578125" style="1" customWidth="1"/>
    <col min="8215" max="8215" width="9.5703125" style="1" customWidth="1"/>
    <col min="8216" max="8451" width="9.140625" style="1"/>
    <col min="8452" max="8452" width="0" style="1" hidden="1" customWidth="1"/>
    <col min="8453" max="8453" width="52" style="1" customWidth="1"/>
    <col min="8454" max="8454" width="0" style="1" hidden="1" customWidth="1"/>
    <col min="8455" max="8457" width="10.5703125" style="1" customWidth="1"/>
    <col min="8458" max="8458" width="11.5703125" style="1" customWidth="1"/>
    <col min="8459" max="8466" width="10.5703125" style="1" customWidth="1"/>
    <col min="8467" max="8468" width="14.42578125" style="1" customWidth="1"/>
    <col min="8469" max="8469" width="13.42578125" style="1" customWidth="1"/>
    <col min="8470" max="8470" width="14.42578125" style="1" customWidth="1"/>
    <col min="8471" max="8471" width="9.5703125" style="1" customWidth="1"/>
    <col min="8472" max="8707" width="9.140625" style="1"/>
    <col min="8708" max="8708" width="0" style="1" hidden="1" customWidth="1"/>
    <col min="8709" max="8709" width="52" style="1" customWidth="1"/>
    <col min="8710" max="8710" width="0" style="1" hidden="1" customWidth="1"/>
    <col min="8711" max="8713" width="10.5703125" style="1" customWidth="1"/>
    <col min="8714" max="8714" width="11.5703125" style="1" customWidth="1"/>
    <col min="8715" max="8722" width="10.5703125" style="1" customWidth="1"/>
    <col min="8723" max="8724" width="14.42578125" style="1" customWidth="1"/>
    <col min="8725" max="8725" width="13.42578125" style="1" customWidth="1"/>
    <col min="8726" max="8726" width="14.42578125" style="1" customWidth="1"/>
    <col min="8727" max="8727" width="9.5703125" style="1" customWidth="1"/>
    <col min="8728" max="8963" width="9.140625" style="1"/>
    <col min="8964" max="8964" width="0" style="1" hidden="1" customWidth="1"/>
    <col min="8965" max="8965" width="52" style="1" customWidth="1"/>
    <col min="8966" max="8966" width="0" style="1" hidden="1" customWidth="1"/>
    <col min="8967" max="8969" width="10.5703125" style="1" customWidth="1"/>
    <col min="8970" max="8970" width="11.5703125" style="1" customWidth="1"/>
    <col min="8971" max="8978" width="10.5703125" style="1" customWidth="1"/>
    <col min="8979" max="8980" width="14.42578125" style="1" customWidth="1"/>
    <col min="8981" max="8981" width="13.42578125" style="1" customWidth="1"/>
    <col min="8982" max="8982" width="14.42578125" style="1" customWidth="1"/>
    <col min="8983" max="8983" width="9.5703125" style="1" customWidth="1"/>
    <col min="8984" max="9219" width="9.140625" style="1"/>
    <col min="9220" max="9220" width="0" style="1" hidden="1" customWidth="1"/>
    <col min="9221" max="9221" width="52" style="1" customWidth="1"/>
    <col min="9222" max="9222" width="0" style="1" hidden="1" customWidth="1"/>
    <col min="9223" max="9225" width="10.5703125" style="1" customWidth="1"/>
    <col min="9226" max="9226" width="11.5703125" style="1" customWidth="1"/>
    <col min="9227" max="9234" width="10.5703125" style="1" customWidth="1"/>
    <col min="9235" max="9236" width="14.42578125" style="1" customWidth="1"/>
    <col min="9237" max="9237" width="13.42578125" style="1" customWidth="1"/>
    <col min="9238" max="9238" width="14.42578125" style="1" customWidth="1"/>
    <col min="9239" max="9239" width="9.5703125" style="1" customWidth="1"/>
    <col min="9240" max="9475" width="9.140625" style="1"/>
    <col min="9476" max="9476" width="0" style="1" hidden="1" customWidth="1"/>
    <col min="9477" max="9477" width="52" style="1" customWidth="1"/>
    <col min="9478" max="9478" width="0" style="1" hidden="1" customWidth="1"/>
    <col min="9479" max="9481" width="10.5703125" style="1" customWidth="1"/>
    <col min="9482" max="9482" width="11.5703125" style="1" customWidth="1"/>
    <col min="9483" max="9490" width="10.5703125" style="1" customWidth="1"/>
    <col min="9491" max="9492" width="14.42578125" style="1" customWidth="1"/>
    <col min="9493" max="9493" width="13.42578125" style="1" customWidth="1"/>
    <col min="9494" max="9494" width="14.42578125" style="1" customWidth="1"/>
    <col min="9495" max="9495" width="9.5703125" style="1" customWidth="1"/>
    <col min="9496" max="9731" width="9.140625" style="1"/>
    <col min="9732" max="9732" width="0" style="1" hidden="1" customWidth="1"/>
    <col min="9733" max="9733" width="52" style="1" customWidth="1"/>
    <col min="9734" max="9734" width="0" style="1" hidden="1" customWidth="1"/>
    <col min="9735" max="9737" width="10.5703125" style="1" customWidth="1"/>
    <col min="9738" max="9738" width="11.5703125" style="1" customWidth="1"/>
    <col min="9739" max="9746" width="10.5703125" style="1" customWidth="1"/>
    <col min="9747" max="9748" width="14.42578125" style="1" customWidth="1"/>
    <col min="9749" max="9749" width="13.42578125" style="1" customWidth="1"/>
    <col min="9750" max="9750" width="14.42578125" style="1" customWidth="1"/>
    <col min="9751" max="9751" width="9.5703125" style="1" customWidth="1"/>
    <col min="9752" max="9987" width="9.140625" style="1"/>
    <col min="9988" max="9988" width="0" style="1" hidden="1" customWidth="1"/>
    <col min="9989" max="9989" width="52" style="1" customWidth="1"/>
    <col min="9990" max="9990" width="0" style="1" hidden="1" customWidth="1"/>
    <col min="9991" max="9993" width="10.5703125" style="1" customWidth="1"/>
    <col min="9994" max="9994" width="11.5703125" style="1" customWidth="1"/>
    <col min="9995" max="10002" width="10.5703125" style="1" customWidth="1"/>
    <col min="10003" max="10004" width="14.42578125" style="1" customWidth="1"/>
    <col min="10005" max="10005" width="13.42578125" style="1" customWidth="1"/>
    <col min="10006" max="10006" width="14.42578125" style="1" customWidth="1"/>
    <col min="10007" max="10007" width="9.5703125" style="1" customWidth="1"/>
    <col min="10008" max="10243" width="9.140625" style="1"/>
    <col min="10244" max="10244" width="0" style="1" hidden="1" customWidth="1"/>
    <col min="10245" max="10245" width="52" style="1" customWidth="1"/>
    <col min="10246" max="10246" width="0" style="1" hidden="1" customWidth="1"/>
    <col min="10247" max="10249" width="10.5703125" style="1" customWidth="1"/>
    <col min="10250" max="10250" width="11.5703125" style="1" customWidth="1"/>
    <col min="10251" max="10258" width="10.5703125" style="1" customWidth="1"/>
    <col min="10259" max="10260" width="14.42578125" style="1" customWidth="1"/>
    <col min="10261" max="10261" width="13.42578125" style="1" customWidth="1"/>
    <col min="10262" max="10262" width="14.42578125" style="1" customWidth="1"/>
    <col min="10263" max="10263" width="9.5703125" style="1" customWidth="1"/>
    <col min="10264" max="10499" width="9.140625" style="1"/>
    <col min="10500" max="10500" width="0" style="1" hidden="1" customWidth="1"/>
    <col min="10501" max="10501" width="52" style="1" customWidth="1"/>
    <col min="10502" max="10502" width="0" style="1" hidden="1" customWidth="1"/>
    <col min="10503" max="10505" width="10.5703125" style="1" customWidth="1"/>
    <col min="10506" max="10506" width="11.5703125" style="1" customWidth="1"/>
    <col min="10507" max="10514" width="10.5703125" style="1" customWidth="1"/>
    <col min="10515" max="10516" width="14.42578125" style="1" customWidth="1"/>
    <col min="10517" max="10517" width="13.42578125" style="1" customWidth="1"/>
    <col min="10518" max="10518" width="14.42578125" style="1" customWidth="1"/>
    <col min="10519" max="10519" width="9.5703125" style="1" customWidth="1"/>
    <col min="10520" max="10755" width="9.140625" style="1"/>
    <col min="10756" max="10756" width="0" style="1" hidden="1" customWidth="1"/>
    <col min="10757" max="10757" width="52" style="1" customWidth="1"/>
    <col min="10758" max="10758" width="0" style="1" hidden="1" customWidth="1"/>
    <col min="10759" max="10761" width="10.5703125" style="1" customWidth="1"/>
    <col min="10762" max="10762" width="11.5703125" style="1" customWidth="1"/>
    <col min="10763" max="10770" width="10.5703125" style="1" customWidth="1"/>
    <col min="10771" max="10772" width="14.42578125" style="1" customWidth="1"/>
    <col min="10773" max="10773" width="13.42578125" style="1" customWidth="1"/>
    <col min="10774" max="10774" width="14.42578125" style="1" customWidth="1"/>
    <col min="10775" max="10775" width="9.5703125" style="1" customWidth="1"/>
    <col min="10776" max="11011" width="9.140625" style="1"/>
    <col min="11012" max="11012" width="0" style="1" hidden="1" customWidth="1"/>
    <col min="11013" max="11013" width="52" style="1" customWidth="1"/>
    <col min="11014" max="11014" width="0" style="1" hidden="1" customWidth="1"/>
    <col min="11015" max="11017" width="10.5703125" style="1" customWidth="1"/>
    <col min="11018" max="11018" width="11.5703125" style="1" customWidth="1"/>
    <col min="11019" max="11026" width="10.5703125" style="1" customWidth="1"/>
    <col min="11027" max="11028" width="14.42578125" style="1" customWidth="1"/>
    <col min="11029" max="11029" width="13.42578125" style="1" customWidth="1"/>
    <col min="11030" max="11030" width="14.42578125" style="1" customWidth="1"/>
    <col min="11031" max="11031" width="9.5703125" style="1" customWidth="1"/>
    <col min="11032" max="11267" width="9.140625" style="1"/>
    <col min="11268" max="11268" width="0" style="1" hidden="1" customWidth="1"/>
    <col min="11269" max="11269" width="52" style="1" customWidth="1"/>
    <col min="11270" max="11270" width="0" style="1" hidden="1" customWidth="1"/>
    <col min="11271" max="11273" width="10.5703125" style="1" customWidth="1"/>
    <col min="11274" max="11274" width="11.5703125" style="1" customWidth="1"/>
    <col min="11275" max="11282" width="10.5703125" style="1" customWidth="1"/>
    <col min="11283" max="11284" width="14.42578125" style="1" customWidth="1"/>
    <col min="11285" max="11285" width="13.42578125" style="1" customWidth="1"/>
    <col min="11286" max="11286" width="14.42578125" style="1" customWidth="1"/>
    <col min="11287" max="11287" width="9.5703125" style="1" customWidth="1"/>
    <col min="11288" max="11523" width="9.140625" style="1"/>
    <col min="11524" max="11524" width="0" style="1" hidden="1" customWidth="1"/>
    <col min="11525" max="11525" width="52" style="1" customWidth="1"/>
    <col min="11526" max="11526" width="0" style="1" hidden="1" customWidth="1"/>
    <col min="11527" max="11529" width="10.5703125" style="1" customWidth="1"/>
    <col min="11530" max="11530" width="11.5703125" style="1" customWidth="1"/>
    <col min="11531" max="11538" width="10.5703125" style="1" customWidth="1"/>
    <col min="11539" max="11540" width="14.42578125" style="1" customWidth="1"/>
    <col min="11541" max="11541" width="13.42578125" style="1" customWidth="1"/>
    <col min="11542" max="11542" width="14.42578125" style="1" customWidth="1"/>
    <col min="11543" max="11543" width="9.5703125" style="1" customWidth="1"/>
    <col min="11544" max="11779" width="9.140625" style="1"/>
    <col min="11780" max="11780" width="0" style="1" hidden="1" customWidth="1"/>
    <col min="11781" max="11781" width="52" style="1" customWidth="1"/>
    <col min="11782" max="11782" width="0" style="1" hidden="1" customWidth="1"/>
    <col min="11783" max="11785" width="10.5703125" style="1" customWidth="1"/>
    <col min="11786" max="11786" width="11.5703125" style="1" customWidth="1"/>
    <col min="11787" max="11794" width="10.5703125" style="1" customWidth="1"/>
    <col min="11795" max="11796" width="14.42578125" style="1" customWidth="1"/>
    <col min="11797" max="11797" width="13.42578125" style="1" customWidth="1"/>
    <col min="11798" max="11798" width="14.42578125" style="1" customWidth="1"/>
    <col min="11799" max="11799" width="9.5703125" style="1" customWidth="1"/>
    <col min="11800" max="12035" width="9.140625" style="1"/>
    <col min="12036" max="12036" width="0" style="1" hidden="1" customWidth="1"/>
    <col min="12037" max="12037" width="52" style="1" customWidth="1"/>
    <col min="12038" max="12038" width="0" style="1" hidden="1" customWidth="1"/>
    <col min="12039" max="12041" width="10.5703125" style="1" customWidth="1"/>
    <col min="12042" max="12042" width="11.5703125" style="1" customWidth="1"/>
    <col min="12043" max="12050" width="10.5703125" style="1" customWidth="1"/>
    <col min="12051" max="12052" width="14.42578125" style="1" customWidth="1"/>
    <col min="12053" max="12053" width="13.42578125" style="1" customWidth="1"/>
    <col min="12054" max="12054" width="14.42578125" style="1" customWidth="1"/>
    <col min="12055" max="12055" width="9.5703125" style="1" customWidth="1"/>
    <col min="12056" max="12291" width="9.140625" style="1"/>
    <col min="12292" max="12292" width="0" style="1" hidden="1" customWidth="1"/>
    <col min="12293" max="12293" width="52" style="1" customWidth="1"/>
    <col min="12294" max="12294" width="0" style="1" hidden="1" customWidth="1"/>
    <col min="12295" max="12297" width="10.5703125" style="1" customWidth="1"/>
    <col min="12298" max="12298" width="11.5703125" style="1" customWidth="1"/>
    <col min="12299" max="12306" width="10.5703125" style="1" customWidth="1"/>
    <col min="12307" max="12308" width="14.42578125" style="1" customWidth="1"/>
    <col min="12309" max="12309" width="13.42578125" style="1" customWidth="1"/>
    <col min="12310" max="12310" width="14.42578125" style="1" customWidth="1"/>
    <col min="12311" max="12311" width="9.5703125" style="1" customWidth="1"/>
    <col min="12312" max="12547" width="9.140625" style="1"/>
    <col min="12548" max="12548" width="0" style="1" hidden="1" customWidth="1"/>
    <col min="12549" max="12549" width="52" style="1" customWidth="1"/>
    <col min="12550" max="12550" width="0" style="1" hidden="1" customWidth="1"/>
    <col min="12551" max="12553" width="10.5703125" style="1" customWidth="1"/>
    <col min="12554" max="12554" width="11.5703125" style="1" customWidth="1"/>
    <col min="12555" max="12562" width="10.5703125" style="1" customWidth="1"/>
    <col min="12563" max="12564" width="14.42578125" style="1" customWidth="1"/>
    <col min="12565" max="12565" width="13.42578125" style="1" customWidth="1"/>
    <col min="12566" max="12566" width="14.42578125" style="1" customWidth="1"/>
    <col min="12567" max="12567" width="9.5703125" style="1" customWidth="1"/>
    <col min="12568" max="12803" width="9.140625" style="1"/>
    <col min="12804" max="12804" width="0" style="1" hidden="1" customWidth="1"/>
    <col min="12805" max="12805" width="52" style="1" customWidth="1"/>
    <col min="12806" max="12806" width="0" style="1" hidden="1" customWidth="1"/>
    <col min="12807" max="12809" width="10.5703125" style="1" customWidth="1"/>
    <col min="12810" max="12810" width="11.5703125" style="1" customWidth="1"/>
    <col min="12811" max="12818" width="10.5703125" style="1" customWidth="1"/>
    <col min="12819" max="12820" width="14.42578125" style="1" customWidth="1"/>
    <col min="12821" max="12821" width="13.42578125" style="1" customWidth="1"/>
    <col min="12822" max="12822" width="14.42578125" style="1" customWidth="1"/>
    <col min="12823" max="12823" width="9.5703125" style="1" customWidth="1"/>
    <col min="12824" max="13059" width="9.140625" style="1"/>
    <col min="13060" max="13060" width="0" style="1" hidden="1" customWidth="1"/>
    <col min="13061" max="13061" width="52" style="1" customWidth="1"/>
    <col min="13062" max="13062" width="0" style="1" hidden="1" customWidth="1"/>
    <col min="13063" max="13065" width="10.5703125" style="1" customWidth="1"/>
    <col min="13066" max="13066" width="11.5703125" style="1" customWidth="1"/>
    <col min="13067" max="13074" width="10.5703125" style="1" customWidth="1"/>
    <col min="13075" max="13076" width="14.42578125" style="1" customWidth="1"/>
    <col min="13077" max="13077" width="13.42578125" style="1" customWidth="1"/>
    <col min="13078" max="13078" width="14.42578125" style="1" customWidth="1"/>
    <col min="13079" max="13079" width="9.5703125" style="1" customWidth="1"/>
    <col min="13080" max="13315" width="9.140625" style="1"/>
    <col min="13316" max="13316" width="0" style="1" hidden="1" customWidth="1"/>
    <col min="13317" max="13317" width="52" style="1" customWidth="1"/>
    <col min="13318" max="13318" width="0" style="1" hidden="1" customWidth="1"/>
    <col min="13319" max="13321" width="10.5703125" style="1" customWidth="1"/>
    <col min="13322" max="13322" width="11.5703125" style="1" customWidth="1"/>
    <col min="13323" max="13330" width="10.5703125" style="1" customWidth="1"/>
    <col min="13331" max="13332" width="14.42578125" style="1" customWidth="1"/>
    <col min="13333" max="13333" width="13.42578125" style="1" customWidth="1"/>
    <col min="13334" max="13334" width="14.42578125" style="1" customWidth="1"/>
    <col min="13335" max="13335" width="9.5703125" style="1" customWidth="1"/>
    <col min="13336" max="13571" width="9.140625" style="1"/>
    <col min="13572" max="13572" width="0" style="1" hidden="1" customWidth="1"/>
    <col min="13573" max="13573" width="52" style="1" customWidth="1"/>
    <col min="13574" max="13574" width="0" style="1" hidden="1" customWidth="1"/>
    <col min="13575" max="13577" width="10.5703125" style="1" customWidth="1"/>
    <col min="13578" max="13578" width="11.5703125" style="1" customWidth="1"/>
    <col min="13579" max="13586" width="10.5703125" style="1" customWidth="1"/>
    <col min="13587" max="13588" width="14.42578125" style="1" customWidth="1"/>
    <col min="13589" max="13589" width="13.42578125" style="1" customWidth="1"/>
    <col min="13590" max="13590" width="14.42578125" style="1" customWidth="1"/>
    <col min="13591" max="13591" width="9.5703125" style="1" customWidth="1"/>
    <col min="13592" max="13827" width="9.140625" style="1"/>
    <col min="13828" max="13828" width="0" style="1" hidden="1" customWidth="1"/>
    <col min="13829" max="13829" width="52" style="1" customWidth="1"/>
    <col min="13830" max="13830" width="0" style="1" hidden="1" customWidth="1"/>
    <col min="13831" max="13833" width="10.5703125" style="1" customWidth="1"/>
    <col min="13834" max="13834" width="11.5703125" style="1" customWidth="1"/>
    <col min="13835" max="13842" width="10.5703125" style="1" customWidth="1"/>
    <col min="13843" max="13844" width="14.42578125" style="1" customWidth="1"/>
    <col min="13845" max="13845" width="13.42578125" style="1" customWidth="1"/>
    <col min="13846" max="13846" width="14.42578125" style="1" customWidth="1"/>
    <col min="13847" max="13847" width="9.5703125" style="1" customWidth="1"/>
    <col min="13848" max="14083" width="9.140625" style="1"/>
    <col min="14084" max="14084" width="0" style="1" hidden="1" customWidth="1"/>
    <col min="14085" max="14085" width="52" style="1" customWidth="1"/>
    <col min="14086" max="14086" width="0" style="1" hidden="1" customWidth="1"/>
    <col min="14087" max="14089" width="10.5703125" style="1" customWidth="1"/>
    <col min="14090" max="14090" width="11.5703125" style="1" customWidth="1"/>
    <col min="14091" max="14098" width="10.5703125" style="1" customWidth="1"/>
    <col min="14099" max="14100" width="14.42578125" style="1" customWidth="1"/>
    <col min="14101" max="14101" width="13.42578125" style="1" customWidth="1"/>
    <col min="14102" max="14102" width="14.42578125" style="1" customWidth="1"/>
    <col min="14103" max="14103" width="9.5703125" style="1" customWidth="1"/>
    <col min="14104" max="14339" width="9.140625" style="1"/>
    <col min="14340" max="14340" width="0" style="1" hidden="1" customWidth="1"/>
    <col min="14341" max="14341" width="52" style="1" customWidth="1"/>
    <col min="14342" max="14342" width="0" style="1" hidden="1" customWidth="1"/>
    <col min="14343" max="14345" width="10.5703125" style="1" customWidth="1"/>
    <col min="14346" max="14346" width="11.5703125" style="1" customWidth="1"/>
    <col min="14347" max="14354" width="10.5703125" style="1" customWidth="1"/>
    <col min="14355" max="14356" width="14.42578125" style="1" customWidth="1"/>
    <col min="14357" max="14357" width="13.42578125" style="1" customWidth="1"/>
    <col min="14358" max="14358" width="14.42578125" style="1" customWidth="1"/>
    <col min="14359" max="14359" width="9.5703125" style="1" customWidth="1"/>
    <col min="14360" max="14595" width="9.140625" style="1"/>
    <col min="14596" max="14596" width="0" style="1" hidden="1" customWidth="1"/>
    <col min="14597" max="14597" width="52" style="1" customWidth="1"/>
    <col min="14598" max="14598" width="0" style="1" hidden="1" customWidth="1"/>
    <col min="14599" max="14601" width="10.5703125" style="1" customWidth="1"/>
    <col min="14602" max="14602" width="11.5703125" style="1" customWidth="1"/>
    <col min="14603" max="14610" width="10.5703125" style="1" customWidth="1"/>
    <col min="14611" max="14612" width="14.42578125" style="1" customWidth="1"/>
    <col min="14613" max="14613" width="13.42578125" style="1" customWidth="1"/>
    <col min="14614" max="14614" width="14.42578125" style="1" customWidth="1"/>
    <col min="14615" max="14615" width="9.5703125" style="1" customWidth="1"/>
    <col min="14616" max="14851" width="9.140625" style="1"/>
    <col min="14852" max="14852" width="0" style="1" hidden="1" customWidth="1"/>
    <col min="14853" max="14853" width="52" style="1" customWidth="1"/>
    <col min="14854" max="14854" width="0" style="1" hidden="1" customWidth="1"/>
    <col min="14855" max="14857" width="10.5703125" style="1" customWidth="1"/>
    <col min="14858" max="14858" width="11.5703125" style="1" customWidth="1"/>
    <col min="14859" max="14866" width="10.5703125" style="1" customWidth="1"/>
    <col min="14867" max="14868" width="14.42578125" style="1" customWidth="1"/>
    <col min="14869" max="14869" width="13.42578125" style="1" customWidth="1"/>
    <col min="14870" max="14870" width="14.42578125" style="1" customWidth="1"/>
    <col min="14871" max="14871" width="9.5703125" style="1" customWidth="1"/>
    <col min="14872" max="15107" width="9.140625" style="1"/>
    <col min="15108" max="15108" width="0" style="1" hidden="1" customWidth="1"/>
    <col min="15109" max="15109" width="52" style="1" customWidth="1"/>
    <col min="15110" max="15110" width="0" style="1" hidden="1" customWidth="1"/>
    <col min="15111" max="15113" width="10.5703125" style="1" customWidth="1"/>
    <col min="15114" max="15114" width="11.5703125" style="1" customWidth="1"/>
    <col min="15115" max="15122" width="10.5703125" style="1" customWidth="1"/>
    <col min="15123" max="15124" width="14.42578125" style="1" customWidth="1"/>
    <col min="15125" max="15125" width="13.42578125" style="1" customWidth="1"/>
    <col min="15126" max="15126" width="14.42578125" style="1" customWidth="1"/>
    <col min="15127" max="15127" width="9.5703125" style="1" customWidth="1"/>
    <col min="15128" max="15363" width="9.140625" style="1"/>
    <col min="15364" max="15364" width="0" style="1" hidden="1" customWidth="1"/>
    <col min="15365" max="15365" width="52" style="1" customWidth="1"/>
    <col min="15366" max="15366" width="0" style="1" hidden="1" customWidth="1"/>
    <col min="15367" max="15369" width="10.5703125" style="1" customWidth="1"/>
    <col min="15370" max="15370" width="11.5703125" style="1" customWidth="1"/>
    <col min="15371" max="15378" width="10.5703125" style="1" customWidth="1"/>
    <col min="15379" max="15380" width="14.42578125" style="1" customWidth="1"/>
    <col min="15381" max="15381" width="13.42578125" style="1" customWidth="1"/>
    <col min="15382" max="15382" width="14.42578125" style="1" customWidth="1"/>
    <col min="15383" max="15383" width="9.5703125" style="1" customWidth="1"/>
    <col min="15384" max="15619" width="9.140625" style="1"/>
    <col min="15620" max="15620" width="0" style="1" hidden="1" customWidth="1"/>
    <col min="15621" max="15621" width="52" style="1" customWidth="1"/>
    <col min="15622" max="15622" width="0" style="1" hidden="1" customWidth="1"/>
    <col min="15623" max="15625" width="10.5703125" style="1" customWidth="1"/>
    <col min="15626" max="15626" width="11.5703125" style="1" customWidth="1"/>
    <col min="15627" max="15634" width="10.5703125" style="1" customWidth="1"/>
    <col min="15635" max="15636" width="14.42578125" style="1" customWidth="1"/>
    <col min="15637" max="15637" width="13.42578125" style="1" customWidth="1"/>
    <col min="15638" max="15638" width="14.42578125" style="1" customWidth="1"/>
    <col min="15639" max="15639" width="9.5703125" style="1" customWidth="1"/>
    <col min="15640" max="15875" width="9.140625" style="1"/>
    <col min="15876" max="15876" width="0" style="1" hidden="1" customWidth="1"/>
    <col min="15877" max="15877" width="52" style="1" customWidth="1"/>
    <col min="15878" max="15878" width="0" style="1" hidden="1" customWidth="1"/>
    <col min="15879" max="15881" width="10.5703125" style="1" customWidth="1"/>
    <col min="15882" max="15882" width="11.5703125" style="1" customWidth="1"/>
    <col min="15883" max="15890" width="10.5703125" style="1" customWidth="1"/>
    <col min="15891" max="15892" width="14.42578125" style="1" customWidth="1"/>
    <col min="15893" max="15893" width="13.42578125" style="1" customWidth="1"/>
    <col min="15894" max="15894" width="14.42578125" style="1" customWidth="1"/>
    <col min="15895" max="15895" width="9.5703125" style="1" customWidth="1"/>
    <col min="15896" max="16131" width="9.140625" style="1"/>
    <col min="16132" max="16132" width="0" style="1" hidden="1" customWidth="1"/>
    <col min="16133" max="16133" width="52" style="1" customWidth="1"/>
    <col min="16134" max="16134" width="0" style="1" hidden="1" customWidth="1"/>
    <col min="16135" max="16137" width="10.5703125" style="1" customWidth="1"/>
    <col min="16138" max="16138" width="11.5703125" style="1" customWidth="1"/>
    <col min="16139" max="16146" width="10.5703125" style="1" customWidth="1"/>
    <col min="16147" max="16148" width="14.42578125" style="1" customWidth="1"/>
    <col min="16149" max="16149" width="13.42578125" style="1" customWidth="1"/>
    <col min="16150" max="16150" width="14.42578125" style="1" customWidth="1"/>
    <col min="16151" max="16151" width="9.5703125" style="1" customWidth="1"/>
    <col min="16152" max="16384" width="9.140625" style="1"/>
  </cols>
  <sheetData>
    <row r="1" spans="1:28" s="101" customFormat="1" ht="18"/>
    <row r="2" spans="1:28" s="2" customFormat="1" ht="25.5" customHeight="1">
      <c r="B2" s="58" t="s">
        <v>377</v>
      </c>
      <c r="C2" s="58"/>
      <c r="D2" s="58"/>
      <c r="E2" s="58"/>
      <c r="F2" s="58"/>
    </row>
    <row r="3" spans="1:28" ht="5.25" customHeight="1"/>
    <row r="4" spans="1:28" ht="5.0999999999999996" hidden="1" customHeight="1">
      <c r="B4" s="3"/>
      <c r="C4" s="63"/>
      <c r="D4" s="63"/>
      <c r="E4" s="63"/>
      <c r="F4" s="63"/>
      <c r="G4" s="4"/>
      <c r="H4" s="4"/>
      <c r="I4" s="4"/>
      <c r="J4" s="4"/>
      <c r="K4" s="4"/>
      <c r="L4" s="4"/>
      <c r="M4" s="4"/>
      <c r="N4" s="4"/>
      <c r="O4" s="4"/>
      <c r="P4" s="4"/>
      <c r="Q4" s="4"/>
      <c r="U4" s="5"/>
      <c r="V4" s="5"/>
      <c r="W4" s="6"/>
    </row>
    <row r="5" spans="1:28" s="4" customFormat="1" ht="5.0999999999999996" hidden="1" customHeight="1">
      <c r="A5" s="1"/>
      <c r="B5" s="7"/>
      <c r="C5" s="13"/>
      <c r="D5" s="13"/>
      <c r="E5" s="13"/>
      <c r="F5" s="13"/>
      <c r="G5" s="408"/>
      <c r="H5" s="408"/>
      <c r="I5" s="1"/>
      <c r="J5" s="1"/>
      <c r="K5" s="1"/>
      <c r="L5" s="1"/>
      <c r="M5" s="1"/>
      <c r="N5" s="1"/>
      <c r="O5" s="1"/>
      <c r="P5" s="1"/>
      <c r="Q5" s="1"/>
      <c r="R5" s="408"/>
      <c r="S5" s="408"/>
      <c r="T5" s="408"/>
      <c r="U5" s="409"/>
      <c r="V5" s="409"/>
      <c r="W5" s="420"/>
    </row>
    <row r="6" spans="1:28" ht="54.75" customHeight="1">
      <c r="B6" s="521" t="s">
        <v>121</v>
      </c>
      <c r="C6" s="522" t="s">
        <v>122</v>
      </c>
      <c r="D6" s="522" t="s">
        <v>123</v>
      </c>
      <c r="E6" s="522" t="s">
        <v>124</v>
      </c>
      <c r="F6" s="522" t="s">
        <v>373</v>
      </c>
      <c r="G6" s="523" t="s">
        <v>125</v>
      </c>
      <c r="H6" s="524" t="s">
        <v>126</v>
      </c>
      <c r="I6" s="521" t="s">
        <v>7</v>
      </c>
      <c r="J6" s="521" t="s">
        <v>8</v>
      </c>
      <c r="K6" s="521" t="s">
        <v>9</v>
      </c>
      <c r="L6" s="521" t="s">
        <v>10</v>
      </c>
      <c r="M6" s="521" t="s">
        <v>40</v>
      </c>
      <c r="N6" s="521" t="s">
        <v>41</v>
      </c>
      <c r="O6" s="524" t="s">
        <v>42</v>
      </c>
      <c r="P6" s="524" t="s">
        <v>43</v>
      </c>
      <c r="Q6" s="521" t="s">
        <v>44</v>
      </c>
      <c r="R6" s="421" t="s">
        <v>45</v>
      </c>
      <c r="S6" s="522" t="s">
        <v>127</v>
      </c>
      <c r="T6" s="522" t="s">
        <v>128</v>
      </c>
      <c r="U6" s="422" t="s">
        <v>129</v>
      </c>
      <c r="V6" s="522" t="s">
        <v>130</v>
      </c>
      <c r="W6" s="522" t="s">
        <v>131</v>
      </c>
    </row>
    <row r="7" spans="1:28">
      <c r="B7" s="349" t="s">
        <v>132</v>
      </c>
      <c r="C7" s="62"/>
      <c r="D7" s="62"/>
      <c r="E7" s="249"/>
      <c r="F7" s="249"/>
      <c r="G7" s="308"/>
      <c r="H7" s="423"/>
      <c r="I7" s="119"/>
      <c r="J7" s="423"/>
      <c r="K7" s="350"/>
      <c r="L7" s="350"/>
      <c r="M7" s="350"/>
      <c r="N7" s="350"/>
      <c r="O7" s="350"/>
      <c r="P7" s="350"/>
      <c r="Q7" s="350"/>
      <c r="R7" s="424"/>
      <c r="S7" s="62"/>
      <c r="T7" s="62"/>
      <c r="U7" s="424"/>
      <c r="V7" s="350"/>
      <c r="W7" s="425"/>
    </row>
    <row r="8" spans="1:28" ht="12.75">
      <c r="A8" s="10" t="s">
        <v>133</v>
      </c>
      <c r="B8" s="351" t="s">
        <v>134</v>
      </c>
      <c r="C8" s="61">
        <v>4906618.76</v>
      </c>
      <c r="D8" s="61">
        <v>2924041.8900000011</v>
      </c>
      <c r="E8" s="119">
        <v>2168405.9000000036</v>
      </c>
      <c r="F8" s="119">
        <v>3054951.9700000007</v>
      </c>
      <c r="G8" s="350">
        <v>898301.54999999912</v>
      </c>
      <c r="H8" s="350">
        <v>683742.41999999993</v>
      </c>
      <c r="I8" s="119"/>
      <c r="J8" s="350"/>
      <c r="K8" s="119"/>
      <c r="L8" s="350"/>
      <c r="M8" s="350"/>
      <c r="N8" s="350"/>
      <c r="O8" s="350"/>
      <c r="P8" s="350"/>
      <c r="Q8" s="350"/>
      <c r="R8" s="61"/>
      <c r="S8" s="61">
        <f>SUM(G8:R8)</f>
        <v>1582043.969999999</v>
      </c>
      <c r="T8" s="61">
        <f>SUM(C8:F8)+S8</f>
        <v>14636062.490000004</v>
      </c>
      <c r="U8" s="110">
        <v>31978000</v>
      </c>
      <c r="V8" s="352"/>
      <c r="W8" s="353">
        <f>+(T8+'Incentives 2018-22'!S12)/(U8+V8)</f>
        <v>0.46771413127775358</v>
      </c>
      <c r="AB8" s="10"/>
    </row>
    <row r="9" spans="1:28" ht="12.75">
      <c r="A9" s="10"/>
      <c r="B9" s="351" t="s">
        <v>135</v>
      </c>
      <c r="C9" s="61">
        <v>353890.60000000033</v>
      </c>
      <c r="D9" s="61">
        <v>335271.55999999965</v>
      </c>
      <c r="E9" s="119">
        <v>452153.39999999967</v>
      </c>
      <c r="F9" s="119">
        <v>905830.47000000102</v>
      </c>
      <c r="G9" s="350">
        <v>37797.989999999983</v>
      </c>
      <c r="H9" s="350">
        <v>58628.070000000094</v>
      </c>
      <c r="I9" s="119"/>
      <c r="J9" s="350"/>
      <c r="K9" s="119"/>
      <c r="L9" s="350"/>
      <c r="M9" s="350"/>
      <c r="N9" s="350"/>
      <c r="O9" s="350"/>
      <c r="P9" s="350"/>
      <c r="Q9" s="350"/>
      <c r="R9" s="61"/>
      <c r="S9" s="61">
        <f>SUM(G9:R9)</f>
        <v>96426.060000000085</v>
      </c>
      <c r="T9" s="61">
        <f t="shared" ref="T9:T10" si="0">SUM(C9:F9)+S9</f>
        <v>2143572.0900000008</v>
      </c>
      <c r="U9" s="110">
        <v>161770000</v>
      </c>
      <c r="V9" s="352"/>
      <c r="W9" s="353">
        <f>+(T9+'Incentives 2018-22'!S8)/(U9+V9)</f>
        <v>0.61512110341843362</v>
      </c>
      <c r="AB9" s="10"/>
    </row>
    <row r="10" spans="1:28" ht="12.75">
      <c r="A10" s="10" t="s">
        <v>136</v>
      </c>
      <c r="B10" s="354" t="s">
        <v>137</v>
      </c>
      <c r="C10" s="61">
        <v>411485.41000000003</v>
      </c>
      <c r="D10" s="61">
        <v>378985.42</v>
      </c>
      <c r="E10" s="119">
        <v>622602.30999999947</v>
      </c>
      <c r="F10" s="119">
        <v>942317.20999999973</v>
      </c>
      <c r="G10" s="350">
        <v>48660.819999999992</v>
      </c>
      <c r="H10" s="350">
        <v>64569.790000000045</v>
      </c>
      <c r="I10" s="119"/>
      <c r="J10" s="350"/>
      <c r="K10" s="119"/>
      <c r="L10" s="350"/>
      <c r="M10" s="350"/>
      <c r="N10" s="350"/>
      <c r="O10" s="350"/>
      <c r="P10" s="350"/>
      <c r="Q10" s="350"/>
      <c r="R10" s="61"/>
      <c r="S10" s="61">
        <f>SUM(G10:R10)</f>
        <v>113230.61000000004</v>
      </c>
      <c r="T10" s="61">
        <f t="shared" si="0"/>
        <v>2468620.9599999995</v>
      </c>
      <c r="U10" s="110">
        <v>20518000</v>
      </c>
      <c r="V10" s="355"/>
      <c r="W10" s="353">
        <f>+(T10+'Incentives 2018-22'!S9)/(U10+V10)</f>
        <v>0.51769481625889469</v>
      </c>
      <c r="AB10" s="10"/>
    </row>
    <row r="11" spans="1:28" ht="12.75">
      <c r="A11" s="10"/>
      <c r="B11" s="525" t="s">
        <v>138</v>
      </c>
      <c r="C11" s="426">
        <f>SUM(C8:C10)</f>
        <v>5671994.7700000005</v>
      </c>
      <c r="D11" s="426">
        <v>3638298.8700000006</v>
      </c>
      <c r="E11" s="427">
        <v>3243161.6100000031</v>
      </c>
      <c r="F11" s="427">
        <v>4903099.6500000013</v>
      </c>
      <c r="G11" s="526">
        <f>SUM(G8:G10)</f>
        <v>984760.35999999905</v>
      </c>
      <c r="H11" s="526">
        <f>SUM(H8:H10)</f>
        <v>806940.28</v>
      </c>
      <c r="I11" s="526"/>
      <c r="J11" s="526"/>
      <c r="K11" s="526"/>
      <c r="L11" s="526"/>
      <c r="M11" s="526"/>
      <c r="N11" s="526"/>
      <c r="O11" s="526"/>
      <c r="P11" s="526"/>
      <c r="Q11" s="526"/>
      <c r="R11" s="526"/>
      <c r="S11" s="426">
        <f t="shared" ref="S11:T11" si="1">SUM(S8:S10)</f>
        <v>1791700.6399999992</v>
      </c>
      <c r="T11" s="426">
        <f t="shared" si="1"/>
        <v>19248255.540000007</v>
      </c>
      <c r="U11" s="426">
        <v>214266000</v>
      </c>
      <c r="V11" s="426">
        <f t="shared" ref="V11" si="2">SUM(V8:V10)</f>
        <v>0</v>
      </c>
      <c r="W11" s="527">
        <f>+T11/U11</f>
        <v>8.9833457198062253E-2</v>
      </c>
      <c r="AB11" s="10"/>
    </row>
    <row r="12" spans="1:28" ht="3.75" customHeight="1">
      <c r="A12" s="10"/>
      <c r="B12" s="356"/>
      <c r="C12" s="424"/>
      <c r="D12" s="61"/>
      <c r="E12" s="119"/>
      <c r="F12" s="119"/>
      <c r="G12" s="350"/>
      <c r="H12" s="350"/>
      <c r="I12" s="119"/>
      <c r="J12" s="350"/>
      <c r="K12" s="350"/>
      <c r="L12" s="350"/>
      <c r="M12" s="350"/>
      <c r="N12" s="350"/>
      <c r="O12" s="350"/>
      <c r="P12" s="350"/>
      <c r="Q12" s="350"/>
      <c r="R12" s="424"/>
      <c r="S12" s="424"/>
      <c r="T12" s="424"/>
      <c r="U12" s="424"/>
      <c r="V12" s="423"/>
      <c r="W12" s="428"/>
      <c r="AB12" s="10"/>
    </row>
    <row r="13" spans="1:28" ht="12.75">
      <c r="A13" s="10"/>
      <c r="B13" s="349" t="s">
        <v>139</v>
      </c>
      <c r="C13" s="61"/>
      <c r="D13" s="61"/>
      <c r="E13" s="119"/>
      <c r="F13" s="119"/>
      <c r="G13" s="350"/>
      <c r="H13" s="350"/>
      <c r="I13" s="119"/>
      <c r="J13" s="350"/>
      <c r="K13" s="350"/>
      <c r="L13" s="350"/>
      <c r="M13" s="350"/>
      <c r="N13" s="350"/>
      <c r="O13" s="350"/>
      <c r="P13" s="350"/>
      <c r="Q13" s="350"/>
      <c r="R13" s="61"/>
      <c r="S13" s="61"/>
      <c r="T13" s="61"/>
      <c r="U13" s="61"/>
      <c r="V13" s="350"/>
      <c r="W13" s="353"/>
      <c r="AB13" s="10"/>
    </row>
    <row r="14" spans="1:28" ht="12.75">
      <c r="A14" s="10" t="s">
        <v>140</v>
      </c>
      <c r="B14" s="351" t="s">
        <v>141</v>
      </c>
      <c r="C14" s="61">
        <v>6617.5699999999988</v>
      </c>
      <c r="D14" s="61">
        <v>5003.5800000000008</v>
      </c>
      <c r="E14" s="119">
        <v>7207.76</v>
      </c>
      <c r="F14" s="119">
        <v>9204.9899999999961</v>
      </c>
      <c r="G14" s="350">
        <v>220.93</v>
      </c>
      <c r="H14" s="350">
        <v>415.82999999999993</v>
      </c>
      <c r="I14" s="119"/>
      <c r="J14" s="350"/>
      <c r="K14" s="119"/>
      <c r="L14" s="350"/>
      <c r="M14" s="350"/>
      <c r="N14" s="350"/>
      <c r="O14" s="350"/>
      <c r="P14" s="350"/>
      <c r="Q14" s="350"/>
      <c r="R14" s="61"/>
      <c r="S14" s="61">
        <f>SUM(G14:R14)</f>
        <v>636.76</v>
      </c>
      <c r="T14" s="61">
        <f t="shared" ref="T14:T15" si="3">SUM(C14:F14)+S14</f>
        <v>28670.659999999993</v>
      </c>
      <c r="U14" s="61">
        <v>63000</v>
      </c>
      <c r="V14" s="350"/>
      <c r="W14" s="353">
        <f>+T14/(U14+V14)</f>
        <v>0.45508984126984114</v>
      </c>
      <c r="AB14" s="10"/>
    </row>
    <row r="15" spans="1:28" ht="12.75">
      <c r="A15" s="10"/>
      <c r="B15" s="351" t="s">
        <v>142</v>
      </c>
      <c r="C15" s="61">
        <v>0</v>
      </c>
      <c r="D15" s="61">
        <v>0</v>
      </c>
      <c r="E15" s="119">
        <v>0</v>
      </c>
      <c r="F15" s="119">
        <v>0</v>
      </c>
      <c r="G15" s="350">
        <v>0</v>
      </c>
      <c r="H15" s="350">
        <v>0</v>
      </c>
      <c r="I15" s="119"/>
      <c r="J15" s="350"/>
      <c r="K15" s="119"/>
      <c r="L15" s="350"/>
      <c r="M15" s="350"/>
      <c r="N15" s="350"/>
      <c r="O15" s="350"/>
      <c r="P15" s="350"/>
      <c r="Q15" s="350"/>
      <c r="R15" s="61"/>
      <c r="S15" s="61">
        <f>SUM(G15:R15)</f>
        <v>0</v>
      </c>
      <c r="T15" s="61">
        <f t="shared" si="3"/>
        <v>0</v>
      </c>
      <c r="U15" s="61">
        <v>0</v>
      </c>
      <c r="V15" s="350"/>
      <c r="W15" s="353">
        <v>0</v>
      </c>
      <c r="AB15" s="10"/>
    </row>
    <row r="16" spans="1:28" ht="12.75">
      <c r="A16" s="10"/>
      <c r="B16" s="525" t="s">
        <v>143</v>
      </c>
      <c r="C16" s="526">
        <f>SUM(C14:C15)</f>
        <v>6617.5699999999988</v>
      </c>
      <c r="D16" s="526">
        <v>5003.5800000000008</v>
      </c>
      <c r="E16" s="429">
        <v>7207.76</v>
      </c>
      <c r="F16" s="429">
        <v>9204.9899999999961</v>
      </c>
      <c r="G16" s="526">
        <f t="shared" ref="G16:H16" si="4">SUM(G14:G15)</f>
        <v>220.93</v>
      </c>
      <c r="H16" s="526">
        <f t="shared" si="4"/>
        <v>415.82999999999993</v>
      </c>
      <c r="I16" s="526"/>
      <c r="J16" s="526"/>
      <c r="K16" s="526"/>
      <c r="L16" s="526"/>
      <c r="M16" s="526"/>
      <c r="N16" s="526"/>
      <c r="O16" s="526"/>
      <c r="P16" s="526"/>
      <c r="Q16" s="526"/>
      <c r="R16" s="526"/>
      <c r="S16" s="526">
        <f t="shared" ref="S16:T16" si="5">SUM(S14:S15)</f>
        <v>636.76</v>
      </c>
      <c r="T16" s="526">
        <f t="shared" si="5"/>
        <v>28670.659999999993</v>
      </c>
      <c r="U16" s="426">
        <v>63000</v>
      </c>
      <c r="V16" s="426">
        <f t="shared" ref="V16" si="6">SUM(V14:V15)</f>
        <v>0</v>
      </c>
      <c r="W16" s="527">
        <f>+T16/U16</f>
        <v>0.45508984126984114</v>
      </c>
      <c r="AB16" s="10"/>
    </row>
    <row r="17" spans="1:28" ht="5.0999999999999996" customHeight="1">
      <c r="A17" s="10"/>
      <c r="B17" s="357"/>
      <c r="C17" s="61"/>
      <c r="D17" s="61"/>
      <c r="E17" s="119"/>
      <c r="F17" s="119"/>
      <c r="G17" s="350"/>
      <c r="H17" s="350"/>
      <c r="I17" s="119"/>
      <c r="J17" s="350"/>
      <c r="K17" s="350"/>
      <c r="L17" s="350"/>
      <c r="M17" s="350"/>
      <c r="N17" s="350"/>
      <c r="O17" s="350"/>
      <c r="P17" s="350"/>
      <c r="Q17" s="350"/>
      <c r="R17" s="424"/>
      <c r="S17" s="61"/>
      <c r="T17" s="61"/>
      <c r="U17" s="61"/>
      <c r="V17" s="350"/>
      <c r="W17" s="353"/>
      <c r="AB17" s="10"/>
    </row>
    <row r="18" spans="1:28" ht="12.75">
      <c r="A18" s="10"/>
      <c r="B18" s="357" t="s">
        <v>144</v>
      </c>
      <c r="C18" s="61"/>
      <c r="D18" s="61"/>
      <c r="E18" s="119"/>
      <c r="F18" s="119"/>
      <c r="G18" s="350"/>
      <c r="H18" s="350"/>
      <c r="I18" s="119"/>
      <c r="J18" s="350"/>
      <c r="K18" s="350"/>
      <c r="L18" s="350"/>
      <c r="M18" s="350"/>
      <c r="N18" s="350"/>
      <c r="O18" s="350"/>
      <c r="P18" s="350"/>
      <c r="Q18" s="350"/>
      <c r="R18" s="61"/>
      <c r="S18" s="61"/>
      <c r="T18" s="61"/>
      <c r="U18" s="61"/>
      <c r="V18" s="308"/>
      <c r="W18" s="353"/>
      <c r="AB18" s="10"/>
    </row>
    <row r="19" spans="1:28" ht="12.75">
      <c r="A19" s="10"/>
      <c r="B19" s="351" t="s">
        <v>145</v>
      </c>
      <c r="C19" s="61">
        <v>117660.87</v>
      </c>
      <c r="D19" s="61">
        <v>157821.19000000003</v>
      </c>
      <c r="E19" s="119">
        <v>29963.95</v>
      </c>
      <c r="F19" s="119">
        <v>3869.24</v>
      </c>
      <c r="G19" s="350">
        <v>-46.340000000000018</v>
      </c>
      <c r="H19" s="350">
        <v>899.34999999999991</v>
      </c>
      <c r="I19" s="119"/>
      <c r="J19" s="350"/>
      <c r="K19" s="119"/>
      <c r="L19" s="350"/>
      <c r="M19" s="350"/>
      <c r="N19" s="350"/>
      <c r="O19" s="350"/>
      <c r="P19" s="350"/>
      <c r="Q19" s="350"/>
      <c r="R19" s="61"/>
      <c r="S19" s="61">
        <f>SUM(G19:R19)</f>
        <v>853.00999999999988</v>
      </c>
      <c r="T19" s="61">
        <f t="shared" ref="T19:T20" si="7">SUM(C19:F19)+S19</f>
        <v>310168.26000000007</v>
      </c>
      <c r="U19" s="61">
        <v>6000000</v>
      </c>
      <c r="V19" s="119"/>
      <c r="W19" s="358">
        <f>+T19/U19</f>
        <v>5.1694710000000012E-2</v>
      </c>
      <c r="AB19" s="10"/>
    </row>
    <row r="20" spans="1:28" ht="12.75">
      <c r="A20" s="10" t="s">
        <v>146</v>
      </c>
      <c r="B20" s="351" t="s">
        <v>147</v>
      </c>
      <c r="C20" s="61">
        <v>978544.03</v>
      </c>
      <c r="D20" s="61">
        <v>1300087.8900000006</v>
      </c>
      <c r="E20" s="119">
        <v>2427266.1400000015</v>
      </c>
      <c r="F20" s="119">
        <v>1995847.8799999966</v>
      </c>
      <c r="G20" s="350">
        <v>232557.52999999974</v>
      </c>
      <c r="H20" s="350">
        <v>330995.06000000029</v>
      </c>
      <c r="I20" s="119"/>
      <c r="J20" s="350"/>
      <c r="K20" s="119"/>
      <c r="L20" s="350"/>
      <c r="M20" s="350"/>
      <c r="N20" s="350"/>
      <c r="O20" s="350"/>
      <c r="P20" s="350"/>
      <c r="Q20" s="350"/>
      <c r="R20" s="119"/>
      <c r="S20" s="220">
        <f>SUM(G20:R20)</f>
        <v>563552.59000000008</v>
      </c>
      <c r="T20" s="61">
        <f t="shared" si="7"/>
        <v>7265298.5299999993</v>
      </c>
      <c r="U20" s="112">
        <v>12931000</v>
      </c>
      <c r="V20" s="8"/>
      <c r="W20" s="358">
        <f>+T20/U20</f>
        <v>0.56185125125667001</v>
      </c>
      <c r="AB20" s="10"/>
    </row>
    <row r="21" spans="1:28" ht="12.75">
      <c r="A21" s="10"/>
      <c r="B21" s="525" t="s">
        <v>148</v>
      </c>
      <c r="C21" s="526">
        <f>SUM(C19:C20)</f>
        <v>1096204.8999999999</v>
      </c>
      <c r="D21" s="526">
        <v>1457909.0800000005</v>
      </c>
      <c r="E21" s="429">
        <v>2457230.0900000017</v>
      </c>
      <c r="F21" s="429">
        <v>1999717.1199999966</v>
      </c>
      <c r="G21" s="526">
        <f>G20+G19</f>
        <v>232511.18999999974</v>
      </c>
      <c r="H21" s="526">
        <f>H20+H19</f>
        <v>331894.41000000027</v>
      </c>
      <c r="I21" s="526"/>
      <c r="J21" s="526"/>
      <c r="K21" s="526"/>
      <c r="L21" s="526"/>
      <c r="M21" s="526"/>
      <c r="N21" s="526"/>
      <c r="O21" s="526"/>
      <c r="P21" s="526"/>
      <c r="Q21" s="526"/>
      <c r="R21" s="526"/>
      <c r="S21" s="526">
        <f>S20+S19</f>
        <v>564405.60000000009</v>
      </c>
      <c r="T21" s="526">
        <f>T20+T19</f>
        <v>7575466.7899999991</v>
      </c>
      <c r="U21" s="426">
        <v>18931000</v>
      </c>
      <c r="V21" s="426">
        <f>V20+V19</f>
        <v>0</v>
      </c>
      <c r="W21" s="527">
        <f>+T21/U21</f>
        <v>0.40016199830965077</v>
      </c>
      <c r="AB21" s="10"/>
    </row>
    <row r="22" spans="1:28" ht="3" customHeight="1">
      <c r="A22" s="10"/>
      <c r="B22" s="351"/>
      <c r="C22" s="61"/>
      <c r="D22" s="61"/>
      <c r="E22" s="119"/>
      <c r="F22" s="119"/>
      <c r="G22" s="350"/>
      <c r="H22" s="350"/>
      <c r="I22" s="61"/>
      <c r="J22" s="350"/>
      <c r="K22" s="350"/>
      <c r="L22" s="350"/>
      <c r="M22" s="350"/>
      <c r="N22" s="359"/>
      <c r="O22" s="350"/>
      <c r="P22" s="350"/>
      <c r="Q22" s="350"/>
      <c r="R22" s="424"/>
      <c r="S22" s="61"/>
      <c r="T22" s="61">
        <v>0</v>
      </c>
      <c r="U22" s="110"/>
      <c r="V22" s="352"/>
      <c r="W22" s="360"/>
      <c r="AB22" s="10"/>
    </row>
    <row r="23" spans="1:28" ht="12.75">
      <c r="A23" s="10"/>
      <c r="B23" s="349" t="s">
        <v>149</v>
      </c>
      <c r="C23" s="61"/>
      <c r="D23" s="61"/>
      <c r="E23" s="119"/>
      <c r="F23" s="119"/>
      <c r="G23" s="350"/>
      <c r="H23" s="350"/>
      <c r="I23" s="61"/>
      <c r="J23" s="350"/>
      <c r="K23" s="350"/>
      <c r="L23" s="350"/>
      <c r="M23" s="350"/>
      <c r="N23" s="350"/>
      <c r="O23" s="350"/>
      <c r="P23" s="350"/>
      <c r="Q23" s="350"/>
      <c r="R23" s="61"/>
      <c r="S23" s="61"/>
      <c r="T23" s="61"/>
      <c r="U23" s="61"/>
      <c r="V23" s="350"/>
      <c r="W23" s="353"/>
      <c r="AB23" s="10"/>
    </row>
    <row r="24" spans="1:28" ht="12.75">
      <c r="A24" s="10" t="s">
        <v>150</v>
      </c>
      <c r="B24" s="351" t="s">
        <v>151</v>
      </c>
      <c r="C24" s="61">
        <v>2289175.92</v>
      </c>
      <c r="D24" s="61">
        <v>1630516.61</v>
      </c>
      <c r="E24" s="119">
        <v>1289308.3600000017</v>
      </c>
      <c r="F24" s="119">
        <v>1504617.4</v>
      </c>
      <c r="G24" s="350">
        <v>89906.529999999926</v>
      </c>
      <c r="H24" s="350">
        <v>31775.269999999939</v>
      </c>
      <c r="I24" s="119"/>
      <c r="J24" s="350"/>
      <c r="K24" s="119"/>
      <c r="L24" s="350"/>
      <c r="M24" s="350"/>
      <c r="N24" s="350"/>
      <c r="O24" s="350"/>
      <c r="P24" s="350"/>
      <c r="Q24" s="350"/>
      <c r="R24" s="61"/>
      <c r="S24" s="61">
        <f>SUM(G24:R24)</f>
        <v>121681.79999999987</v>
      </c>
      <c r="T24" s="61">
        <f t="shared" ref="T24:T25" si="8">SUM(C24:F24)+S24</f>
        <v>6835300.0900000026</v>
      </c>
      <c r="U24" s="61">
        <v>20446000</v>
      </c>
      <c r="V24" s="350"/>
      <c r="W24" s="353">
        <f>+(T24+'Incentives 2018-22'!S7)/(U24+V24)</f>
        <v>0.43061758828132657</v>
      </c>
      <c r="AB24" s="10"/>
    </row>
    <row r="25" spans="1:28" ht="12.75">
      <c r="A25" s="10" t="s">
        <v>152</v>
      </c>
      <c r="B25" s="351" t="s">
        <v>153</v>
      </c>
      <c r="C25" s="61">
        <v>612928.11</v>
      </c>
      <c r="D25" s="61">
        <v>362337.58999999997</v>
      </c>
      <c r="E25" s="119">
        <v>400450.3000000001</v>
      </c>
      <c r="F25" s="119">
        <v>4571757.9600000009</v>
      </c>
      <c r="G25" s="350">
        <v>137351.16999999993</v>
      </c>
      <c r="H25" s="350">
        <v>70996.459999999992</v>
      </c>
      <c r="I25" s="119"/>
      <c r="J25" s="350"/>
      <c r="K25" s="119"/>
      <c r="L25" s="350"/>
      <c r="M25" s="350"/>
      <c r="N25" s="350"/>
      <c r="O25" s="350"/>
      <c r="P25" s="350"/>
      <c r="Q25" s="350"/>
      <c r="R25" s="61"/>
      <c r="S25" s="61">
        <f>SUM(G25:R25)</f>
        <v>208347.62999999992</v>
      </c>
      <c r="T25" s="61">
        <f t="shared" si="8"/>
        <v>6155821.5900000008</v>
      </c>
      <c r="U25" s="111">
        <v>7230000</v>
      </c>
      <c r="V25" s="361"/>
      <c r="W25" s="353">
        <f>+T25/(U25+V25)</f>
        <v>0.85142760580912868</v>
      </c>
      <c r="AB25" s="10"/>
    </row>
    <row r="26" spans="1:28" ht="12.75">
      <c r="A26" s="10"/>
      <c r="B26" s="525" t="s">
        <v>154</v>
      </c>
      <c r="C26" s="526">
        <f>SUM(C24:C25)</f>
        <v>2902104.03</v>
      </c>
      <c r="D26" s="526">
        <v>1992854.2000000002</v>
      </c>
      <c r="E26" s="429">
        <v>1689758.6600000018</v>
      </c>
      <c r="F26" s="429">
        <v>6076375.3600000013</v>
      </c>
      <c r="G26" s="526">
        <f t="shared" ref="G26:H26" si="9">SUM(G24:G25)</f>
        <v>227257.69999999984</v>
      </c>
      <c r="H26" s="526">
        <f t="shared" si="9"/>
        <v>102771.72999999992</v>
      </c>
      <c r="I26" s="526"/>
      <c r="J26" s="526"/>
      <c r="K26" s="526"/>
      <c r="L26" s="526"/>
      <c r="M26" s="526"/>
      <c r="N26" s="526"/>
      <c r="O26" s="526"/>
      <c r="P26" s="526"/>
      <c r="Q26" s="526"/>
      <c r="R26" s="526"/>
      <c r="S26" s="526">
        <f t="shared" ref="S26:T26" si="10">SUM(S24:S25)</f>
        <v>330029.42999999982</v>
      </c>
      <c r="T26" s="526">
        <f t="shared" si="10"/>
        <v>12991121.680000003</v>
      </c>
      <c r="U26" s="426">
        <v>27676000</v>
      </c>
      <c r="V26" s="526">
        <f t="shared" ref="V26" si="11">SUM(V24:V25)</f>
        <v>0</v>
      </c>
      <c r="W26" s="527">
        <f>+T26/U26</f>
        <v>0.46940026304379256</v>
      </c>
      <c r="AB26" s="10"/>
    </row>
    <row r="27" spans="1:28" ht="3" customHeight="1">
      <c r="A27" s="10"/>
      <c r="B27" s="351"/>
      <c r="C27" s="61"/>
      <c r="D27" s="61"/>
      <c r="E27" s="119"/>
      <c r="F27" s="119"/>
      <c r="G27" s="350"/>
      <c r="H27" s="350"/>
      <c r="I27" s="61"/>
      <c r="J27" s="350"/>
      <c r="K27" s="350"/>
      <c r="L27" s="350"/>
      <c r="M27" s="350"/>
      <c r="N27" s="350"/>
      <c r="O27" s="350"/>
      <c r="P27" s="350"/>
      <c r="Q27" s="350"/>
      <c r="R27" s="424"/>
      <c r="S27" s="61"/>
      <c r="T27" s="61"/>
      <c r="U27" s="61"/>
      <c r="V27" s="350"/>
      <c r="W27" s="353"/>
      <c r="AB27" s="10"/>
    </row>
    <row r="28" spans="1:28" ht="12.75">
      <c r="A28" s="10"/>
      <c r="B28" s="362" t="s">
        <v>155</v>
      </c>
      <c r="C28" s="61"/>
      <c r="D28" s="61"/>
      <c r="E28" s="119"/>
      <c r="F28" s="119"/>
      <c r="G28" s="350"/>
      <c r="H28" s="350"/>
      <c r="I28" s="61"/>
      <c r="J28" s="350"/>
      <c r="K28" s="350"/>
      <c r="L28" s="350"/>
      <c r="M28" s="350"/>
      <c r="N28" s="350"/>
      <c r="O28" s="350"/>
      <c r="P28" s="350"/>
      <c r="Q28" s="350"/>
      <c r="R28" s="61"/>
      <c r="S28" s="61"/>
      <c r="T28" s="61"/>
      <c r="U28" s="61"/>
      <c r="V28" s="350"/>
      <c r="W28" s="353"/>
      <c r="AB28" s="10"/>
    </row>
    <row r="29" spans="1:28" ht="12.75">
      <c r="A29" s="10" t="s">
        <v>156</v>
      </c>
      <c r="B29" s="351" t="s">
        <v>157</v>
      </c>
      <c r="C29" s="61">
        <v>531947.31000000006</v>
      </c>
      <c r="D29" s="61">
        <v>823052.80999999994</v>
      </c>
      <c r="E29" s="119">
        <v>389166.29</v>
      </c>
      <c r="F29" s="119">
        <v>60483.670000000006</v>
      </c>
      <c r="G29" s="350">
        <v>1798.02</v>
      </c>
      <c r="H29" s="350">
        <v>2328.13</v>
      </c>
      <c r="I29" s="119"/>
      <c r="J29" s="350"/>
      <c r="K29" s="119"/>
      <c r="L29" s="350"/>
      <c r="M29" s="350"/>
      <c r="N29" s="350"/>
      <c r="O29" s="350"/>
      <c r="P29" s="350"/>
      <c r="Q29" s="350"/>
      <c r="R29" s="61"/>
      <c r="S29" s="61">
        <f>SUM(G29:R29)</f>
        <v>4126.1499999999996</v>
      </c>
      <c r="T29" s="61">
        <f t="shared" ref="T29:T31" si="12">SUM(C29:F29)+S29</f>
        <v>1808776.23</v>
      </c>
      <c r="U29" s="61">
        <v>6337000</v>
      </c>
      <c r="V29" s="350"/>
      <c r="W29" s="353">
        <f>+(T29+'Incentives 2018-22'!S13)/U29</f>
        <v>0.3249208079532902</v>
      </c>
      <c r="AB29" s="10"/>
    </row>
    <row r="30" spans="1:28" ht="12.75">
      <c r="A30" s="10"/>
      <c r="B30" s="351" t="s">
        <v>158</v>
      </c>
      <c r="C30" s="61">
        <v>402118.98000000004</v>
      </c>
      <c r="D30" s="61">
        <v>318507.14000000007</v>
      </c>
      <c r="E30" s="119">
        <v>305369.55000000016</v>
      </c>
      <c r="F30" s="119">
        <v>44369.59</v>
      </c>
      <c r="G30" s="350">
        <v>878.99000000000012</v>
      </c>
      <c r="H30" s="350">
        <v>2247.3300000000004</v>
      </c>
      <c r="I30" s="119"/>
      <c r="J30" s="350"/>
      <c r="K30" s="119"/>
      <c r="L30" s="350"/>
      <c r="M30" s="350"/>
      <c r="N30" s="350"/>
      <c r="O30" s="350"/>
      <c r="P30" s="350"/>
      <c r="Q30" s="350"/>
      <c r="R30" s="61"/>
      <c r="S30" s="61">
        <f>SUM(G30:R30)</f>
        <v>3126.3200000000006</v>
      </c>
      <c r="T30" s="61">
        <f t="shared" si="12"/>
        <v>1073491.5800000003</v>
      </c>
      <c r="U30" s="61">
        <v>1813000</v>
      </c>
      <c r="V30" s="350"/>
      <c r="W30" s="353">
        <f>+(T30+'Incentives 2018-22'!S11)/U30</f>
        <v>0.84796995035852196</v>
      </c>
      <c r="AB30" s="10"/>
    </row>
    <row r="31" spans="1:28" ht="12.75">
      <c r="A31" s="156" t="s">
        <v>159</v>
      </c>
      <c r="B31" s="351" t="s">
        <v>160</v>
      </c>
      <c r="C31" s="61">
        <v>0</v>
      </c>
      <c r="D31" s="61">
        <v>108599.27</v>
      </c>
      <c r="E31" s="119">
        <v>216695.41999999998</v>
      </c>
      <c r="F31" s="119">
        <v>158568.12000000002</v>
      </c>
      <c r="G31" s="350">
        <v>0</v>
      </c>
      <c r="H31" s="350">
        <v>0</v>
      </c>
      <c r="I31" s="119"/>
      <c r="J31" s="350"/>
      <c r="K31" s="119"/>
      <c r="L31" s="350"/>
      <c r="M31" s="350"/>
      <c r="N31" s="350"/>
      <c r="O31" s="350"/>
      <c r="P31" s="350"/>
      <c r="Q31" s="350"/>
      <c r="R31" s="61"/>
      <c r="S31" s="61">
        <f>SUM(G31:R31)</f>
        <v>0</v>
      </c>
      <c r="T31" s="61">
        <f t="shared" si="12"/>
        <v>483862.81000000006</v>
      </c>
      <c r="U31" s="61">
        <v>1000000</v>
      </c>
      <c r="V31" s="350"/>
      <c r="W31" s="353">
        <v>0</v>
      </c>
      <c r="AB31" s="10"/>
    </row>
    <row r="32" spans="1:28" ht="12.75">
      <c r="A32" s="10"/>
      <c r="B32" s="525" t="s">
        <v>161</v>
      </c>
      <c r="C32" s="426">
        <f>SUM(C29:C31)</f>
        <v>934066.29</v>
      </c>
      <c r="D32" s="426">
        <v>1250159.22</v>
      </c>
      <c r="E32" s="427">
        <v>911231.26</v>
      </c>
      <c r="F32" s="427">
        <v>263421.38</v>
      </c>
      <c r="G32" s="426">
        <f t="shared" ref="G32:H32" si="13">SUM(G29:G31)</f>
        <v>2677.01</v>
      </c>
      <c r="H32" s="426">
        <f t="shared" si="13"/>
        <v>4575.4600000000009</v>
      </c>
      <c r="I32" s="526"/>
      <c r="J32" s="526"/>
      <c r="K32" s="526"/>
      <c r="L32" s="526"/>
      <c r="M32" s="526"/>
      <c r="N32" s="526"/>
      <c r="O32" s="526"/>
      <c r="P32" s="526"/>
      <c r="Q32" s="526"/>
      <c r="R32" s="526"/>
      <c r="S32" s="426">
        <f t="shared" ref="S32:T32" si="14">SUM(S29:S31)</f>
        <v>7252.47</v>
      </c>
      <c r="T32" s="426">
        <f t="shared" si="14"/>
        <v>3366130.6200000006</v>
      </c>
      <c r="U32" s="426">
        <v>9150000</v>
      </c>
      <c r="V32" s="526">
        <f t="shared" ref="V32" si="15">SUM(V29:V31)</f>
        <v>0</v>
      </c>
      <c r="W32" s="527">
        <f>+T32/U32</f>
        <v>0.36788312786885252</v>
      </c>
      <c r="AB32" s="10"/>
    </row>
    <row r="33" spans="1:28" ht="3" customHeight="1">
      <c r="A33" s="10"/>
      <c r="B33" s="351"/>
      <c r="C33" s="61"/>
      <c r="D33" s="61"/>
      <c r="E33" s="119"/>
      <c r="F33" s="119"/>
      <c r="G33" s="350"/>
      <c r="H33" s="350"/>
      <c r="I33" s="61"/>
      <c r="J33" s="350"/>
      <c r="K33" s="350"/>
      <c r="L33" s="350"/>
      <c r="M33" s="350"/>
      <c r="N33" s="350"/>
      <c r="O33" s="350"/>
      <c r="P33" s="350"/>
      <c r="Q33" s="350"/>
      <c r="R33" s="424"/>
      <c r="S33" s="61"/>
      <c r="T33" s="61"/>
      <c r="U33" s="61"/>
      <c r="V33" s="350"/>
      <c r="W33" s="353"/>
      <c r="AB33" s="10"/>
    </row>
    <row r="34" spans="1:28" ht="12.75" customHeight="1">
      <c r="A34" s="10"/>
      <c r="B34" s="357" t="s">
        <v>162</v>
      </c>
      <c r="C34" s="61"/>
      <c r="D34" s="61"/>
      <c r="E34" s="119"/>
      <c r="F34" s="119"/>
      <c r="G34" s="350"/>
      <c r="H34" s="350"/>
      <c r="I34" s="61"/>
      <c r="J34" s="350"/>
      <c r="K34" s="350"/>
      <c r="L34" s="350"/>
      <c r="M34" s="350"/>
      <c r="N34" s="350"/>
      <c r="O34" s="350"/>
      <c r="P34" s="350"/>
      <c r="Q34" s="350"/>
      <c r="R34" s="61"/>
      <c r="S34" s="61"/>
      <c r="T34" s="61"/>
      <c r="U34" s="61"/>
      <c r="V34" s="350"/>
      <c r="W34" s="353"/>
      <c r="AB34" s="10"/>
    </row>
    <row r="35" spans="1:28" ht="12.75">
      <c r="A35" s="156" t="s">
        <v>163</v>
      </c>
      <c r="B35" s="351" t="s">
        <v>164</v>
      </c>
      <c r="C35" s="61">
        <v>2117477.4800000004</v>
      </c>
      <c r="D35" s="61">
        <v>685416.36999999953</v>
      </c>
      <c r="E35" s="119">
        <v>169207.97</v>
      </c>
      <c r="F35" s="119">
        <v>560522.93999999959</v>
      </c>
      <c r="G35" s="350">
        <v>109099.75999999994</v>
      </c>
      <c r="H35" s="350">
        <v>138339.62000000005</v>
      </c>
      <c r="I35" s="119"/>
      <c r="J35" s="350"/>
      <c r="K35" s="119"/>
      <c r="L35" s="350"/>
      <c r="M35" s="350"/>
      <c r="N35" s="350"/>
      <c r="O35" s="350"/>
      <c r="P35" s="350"/>
      <c r="Q35" s="350"/>
      <c r="R35" s="61"/>
      <c r="S35" s="61">
        <f>SUM(G35:R35)</f>
        <v>247439.38</v>
      </c>
      <c r="T35" s="61">
        <f t="shared" ref="T35:T36" si="16">SUM(C35:F35)+S35</f>
        <v>3780064.1399999997</v>
      </c>
      <c r="U35" s="61">
        <v>12221000</v>
      </c>
      <c r="V35" s="350"/>
      <c r="W35" s="353">
        <f>+T35/U35</f>
        <v>0.30930890598150723</v>
      </c>
      <c r="AB35" s="10"/>
    </row>
    <row r="36" spans="1:28" ht="12.75">
      <c r="A36" s="156"/>
      <c r="B36" s="351" t="s">
        <v>165</v>
      </c>
      <c r="C36" s="61">
        <v>59671.640000000014</v>
      </c>
      <c r="D36" s="61">
        <v>68344.75999999998</v>
      </c>
      <c r="E36" s="119">
        <v>11582.87000000001</v>
      </c>
      <c r="F36" s="119">
        <v>250359.33000000031</v>
      </c>
      <c r="G36" s="350">
        <v>2819.1200000000003</v>
      </c>
      <c r="H36" s="350">
        <v>11376.339999999978</v>
      </c>
      <c r="I36" s="119"/>
      <c r="J36" s="350"/>
      <c r="K36" s="119"/>
      <c r="L36" s="350"/>
      <c r="M36" s="350"/>
      <c r="N36" s="350"/>
      <c r="O36" s="350"/>
      <c r="P36" s="350"/>
      <c r="Q36" s="350"/>
      <c r="R36" s="61"/>
      <c r="S36" s="61">
        <f>SUM(G36:R36)</f>
        <v>14195.459999999979</v>
      </c>
      <c r="T36" s="61">
        <f t="shared" si="16"/>
        <v>404154.06000000029</v>
      </c>
      <c r="U36" s="61">
        <v>1350000</v>
      </c>
      <c r="V36" s="350"/>
      <c r="W36" s="353">
        <f>+T36/U36</f>
        <v>0.299373377777778</v>
      </c>
      <c r="AB36" s="10"/>
    </row>
    <row r="37" spans="1:28" ht="12.75">
      <c r="A37" s="10"/>
      <c r="B37" s="525" t="s">
        <v>166</v>
      </c>
      <c r="C37" s="526">
        <f>SUM(C35:C36)</f>
        <v>2177149.1200000006</v>
      </c>
      <c r="D37" s="526">
        <v>753761.12999999954</v>
      </c>
      <c r="E37" s="429">
        <v>180790.84000000003</v>
      </c>
      <c r="F37" s="429">
        <v>810882.2699999999</v>
      </c>
      <c r="G37" s="526">
        <f>SUM(G35:G36)</f>
        <v>111918.87999999993</v>
      </c>
      <c r="H37" s="526">
        <f>SUM(H35:H36)</f>
        <v>149715.96000000002</v>
      </c>
      <c r="I37" s="526"/>
      <c r="J37" s="526"/>
      <c r="K37" s="526"/>
      <c r="L37" s="526"/>
      <c r="M37" s="526"/>
      <c r="N37" s="526"/>
      <c r="O37" s="526"/>
      <c r="P37" s="526"/>
      <c r="Q37" s="526"/>
      <c r="R37" s="526"/>
      <c r="S37" s="526">
        <f>SUM(S35:S36)</f>
        <v>261634.84</v>
      </c>
      <c r="T37" s="526">
        <f>SUM(T35:T36)</f>
        <v>4184218.2</v>
      </c>
      <c r="U37" s="426">
        <v>13571000</v>
      </c>
      <c r="V37" s="526">
        <f>SUM(V35:V36)</f>
        <v>0</v>
      </c>
      <c r="W37" s="527">
        <f>+T37/U37</f>
        <v>0.30832055117530027</v>
      </c>
      <c r="AB37" s="10"/>
    </row>
    <row r="38" spans="1:28" ht="0.95" customHeight="1">
      <c r="A38" s="10"/>
      <c r="B38" s="351"/>
      <c r="C38" s="61"/>
      <c r="D38" s="61"/>
      <c r="E38" s="119"/>
      <c r="F38" s="119"/>
      <c r="G38" s="350"/>
      <c r="H38" s="350"/>
      <c r="I38" s="61"/>
      <c r="J38" s="350"/>
      <c r="K38" s="350"/>
      <c r="L38" s="350"/>
      <c r="M38" s="350"/>
      <c r="N38" s="350"/>
      <c r="O38" s="350"/>
      <c r="P38" s="350"/>
      <c r="Q38" s="350"/>
      <c r="R38" s="424"/>
      <c r="S38" s="61"/>
      <c r="T38" s="61"/>
      <c r="U38" s="110"/>
      <c r="V38" s="352"/>
      <c r="W38" s="360"/>
      <c r="AB38" s="10"/>
    </row>
    <row r="39" spans="1:28" ht="25.5" customHeight="1">
      <c r="A39" s="10"/>
      <c r="B39" s="349" t="s">
        <v>167</v>
      </c>
      <c r="C39" s="61"/>
      <c r="D39" s="61"/>
      <c r="E39" s="119"/>
      <c r="F39" s="119"/>
      <c r="G39" s="350"/>
      <c r="H39" s="350"/>
      <c r="I39" s="61"/>
      <c r="J39" s="350"/>
      <c r="K39" s="350"/>
      <c r="L39" s="350"/>
      <c r="M39" s="350"/>
      <c r="N39" s="350"/>
      <c r="O39" s="350"/>
      <c r="P39" s="350"/>
      <c r="Q39" s="350"/>
      <c r="R39" s="61"/>
      <c r="S39" s="61"/>
      <c r="T39" s="61"/>
      <c r="U39" s="61"/>
      <c r="V39" s="350"/>
      <c r="W39" s="353"/>
      <c r="AB39" s="10"/>
    </row>
    <row r="40" spans="1:28" ht="13.5">
      <c r="A40" s="10" t="s">
        <v>168</v>
      </c>
      <c r="B40" s="351" t="s">
        <v>169</v>
      </c>
      <c r="C40" s="61">
        <v>828689.35</v>
      </c>
      <c r="D40" s="61">
        <v>1392671.6199999992</v>
      </c>
      <c r="E40" s="119">
        <v>1428436.8399999996</v>
      </c>
      <c r="F40" s="119">
        <v>1619540.4199999988</v>
      </c>
      <c r="G40" s="350">
        <v>376166.06000000093</v>
      </c>
      <c r="H40" s="350">
        <v>224620.37999999966</v>
      </c>
      <c r="I40" s="119"/>
      <c r="J40" s="350"/>
      <c r="K40" s="119"/>
      <c r="L40" s="350"/>
      <c r="M40" s="350"/>
      <c r="N40" s="350"/>
      <c r="O40" s="350"/>
      <c r="P40" s="350"/>
      <c r="Q40" s="350"/>
      <c r="R40" s="61"/>
      <c r="S40" s="61">
        <f>SUM(G40:R40)</f>
        <v>600786.44000000064</v>
      </c>
      <c r="T40" s="61">
        <f t="shared" ref="T40:T44" si="17">SUM(C40:F40)+S40</f>
        <v>5870124.6699999981</v>
      </c>
      <c r="U40" s="61">
        <v>11777000</v>
      </c>
      <c r="V40" s="350"/>
      <c r="W40" s="353">
        <f>+T40/U40</f>
        <v>0.49843972743483045</v>
      </c>
      <c r="AB40" s="10"/>
    </row>
    <row r="41" spans="1:28" ht="12.75">
      <c r="A41" s="10"/>
      <c r="B41" s="351" t="s">
        <v>170</v>
      </c>
      <c r="C41" s="61">
        <v>1659482.7999999989</v>
      </c>
      <c r="D41" s="61">
        <v>1396900.100000001</v>
      </c>
      <c r="E41" s="119">
        <v>775194.42</v>
      </c>
      <c r="F41" s="119">
        <v>965523.31999999913</v>
      </c>
      <c r="G41" s="350">
        <v>46406.270000000048</v>
      </c>
      <c r="H41" s="350">
        <v>102680.88000000009</v>
      </c>
      <c r="I41" s="119"/>
      <c r="J41" s="350"/>
      <c r="K41" s="119"/>
      <c r="L41" s="350"/>
      <c r="M41" s="350"/>
      <c r="N41" s="350"/>
      <c r="O41" s="350"/>
      <c r="P41" s="350"/>
      <c r="Q41" s="350"/>
      <c r="R41" s="61"/>
      <c r="S41" s="61">
        <f t="shared" ref="S41:S43" si="18">SUM(G41:R41)</f>
        <v>149087.15000000014</v>
      </c>
      <c r="T41" s="61">
        <f t="shared" si="17"/>
        <v>4946187.7899999991</v>
      </c>
      <c r="U41" s="61">
        <v>8386000</v>
      </c>
      <c r="V41" s="350"/>
      <c r="W41" s="353">
        <f t="shared" ref="W41:W43" si="19">+T41/U41</f>
        <v>0.58981490460290953</v>
      </c>
      <c r="AB41" s="10"/>
    </row>
    <row r="42" spans="1:28" ht="12.75">
      <c r="A42" s="10"/>
      <c r="B42" s="351" t="s">
        <v>171</v>
      </c>
      <c r="C42" s="61">
        <v>2574480.98</v>
      </c>
      <c r="D42" s="61">
        <v>4709668.5599999996</v>
      </c>
      <c r="E42" s="119">
        <v>4086658.1500000013</v>
      </c>
      <c r="F42" s="119">
        <v>2435989.0399999991</v>
      </c>
      <c r="G42" s="350">
        <v>225012.67000000033</v>
      </c>
      <c r="H42" s="350">
        <v>257967.34000000005</v>
      </c>
      <c r="I42" s="119"/>
      <c r="J42" s="350"/>
      <c r="K42" s="119"/>
      <c r="L42" s="350"/>
      <c r="M42" s="350"/>
      <c r="N42" s="350"/>
      <c r="O42" s="350"/>
      <c r="P42" s="350"/>
      <c r="Q42" s="350"/>
      <c r="R42" s="61"/>
      <c r="S42" s="61">
        <f t="shared" si="18"/>
        <v>482980.01000000036</v>
      </c>
      <c r="T42" s="61">
        <f t="shared" si="17"/>
        <v>14289776.74</v>
      </c>
      <c r="U42" s="61">
        <v>13524000</v>
      </c>
      <c r="V42" s="350"/>
      <c r="W42" s="353">
        <f t="shared" si="19"/>
        <v>1.0566235388938183</v>
      </c>
      <c r="AB42" s="10"/>
    </row>
    <row r="43" spans="1:28" ht="13.5">
      <c r="A43" s="10"/>
      <c r="B43" s="351" t="s">
        <v>172</v>
      </c>
      <c r="C43" s="61">
        <v>5005601.87</v>
      </c>
      <c r="D43" s="61">
        <v>4366815.7399999965</v>
      </c>
      <c r="E43" s="119">
        <v>5276013.4000000283</v>
      </c>
      <c r="F43" s="119">
        <v>3712137.8800000018</v>
      </c>
      <c r="G43" s="350">
        <v>295801.49000000081</v>
      </c>
      <c r="H43" s="350">
        <v>316755.5800000006</v>
      </c>
      <c r="I43" s="119"/>
      <c r="J43" s="350"/>
      <c r="K43" s="119"/>
      <c r="L43" s="350"/>
      <c r="M43" s="350"/>
      <c r="N43" s="350"/>
      <c r="O43" s="350"/>
      <c r="P43" s="350"/>
      <c r="Q43" s="350"/>
      <c r="R43" s="61"/>
      <c r="S43" s="61">
        <f t="shared" si="18"/>
        <v>612557.07000000146</v>
      </c>
      <c r="T43" s="61">
        <f t="shared" si="17"/>
        <v>18973125.960000027</v>
      </c>
      <c r="U43" s="61">
        <v>19928000</v>
      </c>
      <c r="V43" s="350"/>
      <c r="W43" s="353">
        <f t="shared" si="19"/>
        <v>0.95208379967884516</v>
      </c>
      <c r="AB43" s="10"/>
    </row>
    <row r="44" spans="1:28" ht="12.75">
      <c r="A44" s="10" t="s">
        <v>173</v>
      </c>
      <c r="B44" s="351" t="s">
        <v>174</v>
      </c>
      <c r="C44" s="61">
        <v>0</v>
      </c>
      <c r="D44" s="61">
        <v>0</v>
      </c>
      <c r="E44" s="119">
        <v>0</v>
      </c>
      <c r="F44" s="119">
        <v>0</v>
      </c>
      <c r="G44" s="350">
        <v>0</v>
      </c>
      <c r="H44" s="350">
        <v>0</v>
      </c>
      <c r="I44" s="350"/>
      <c r="J44" s="350"/>
      <c r="K44" s="119"/>
      <c r="L44" s="350"/>
      <c r="M44" s="350"/>
      <c r="N44" s="350"/>
      <c r="O44" s="350"/>
      <c r="P44" s="350"/>
      <c r="Q44" s="350"/>
      <c r="R44" s="350"/>
      <c r="S44" s="61">
        <f>SUM(G44:R44)</f>
        <v>0</v>
      </c>
      <c r="T44" s="61">
        <f t="shared" si="17"/>
        <v>0</v>
      </c>
      <c r="U44" s="61">
        <v>2000000</v>
      </c>
      <c r="V44" s="350"/>
      <c r="W44" s="353">
        <f>+T44/U44</f>
        <v>0</v>
      </c>
      <c r="AB44" s="10"/>
    </row>
    <row r="45" spans="1:28" ht="12.75">
      <c r="A45" s="10"/>
      <c r="B45" s="525" t="s">
        <v>175</v>
      </c>
      <c r="C45" s="526">
        <f t="shared" ref="C45:D45" si="20">SUM(C40:C44)</f>
        <v>10068255</v>
      </c>
      <c r="D45" s="526">
        <f t="shared" si="20"/>
        <v>11866056.019999996</v>
      </c>
      <c r="E45" s="429">
        <v>11566302.810000028</v>
      </c>
      <c r="F45" s="429">
        <v>8733190.6600000001</v>
      </c>
      <c r="G45" s="526">
        <f t="shared" ref="G45:H45" si="21">SUM(G40:G44)</f>
        <v>943386.4900000022</v>
      </c>
      <c r="H45" s="526">
        <f t="shared" si="21"/>
        <v>902024.1800000004</v>
      </c>
      <c r="I45" s="526"/>
      <c r="J45" s="526"/>
      <c r="K45" s="526"/>
      <c r="L45" s="526"/>
      <c r="M45" s="526"/>
      <c r="N45" s="526"/>
      <c r="O45" s="526"/>
      <c r="P45" s="526"/>
      <c r="Q45" s="526"/>
      <c r="R45" s="526"/>
      <c r="S45" s="526">
        <f t="shared" ref="S45:T45" si="22">SUM(S40:S44)</f>
        <v>1845410.6700000025</v>
      </c>
      <c r="T45" s="526">
        <f t="shared" si="22"/>
        <v>44079215.160000026</v>
      </c>
      <c r="U45" s="427">
        <v>55615000</v>
      </c>
      <c r="V45" s="526">
        <f>SUM(V40:V44)</f>
        <v>0</v>
      </c>
      <c r="W45" s="527">
        <f>+T45/U45</f>
        <v>0.79257781461835886</v>
      </c>
      <c r="AB45" s="10"/>
    </row>
    <row r="46" spans="1:28" ht="5.25" customHeight="1">
      <c r="A46" s="10"/>
      <c r="B46" s="351"/>
      <c r="C46" s="61"/>
      <c r="D46" s="61"/>
      <c r="E46" s="119"/>
      <c r="F46" s="119"/>
      <c r="G46" s="350"/>
      <c r="H46" s="350"/>
      <c r="I46" s="61"/>
      <c r="J46" s="352"/>
      <c r="K46" s="352"/>
      <c r="L46" s="352"/>
      <c r="M46" s="352"/>
      <c r="N46" s="352"/>
      <c r="O46" s="352"/>
      <c r="P46" s="352"/>
      <c r="Q46" s="352"/>
      <c r="R46" s="424"/>
      <c r="S46" s="61"/>
      <c r="T46" s="61"/>
      <c r="U46" s="61"/>
      <c r="V46" s="350"/>
      <c r="W46" s="353"/>
      <c r="AB46" s="10"/>
    </row>
    <row r="47" spans="1:28" ht="26.25" customHeight="1">
      <c r="A47" s="10"/>
      <c r="B47" s="349" t="s">
        <v>176</v>
      </c>
      <c r="C47" s="61"/>
      <c r="D47" s="61"/>
      <c r="E47" s="119"/>
      <c r="F47" s="119"/>
      <c r="G47" s="350"/>
      <c r="H47" s="350"/>
      <c r="I47" s="61"/>
      <c r="J47" s="350"/>
      <c r="K47" s="350"/>
      <c r="L47" s="350"/>
      <c r="M47" s="350"/>
      <c r="N47" s="350"/>
      <c r="O47" s="350"/>
      <c r="P47" s="350"/>
      <c r="Q47" s="350"/>
      <c r="R47" s="61"/>
      <c r="S47" s="61"/>
      <c r="T47" s="61"/>
      <c r="U47" s="61"/>
      <c r="V47" s="350"/>
      <c r="W47" s="353"/>
      <c r="AB47" s="10"/>
    </row>
    <row r="48" spans="1:28" ht="12.75">
      <c r="A48" s="10" t="s">
        <v>177</v>
      </c>
      <c r="B48" s="351" t="s">
        <v>178</v>
      </c>
      <c r="C48" s="61">
        <v>0</v>
      </c>
      <c r="D48" s="61">
        <v>0</v>
      </c>
      <c r="E48" s="119">
        <v>0</v>
      </c>
      <c r="F48" s="119">
        <v>0</v>
      </c>
      <c r="G48" s="350">
        <v>0</v>
      </c>
      <c r="H48" s="350">
        <v>0</v>
      </c>
      <c r="I48" s="350"/>
      <c r="J48" s="350"/>
      <c r="K48" s="350"/>
      <c r="L48" s="350"/>
      <c r="M48" s="350"/>
      <c r="N48" s="350"/>
      <c r="O48" s="350"/>
      <c r="P48" s="350"/>
      <c r="Q48" s="350"/>
      <c r="R48" s="61"/>
      <c r="S48" s="61">
        <f>SUM(G48:R48)</f>
        <v>0</v>
      </c>
      <c r="T48" s="61">
        <f t="shared" ref="T48:T51" si="23">SUM(C48:F48)+S48</f>
        <v>0</v>
      </c>
      <c r="U48" s="61">
        <v>0</v>
      </c>
      <c r="V48" s="350"/>
      <c r="W48" s="353">
        <v>0</v>
      </c>
      <c r="AB48" s="10"/>
    </row>
    <row r="49" spans="1:28" ht="12.75">
      <c r="A49" s="10" t="s">
        <v>177</v>
      </c>
      <c r="B49" s="351" t="s">
        <v>179</v>
      </c>
      <c r="C49" s="61">
        <v>30320.82</v>
      </c>
      <c r="D49" s="61">
        <v>0</v>
      </c>
      <c r="E49" s="119">
        <v>0</v>
      </c>
      <c r="F49" s="119">
        <v>0</v>
      </c>
      <c r="G49" s="350">
        <v>0</v>
      </c>
      <c r="H49" s="350">
        <v>0</v>
      </c>
      <c r="I49" s="350"/>
      <c r="J49" s="350"/>
      <c r="K49" s="350"/>
      <c r="L49" s="350"/>
      <c r="M49" s="350"/>
      <c r="N49" s="350"/>
      <c r="O49" s="350"/>
      <c r="P49" s="350"/>
      <c r="Q49" s="350"/>
      <c r="R49" s="61"/>
      <c r="S49" s="61">
        <f>SUM(G49:R49)</f>
        <v>0</v>
      </c>
      <c r="T49" s="61">
        <f t="shared" si="23"/>
        <v>30320.82</v>
      </c>
      <c r="U49" s="61">
        <v>30320.82</v>
      </c>
      <c r="V49" s="350"/>
      <c r="W49" s="353">
        <f t="shared" ref="W49" si="24">+T49/U49</f>
        <v>1</v>
      </c>
      <c r="AB49" s="10"/>
    </row>
    <row r="50" spans="1:28" ht="13.5">
      <c r="A50" s="10"/>
      <c r="B50" s="351" t="s">
        <v>180</v>
      </c>
      <c r="C50" s="61">
        <v>0</v>
      </c>
      <c r="D50" s="61">
        <v>0</v>
      </c>
      <c r="E50" s="119">
        <v>229082.34999999974</v>
      </c>
      <c r="F50" s="119">
        <v>866773.04999999993</v>
      </c>
      <c r="G50" s="350">
        <v>290</v>
      </c>
      <c r="H50" s="350">
        <v>-9954.7300000000032</v>
      </c>
      <c r="I50" s="350"/>
      <c r="J50" s="350"/>
      <c r="K50" s="350"/>
      <c r="L50" s="350"/>
      <c r="M50" s="350"/>
      <c r="N50" s="350"/>
      <c r="O50" s="350"/>
      <c r="P50" s="350"/>
      <c r="Q50" s="350"/>
      <c r="R50" s="61"/>
      <c r="S50" s="61">
        <f t="shared" ref="S50:S51" si="25">SUM(G50:R50)</f>
        <v>-9664.7300000000032</v>
      </c>
      <c r="T50" s="61">
        <f t="shared" si="23"/>
        <v>1086190.6699999997</v>
      </c>
      <c r="U50" s="61">
        <v>5000000</v>
      </c>
      <c r="V50" s="350"/>
      <c r="W50" s="353">
        <f>+T50/U50</f>
        <v>0.21723813399999994</v>
      </c>
      <c r="AB50" s="10"/>
    </row>
    <row r="51" spans="1:28" ht="13.5">
      <c r="A51" s="10"/>
      <c r="B51" s="351" t="s">
        <v>368</v>
      </c>
      <c r="C51" s="61">
        <v>0</v>
      </c>
      <c r="D51" s="61">
        <v>0</v>
      </c>
      <c r="E51" s="119">
        <v>0</v>
      </c>
      <c r="F51" s="119">
        <v>108888.15</v>
      </c>
      <c r="G51" s="350">
        <v>17392.939999999999</v>
      </c>
      <c r="H51" s="350">
        <v>16517.059999999998</v>
      </c>
      <c r="I51" s="350"/>
      <c r="J51" s="350"/>
      <c r="K51" s="350"/>
      <c r="L51" s="350"/>
      <c r="M51" s="350"/>
      <c r="N51" s="350"/>
      <c r="O51" s="350"/>
      <c r="P51" s="350"/>
      <c r="Q51" s="350"/>
      <c r="R51" s="196"/>
      <c r="S51" s="61">
        <f t="shared" si="25"/>
        <v>33910</v>
      </c>
      <c r="T51" s="61">
        <f t="shared" si="23"/>
        <v>142798.15</v>
      </c>
      <c r="U51" s="61">
        <v>39969679.18</v>
      </c>
      <c r="V51" s="350"/>
      <c r="W51" s="353">
        <f>+T51/U51</f>
        <v>3.5726619009604967E-3</v>
      </c>
      <c r="AB51" s="10"/>
    </row>
    <row r="52" spans="1:28" ht="13.35" customHeight="1">
      <c r="B52" s="525" t="s">
        <v>181</v>
      </c>
      <c r="C52" s="526">
        <f>SUM(C48:C51)</f>
        <v>30320.82</v>
      </c>
      <c r="D52" s="526">
        <v>0</v>
      </c>
      <c r="E52" s="429">
        <v>229082.34999999974</v>
      </c>
      <c r="F52" s="429">
        <v>975661.2</v>
      </c>
      <c r="G52" s="526">
        <f>SUM(G48:G51)</f>
        <v>17682.939999999999</v>
      </c>
      <c r="H52" s="526">
        <f>SUM(H48:H51)</f>
        <v>6562.3299999999945</v>
      </c>
      <c r="I52" s="526"/>
      <c r="J52" s="526"/>
      <c r="K52" s="526"/>
      <c r="L52" s="526"/>
      <c r="M52" s="526"/>
      <c r="N52" s="526"/>
      <c r="O52" s="526"/>
      <c r="P52" s="526"/>
      <c r="Q52" s="526"/>
      <c r="R52" s="526"/>
      <c r="S52" s="526">
        <f>SUM(S48:S51)</f>
        <v>24245.269999999997</v>
      </c>
      <c r="T52" s="526">
        <f>SUM(T48:T51)</f>
        <v>1259309.6399999997</v>
      </c>
      <c r="U52" s="426">
        <v>45000000</v>
      </c>
      <c r="V52" s="526">
        <f t="shared" ref="V52" si="26">SUM(V49:V49)</f>
        <v>0</v>
      </c>
      <c r="W52" s="527">
        <f>+T52/U52</f>
        <v>2.7984658666666658E-2</v>
      </c>
    </row>
    <row r="53" spans="1:28" ht="7.5" customHeight="1">
      <c r="B53" s="357"/>
      <c r="C53" s="61"/>
      <c r="D53" s="526"/>
      <c r="E53" s="429"/>
      <c r="F53" s="429"/>
      <c r="G53" s="526"/>
      <c r="H53" s="526"/>
      <c r="I53" s="426"/>
      <c r="J53" s="526"/>
      <c r="K53" s="526"/>
      <c r="L53" s="526"/>
      <c r="M53" s="526"/>
      <c r="N53" s="526"/>
      <c r="O53" s="526"/>
      <c r="P53" s="526"/>
      <c r="Q53" s="526"/>
      <c r="R53" s="196"/>
      <c r="S53" s="526"/>
      <c r="T53" s="526"/>
      <c r="U53" s="61"/>
      <c r="V53" s="350"/>
      <c r="W53" s="353"/>
    </row>
    <row r="54" spans="1:28" ht="26.25" customHeight="1">
      <c r="A54" s="10"/>
      <c r="B54" s="349" t="s">
        <v>375</v>
      </c>
      <c r="C54" s="61"/>
      <c r="D54" s="61"/>
      <c r="E54" s="119"/>
      <c r="F54" s="350"/>
      <c r="G54" s="350"/>
      <c r="H54" s="61"/>
      <c r="I54" s="350"/>
      <c r="J54" s="350"/>
      <c r="K54" s="350"/>
      <c r="L54" s="350"/>
      <c r="M54" s="350"/>
      <c r="N54" s="350"/>
      <c r="O54" s="350"/>
      <c r="P54" s="350"/>
      <c r="Q54" s="61"/>
      <c r="R54" s="61"/>
      <c r="S54" s="61"/>
      <c r="T54" s="61"/>
      <c r="U54" s="350"/>
      <c r="V54" s="353"/>
      <c r="AA54" s="10"/>
    </row>
    <row r="55" spans="1:28" ht="12.75">
      <c r="A55" s="10" t="s">
        <v>177</v>
      </c>
      <c r="B55" s="351" t="s">
        <v>376</v>
      </c>
      <c r="C55" s="61">
        <v>0</v>
      </c>
      <c r="D55" s="61">
        <v>0</v>
      </c>
      <c r="E55" s="119">
        <v>0</v>
      </c>
      <c r="F55" s="350">
        <v>1930986.2299999981</v>
      </c>
      <c r="G55" s="350">
        <v>755946.70000000088</v>
      </c>
      <c r="H55" s="350">
        <v>217550.02999999997</v>
      </c>
      <c r="I55" s="350">
        <v>0</v>
      </c>
      <c r="J55" s="350"/>
      <c r="K55" s="350"/>
      <c r="L55" s="350"/>
      <c r="M55" s="350"/>
      <c r="N55" s="350"/>
      <c r="O55" s="350"/>
      <c r="P55" s="350"/>
      <c r="Q55" s="61"/>
      <c r="R55" s="61"/>
      <c r="S55" s="61">
        <f t="shared" ref="S55" si="27">SUM(G55:R55)</f>
        <v>973496.73000000091</v>
      </c>
      <c r="T55" s="61">
        <f t="shared" ref="T55" si="28">SUM(C55:F55)+S55</f>
        <v>2904482.959999999</v>
      </c>
      <c r="U55" s="350">
        <v>7800000</v>
      </c>
      <c r="V55" s="526">
        <f t="shared" ref="V55" si="29">SUM(V52:V52)</f>
        <v>0</v>
      </c>
      <c r="W55" s="353">
        <f>+T55/U55</f>
        <v>0.37236961025641013</v>
      </c>
      <c r="AA55" s="10"/>
    </row>
    <row r="56" spans="1:28" ht="12.75" customHeight="1">
      <c r="B56" s="525" t="s">
        <v>214</v>
      </c>
      <c r="C56" s="526">
        <f t="shared" ref="C56:Q56" si="30">+C55</f>
        <v>0</v>
      </c>
      <c r="D56" s="526">
        <f t="shared" si="30"/>
        <v>0</v>
      </c>
      <c r="E56" s="526">
        <f t="shared" si="30"/>
        <v>0</v>
      </c>
      <c r="F56" s="526">
        <f t="shared" si="30"/>
        <v>1930986.2299999981</v>
      </c>
      <c r="G56" s="526">
        <f t="shared" si="30"/>
        <v>755946.70000000088</v>
      </c>
      <c r="H56" s="526">
        <f t="shared" si="30"/>
        <v>217550.02999999997</v>
      </c>
      <c r="I56" s="526">
        <f t="shared" si="30"/>
        <v>0</v>
      </c>
      <c r="J56" s="526">
        <f t="shared" si="30"/>
        <v>0</v>
      </c>
      <c r="K56" s="526">
        <f t="shared" si="30"/>
        <v>0</v>
      </c>
      <c r="L56" s="526">
        <f t="shared" si="30"/>
        <v>0</v>
      </c>
      <c r="M56" s="526">
        <f t="shared" si="30"/>
        <v>0</v>
      </c>
      <c r="N56" s="526">
        <f t="shared" si="30"/>
        <v>0</v>
      </c>
      <c r="O56" s="526">
        <f t="shared" si="30"/>
        <v>0</v>
      </c>
      <c r="P56" s="526">
        <f t="shared" si="30"/>
        <v>0</v>
      </c>
      <c r="Q56" s="526">
        <f t="shared" si="30"/>
        <v>0</v>
      </c>
      <c r="R56" s="526">
        <f t="shared" ref="R56:U56" si="31">+R55</f>
        <v>0</v>
      </c>
      <c r="S56" s="526">
        <f>SUM(S52:S55)</f>
        <v>997742.00000000093</v>
      </c>
      <c r="T56" s="526">
        <f t="shared" si="31"/>
        <v>2904482.959999999</v>
      </c>
      <c r="U56" s="526">
        <f t="shared" si="31"/>
        <v>7800000</v>
      </c>
      <c r="V56" s="526">
        <f t="shared" ref="V56" si="32">SUM(V53:V53)</f>
        <v>0</v>
      </c>
      <c r="W56" s="527">
        <f>+T56/U56</f>
        <v>0.37236961025641013</v>
      </c>
    </row>
    <row r="57" spans="1:28" ht="7.5" customHeight="1">
      <c r="B57" s="357"/>
      <c r="C57" s="61"/>
      <c r="D57" s="350"/>
      <c r="E57" s="308"/>
      <c r="F57" s="308"/>
      <c r="G57" s="220"/>
      <c r="H57" s="220"/>
      <c r="I57" s="61"/>
      <c r="J57" s="350"/>
      <c r="K57" s="350"/>
      <c r="L57" s="350"/>
      <c r="M57" s="350"/>
      <c r="N57" s="350"/>
      <c r="O57" s="350"/>
      <c r="P57" s="350"/>
      <c r="Q57" s="350"/>
      <c r="R57" s="608"/>
      <c r="S57" s="423"/>
      <c r="T57" s="61"/>
      <c r="U57" s="61"/>
      <c r="V57" s="350"/>
      <c r="W57" s="353"/>
    </row>
    <row r="58" spans="1:28" ht="7.5" customHeight="1">
      <c r="B58" s="357"/>
      <c r="C58" s="61"/>
      <c r="D58" s="350"/>
      <c r="E58" s="308"/>
      <c r="F58" s="357"/>
      <c r="G58" s="357"/>
      <c r="H58" s="350"/>
      <c r="I58" s="61"/>
      <c r="J58" s="350"/>
      <c r="K58" s="350"/>
      <c r="L58" s="350"/>
      <c r="M58" s="350"/>
      <c r="N58" s="350"/>
      <c r="O58" s="350"/>
      <c r="P58" s="350"/>
      <c r="Q58" s="350"/>
      <c r="R58" s="608"/>
      <c r="S58" s="423"/>
      <c r="T58" s="61"/>
      <c r="U58" s="61"/>
      <c r="V58" s="350"/>
      <c r="W58" s="353"/>
    </row>
    <row r="59" spans="1:28" ht="48">
      <c r="B59" s="430" t="s">
        <v>182</v>
      </c>
      <c r="C59" s="423">
        <v>1992495.07</v>
      </c>
      <c r="D59" s="350">
        <v>1911817.22</v>
      </c>
      <c r="E59" s="308">
        <v>1742047.9999999998</v>
      </c>
      <c r="F59" s="526">
        <v>588503.49</v>
      </c>
      <c r="G59" s="526">
        <v>47125.66</v>
      </c>
      <c r="H59" s="526">
        <v>49602.41</v>
      </c>
      <c r="I59" s="526"/>
      <c r="J59" s="526"/>
      <c r="K59" s="526"/>
      <c r="L59" s="526"/>
      <c r="M59" s="526"/>
      <c r="N59" s="526"/>
      <c r="O59" s="526"/>
      <c r="P59" s="526"/>
      <c r="Q59" s="526"/>
      <c r="R59" s="526"/>
      <c r="S59" s="526">
        <f>SUM(G59:R59)</f>
        <v>96728.07</v>
      </c>
      <c r="T59" s="526">
        <f t="shared" ref="T59" si="33">SUM(C59:F59)+S59</f>
        <v>6331591.8500000006</v>
      </c>
      <c r="U59" s="424">
        <v>0</v>
      </c>
      <c r="V59" s="423">
        <f>SUM(V53:V53)</f>
        <v>0</v>
      </c>
      <c r="W59" s="428">
        <v>0</v>
      </c>
    </row>
    <row r="60" spans="1:28" ht="15" customHeight="1">
      <c r="B60" s="528" t="s">
        <v>183</v>
      </c>
      <c r="C60" s="526">
        <f t="shared" ref="C60" si="34">+C11+C16+C21+C26+C32+C37+C45+C52+C59</f>
        <v>24879207.57</v>
      </c>
      <c r="D60" s="526">
        <f t="shared" ref="D60" si="35">SUM(D59,D52,D45,D37,D32,D26,D21,D16,D11)</f>
        <v>22875859.319999997</v>
      </c>
      <c r="E60" s="526">
        <v>22026813.380000036</v>
      </c>
      <c r="F60" s="526">
        <f>F11+F16+F21+F26+F32+F37+F45+F52+F59+F56</f>
        <v>26291042.349999994</v>
      </c>
      <c r="G60" s="526">
        <f t="shared" ref="G60:T60" si="36">G11+G16+G21+G26+G32+G37+G45+G52+G59+G56</f>
        <v>3323487.8600000022</v>
      </c>
      <c r="H60" s="526">
        <f t="shared" si="36"/>
        <v>2572052.6200000006</v>
      </c>
      <c r="I60" s="526">
        <f t="shared" si="36"/>
        <v>0</v>
      </c>
      <c r="J60" s="526">
        <f t="shared" si="36"/>
        <v>0</v>
      </c>
      <c r="K60" s="526">
        <f t="shared" si="36"/>
        <v>0</v>
      </c>
      <c r="L60" s="526">
        <f t="shared" si="36"/>
        <v>0</v>
      </c>
      <c r="M60" s="526">
        <f t="shared" si="36"/>
        <v>0</v>
      </c>
      <c r="N60" s="526">
        <f t="shared" si="36"/>
        <v>0</v>
      </c>
      <c r="O60" s="526">
        <f t="shared" si="36"/>
        <v>0</v>
      </c>
      <c r="P60" s="526">
        <f t="shared" si="36"/>
        <v>0</v>
      </c>
      <c r="Q60" s="526">
        <f t="shared" si="36"/>
        <v>0</v>
      </c>
      <c r="R60" s="526">
        <f t="shared" si="36"/>
        <v>0</v>
      </c>
      <c r="S60" s="526">
        <f t="shared" si="36"/>
        <v>5919785.7500000019</v>
      </c>
      <c r="T60" s="526">
        <f t="shared" si="36"/>
        <v>101968463.10000002</v>
      </c>
      <c r="U60" s="427">
        <v>384272000</v>
      </c>
      <c r="V60" s="526">
        <f>V11+V16+V21+V26+V32+V37+V45+++V52+++V59</f>
        <v>0</v>
      </c>
      <c r="W60" s="527">
        <f>+T60/U60</f>
        <v>0.26535491292626062</v>
      </c>
    </row>
    <row r="61" spans="1:28" ht="8.25" customHeight="1" thickBot="1">
      <c r="B61" s="431"/>
      <c r="C61" s="308"/>
      <c r="D61" s="119"/>
      <c r="E61" s="119"/>
      <c r="F61" s="119"/>
      <c r="G61" s="119"/>
      <c r="H61" s="119"/>
      <c r="I61" s="119"/>
      <c r="J61" s="119"/>
      <c r="K61" s="119"/>
      <c r="L61" s="119"/>
      <c r="M61" s="119"/>
      <c r="N61" s="119"/>
      <c r="O61" s="119"/>
      <c r="P61" s="119"/>
      <c r="Q61" s="119"/>
      <c r="R61" s="119"/>
      <c r="S61" s="119"/>
      <c r="T61" s="119"/>
      <c r="U61" s="119"/>
      <c r="V61" s="119"/>
      <c r="W61" s="119"/>
    </row>
    <row r="62" spans="1:28" ht="24.75" thickBot="1">
      <c r="B62" s="207" t="s">
        <v>386</v>
      </c>
      <c r="C62" s="208">
        <v>0</v>
      </c>
      <c r="D62" s="208">
        <v>0</v>
      </c>
      <c r="E62" s="119"/>
      <c r="F62" s="119"/>
      <c r="H62" s="119"/>
      <c r="I62" s="119"/>
      <c r="J62" s="119"/>
      <c r="K62" s="119"/>
      <c r="L62" s="119"/>
      <c r="M62" s="119"/>
      <c r="R62" s="119"/>
      <c r="S62" s="119"/>
      <c r="T62" s="119"/>
      <c r="U62" s="119"/>
      <c r="V62" s="119"/>
      <c r="W62" s="119"/>
    </row>
    <row r="63" spans="1:28" ht="6.6" customHeight="1">
      <c r="B63" s="43"/>
      <c r="C63" s="43"/>
      <c r="D63" s="43"/>
      <c r="E63" s="43"/>
      <c r="F63" s="43"/>
      <c r="G63" s="119"/>
      <c r="H63" s="119"/>
      <c r="I63" s="119"/>
      <c r="J63" s="119"/>
      <c r="K63" s="119"/>
      <c r="L63" s="119"/>
      <c r="M63" s="119"/>
      <c r="N63" s="119"/>
      <c r="O63" s="119"/>
      <c r="P63" s="119"/>
      <c r="Q63" s="119"/>
      <c r="R63" s="119"/>
      <c r="S63" s="119"/>
      <c r="T63" s="119"/>
      <c r="U63" s="119"/>
      <c r="V63" s="119"/>
      <c r="W63" s="119"/>
    </row>
    <row r="64" spans="1:28" s="51" customFormat="1" ht="19.350000000000001" customHeight="1">
      <c r="A64" s="99"/>
      <c r="B64" s="657" t="s">
        <v>184</v>
      </c>
      <c r="C64" s="657"/>
      <c r="D64" s="657"/>
      <c r="E64" s="657"/>
      <c r="F64" s="657"/>
      <c r="G64" s="628"/>
      <c r="H64" s="628"/>
      <c r="I64" s="628"/>
      <c r="J64" s="628"/>
      <c r="K64" s="628"/>
      <c r="L64" s="628"/>
      <c r="M64" s="628"/>
      <c r="N64" s="628"/>
      <c r="O64" s="628"/>
      <c r="P64" s="628"/>
      <c r="Q64" s="628"/>
      <c r="R64" s="628"/>
      <c r="S64" s="628"/>
      <c r="T64" s="628"/>
      <c r="U64" s="628"/>
      <c r="V64" s="628"/>
      <c r="W64" s="628"/>
    </row>
    <row r="65" spans="1:23" s="51" customFormat="1" ht="30" customHeight="1">
      <c r="A65" s="99"/>
      <c r="B65" s="664" t="s">
        <v>185</v>
      </c>
      <c r="C65" s="664"/>
      <c r="D65" s="664"/>
      <c r="E65" s="664"/>
      <c r="F65" s="664"/>
      <c r="G65" s="664"/>
      <c r="H65" s="664"/>
      <c r="I65" s="664"/>
      <c r="J65" s="664"/>
      <c r="K65" s="664"/>
      <c r="L65" s="664"/>
      <c r="M65" s="664"/>
      <c r="N65" s="664"/>
      <c r="O65" s="664"/>
      <c r="P65" s="664"/>
      <c r="Q65" s="664"/>
      <c r="R65" s="664"/>
      <c r="S65" s="664"/>
      <c r="T65" s="664"/>
      <c r="U65" s="664"/>
      <c r="V65" s="664"/>
      <c r="W65" s="664"/>
    </row>
    <row r="66" spans="1:23" s="51" customFormat="1" ht="13.5" customHeight="1">
      <c r="A66" s="99"/>
      <c r="B66" s="658" t="s">
        <v>186</v>
      </c>
      <c r="C66" s="658"/>
      <c r="D66" s="658"/>
      <c r="E66" s="658"/>
      <c r="F66" s="658"/>
      <c r="G66" s="658"/>
      <c r="H66" s="658"/>
      <c r="I66" s="658"/>
      <c r="J66" s="658"/>
      <c r="K66" s="658"/>
      <c r="L66" s="658"/>
      <c r="M66" s="658"/>
      <c r="N66" s="658"/>
      <c r="O66" s="658"/>
      <c r="P66" s="658"/>
      <c r="Q66" s="658"/>
      <c r="R66" s="658"/>
      <c r="S66" s="658"/>
      <c r="T66" s="658"/>
      <c r="U66" s="659"/>
      <c r="V66" s="659"/>
      <c r="W66" s="659"/>
    </row>
    <row r="67" spans="1:23" s="51" customFormat="1" ht="13.5" customHeight="1">
      <c r="A67" s="99"/>
      <c r="B67" s="280" t="s">
        <v>187</v>
      </c>
      <c r="C67" s="280"/>
      <c r="D67" s="280"/>
      <c r="E67" s="280"/>
      <c r="F67" s="280"/>
      <c r="G67" s="280"/>
      <c r="H67" s="280"/>
      <c r="I67" s="280"/>
      <c r="J67" s="280"/>
      <c r="K67" s="280"/>
      <c r="L67" s="280"/>
      <c r="M67" s="280"/>
      <c r="N67" s="280"/>
      <c r="O67" s="280"/>
      <c r="P67" s="280"/>
      <c r="Q67" s="280"/>
      <c r="R67" s="280"/>
      <c r="S67" s="280"/>
      <c r="T67" s="280"/>
      <c r="U67" s="281"/>
      <c r="V67" s="281"/>
      <c r="W67" s="281"/>
    </row>
    <row r="68" spans="1:23" ht="15" customHeight="1">
      <c r="A68" s="100"/>
      <c r="B68" s="662" t="s">
        <v>188</v>
      </c>
      <c r="C68" s="663"/>
      <c r="D68" s="663"/>
      <c r="E68" s="663"/>
      <c r="F68" s="663"/>
      <c r="G68" s="663"/>
      <c r="H68" s="663"/>
      <c r="I68" s="663"/>
      <c r="J68" s="663"/>
      <c r="K68" s="663"/>
      <c r="L68" s="663"/>
      <c r="M68" s="663"/>
      <c r="N68" s="663"/>
      <c r="O68" s="663"/>
      <c r="P68" s="663"/>
      <c r="Q68" s="663"/>
      <c r="R68" s="663"/>
      <c r="S68" s="663"/>
      <c r="T68" s="663"/>
      <c r="U68" s="663"/>
      <c r="V68" s="663"/>
      <c r="W68" s="663"/>
    </row>
    <row r="69" spans="1:23" ht="15" customHeight="1">
      <c r="A69" s="100"/>
      <c r="B69" s="662" t="s">
        <v>369</v>
      </c>
      <c r="C69" s="663"/>
      <c r="D69" s="663"/>
      <c r="E69" s="663"/>
      <c r="F69" s="663"/>
      <c r="G69" s="663"/>
      <c r="H69" s="663"/>
      <c r="I69" s="663"/>
      <c r="J69" s="663"/>
      <c r="K69" s="663"/>
      <c r="L69" s="663"/>
      <c r="M69" s="663"/>
      <c r="N69" s="663"/>
      <c r="O69" s="663"/>
      <c r="P69" s="663"/>
      <c r="Q69" s="663"/>
      <c r="R69" s="663"/>
      <c r="S69" s="663"/>
      <c r="T69" s="663"/>
      <c r="U69" s="663"/>
      <c r="V69" s="663"/>
      <c r="W69" s="663"/>
    </row>
    <row r="70" spans="1:23" ht="12.75">
      <c r="A70" s="100"/>
      <c r="B70" s="662" t="s">
        <v>189</v>
      </c>
      <c r="C70" s="663"/>
      <c r="D70" s="663"/>
      <c r="E70" s="663"/>
      <c r="F70" s="663"/>
      <c r="G70" s="663"/>
      <c r="H70" s="663"/>
      <c r="I70" s="663"/>
      <c r="J70" s="663"/>
      <c r="K70" s="663"/>
      <c r="L70" s="663"/>
      <c r="M70" s="663"/>
      <c r="N70" s="663"/>
      <c r="O70" s="663"/>
      <c r="P70" s="663"/>
      <c r="Q70" s="663"/>
      <c r="R70" s="663"/>
      <c r="S70" s="663"/>
      <c r="T70" s="663"/>
      <c r="U70" s="663"/>
      <c r="V70" s="663"/>
      <c r="W70" s="663"/>
    </row>
    <row r="71" spans="1:23" ht="15" customHeight="1">
      <c r="A71" s="283" t="s">
        <v>190</v>
      </c>
      <c r="B71" s="283"/>
      <c r="C71" s="283"/>
      <c r="D71" s="283"/>
      <c r="E71" s="283"/>
      <c r="F71" s="586"/>
      <c r="G71" s="283"/>
      <c r="H71" s="283"/>
      <c r="I71" s="283"/>
      <c r="J71" s="283"/>
      <c r="K71" s="283"/>
      <c r="L71" s="283"/>
      <c r="M71" s="283"/>
      <c r="N71" s="283"/>
      <c r="O71" s="283"/>
      <c r="P71" s="283"/>
      <c r="Q71" s="283"/>
      <c r="R71" s="283"/>
      <c r="S71" s="283"/>
      <c r="T71" s="283"/>
      <c r="U71" s="283"/>
      <c r="V71" s="283"/>
      <c r="W71" s="283"/>
    </row>
    <row r="72" spans="1:23" ht="13.5" customHeight="1">
      <c r="A72" s="100"/>
      <c r="B72" s="660"/>
      <c r="C72" s="660"/>
      <c r="D72" s="660"/>
      <c r="E72" s="660"/>
      <c r="F72" s="660"/>
      <c r="G72" s="660"/>
      <c r="H72" s="660"/>
      <c r="I72" s="660"/>
      <c r="J72" s="660"/>
      <c r="K72" s="660"/>
      <c r="L72" s="660"/>
      <c r="M72" s="660"/>
      <c r="N72" s="660"/>
      <c r="O72" s="660"/>
      <c r="P72" s="660"/>
      <c r="Q72" s="660"/>
      <c r="R72" s="660"/>
      <c r="S72" s="660"/>
      <c r="T72" s="660"/>
      <c r="U72" s="652"/>
      <c r="V72" s="652"/>
      <c r="W72" s="652"/>
    </row>
    <row r="73" spans="1:23" ht="15" customHeight="1">
      <c r="A73" s="100"/>
      <c r="B73" s="661"/>
      <c r="C73" s="661"/>
      <c r="D73" s="661"/>
      <c r="E73" s="661"/>
      <c r="F73" s="661"/>
      <c r="G73" s="661"/>
      <c r="H73" s="661"/>
      <c r="I73" s="661"/>
      <c r="J73" s="661"/>
      <c r="K73" s="661"/>
      <c r="L73" s="661"/>
      <c r="M73" s="661"/>
      <c r="N73" s="661"/>
      <c r="O73" s="661"/>
      <c r="P73" s="661"/>
      <c r="Q73" s="661"/>
      <c r="R73" s="661"/>
      <c r="S73" s="661"/>
      <c r="T73" s="661"/>
      <c r="U73" s="630"/>
      <c r="V73" s="630"/>
      <c r="W73" s="630"/>
    </row>
    <row r="74" spans="1:23" ht="15" customHeight="1">
      <c r="B74" s="661"/>
      <c r="C74" s="661"/>
      <c r="D74" s="661"/>
      <c r="E74" s="661"/>
      <c r="F74" s="661"/>
      <c r="G74" s="661"/>
      <c r="H74" s="661"/>
      <c r="I74" s="661"/>
      <c r="J74" s="661"/>
      <c r="K74" s="661"/>
      <c r="L74" s="661"/>
      <c r="M74" s="661"/>
      <c r="N74" s="661"/>
      <c r="O74" s="661"/>
      <c r="P74" s="661"/>
      <c r="Q74" s="661"/>
      <c r="R74" s="661"/>
      <c r="S74" s="661"/>
      <c r="T74" s="282"/>
      <c r="U74" s="59"/>
      <c r="V74" s="59"/>
      <c r="W74" s="59"/>
    </row>
    <row r="75" spans="1:23" ht="11.85" customHeight="1">
      <c r="B75" s="656"/>
      <c r="C75" s="656"/>
      <c r="D75" s="656"/>
      <c r="E75" s="656"/>
      <c r="F75" s="656"/>
      <c r="G75" s="656"/>
      <c r="H75" s="656"/>
      <c r="I75" s="656"/>
      <c r="J75" s="656"/>
      <c r="K75" s="656"/>
      <c r="L75" s="656"/>
      <c r="M75" s="656"/>
      <c r="N75" s="656"/>
      <c r="O75" s="656"/>
      <c r="P75" s="656"/>
      <c r="Q75" s="656"/>
      <c r="R75" s="656"/>
      <c r="S75" s="656"/>
      <c r="T75" s="279"/>
      <c r="U75" s="59"/>
      <c r="V75" s="59"/>
      <c r="W75" s="59"/>
    </row>
    <row r="76" spans="1:23">
      <c r="B76" s="656"/>
      <c r="C76" s="656"/>
      <c r="D76" s="656"/>
      <c r="E76" s="656"/>
      <c r="F76" s="656"/>
      <c r="G76" s="656"/>
      <c r="H76" s="656"/>
      <c r="I76" s="656"/>
      <c r="J76" s="656"/>
      <c r="K76" s="656"/>
      <c r="L76" s="656"/>
      <c r="M76" s="656"/>
      <c r="N76" s="656"/>
      <c r="O76" s="656"/>
      <c r="P76" s="656"/>
      <c r="Q76" s="656"/>
      <c r="R76" s="656"/>
      <c r="S76" s="656"/>
      <c r="T76" s="279"/>
      <c r="U76" s="59"/>
      <c r="V76" s="59"/>
      <c r="W76" s="59"/>
    </row>
  </sheetData>
  <mergeCells count="11">
    <mergeCell ref="B75:S75"/>
    <mergeCell ref="B76:S76"/>
    <mergeCell ref="B64:W64"/>
    <mergeCell ref="B66:W66"/>
    <mergeCell ref="B72:W72"/>
    <mergeCell ref="B73:W73"/>
    <mergeCell ref="B74:S74"/>
    <mergeCell ref="B68:W68"/>
    <mergeCell ref="B65:W65"/>
    <mergeCell ref="B70:W70"/>
    <mergeCell ref="B69:W69"/>
  </mergeCells>
  <pageMargins left="0.7" right="0.7" top="0.75" bottom="0.75" header="0.3" footer="0.3"/>
  <pageSetup scale="45" orientation="landscape" r:id="rId1"/>
  <headerFooter>
    <oddHeader xml:space="preserve">&amp;C&amp;"Arial,Bold"&amp;K000000Table I-3a
Pacific Gas and Electric Company
Demand Response Programs and Activities
2018-22 Incremental Cost Funding                         
February 2022
 </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1" zoomScale="90" zoomScaleNormal="70" zoomScalePageLayoutView="90" workbookViewId="0">
      <selection activeCell="D53" sqref="D53"/>
    </sheetView>
  </sheetViews>
  <sheetFormatPr defaultRowHeight="12"/>
  <cols>
    <col min="1" max="1" width="9.140625" style="1" hidden="1" customWidth="1"/>
    <col min="2" max="2" width="55" style="1" customWidth="1"/>
    <col min="3" max="3" width="12" style="86" customWidth="1"/>
    <col min="4" max="4" width="11.42578125" style="86" bestFit="1" customWidth="1"/>
    <col min="5" max="5" width="11.42578125" style="92" customWidth="1"/>
    <col min="6" max="6" width="12.140625" style="92" customWidth="1"/>
    <col min="7" max="7" width="11.5703125" style="92" customWidth="1"/>
    <col min="8" max="8" width="10.5703125" style="92" customWidth="1"/>
    <col min="9" max="9" width="10.85546875" style="92" customWidth="1"/>
    <col min="10" max="10" width="11.42578125" style="92" customWidth="1"/>
    <col min="11" max="11" width="10.5703125" style="92" customWidth="1"/>
    <col min="12" max="12" width="11.140625" style="92" customWidth="1"/>
    <col min="13" max="14" width="10.5703125" style="92" customWidth="1"/>
    <col min="15" max="15" width="14.42578125" style="92"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02" customFormat="1" ht="18">
      <c r="B1" s="103"/>
      <c r="C1" s="104"/>
      <c r="D1" s="104"/>
      <c r="E1" s="104"/>
      <c r="F1" s="104"/>
      <c r="G1" s="104"/>
      <c r="H1" s="104"/>
      <c r="I1" s="105"/>
      <c r="J1" s="104"/>
      <c r="K1" s="104"/>
      <c r="L1" s="104"/>
      <c r="M1" s="104"/>
      <c r="N1" s="104"/>
      <c r="O1" s="104"/>
    </row>
    <row r="2" spans="1:20" ht="5.25" customHeight="1">
      <c r="E2" s="86"/>
      <c r="F2" s="86"/>
      <c r="G2" s="86"/>
      <c r="H2" s="86"/>
      <c r="I2" s="86"/>
      <c r="J2" s="86"/>
      <c r="K2" s="86"/>
      <c r="L2" s="86"/>
      <c r="M2" s="86"/>
      <c r="N2" s="86"/>
      <c r="O2" s="86"/>
    </row>
    <row r="3" spans="1:20" ht="5.0999999999999996" hidden="1" customHeight="1">
      <c r="B3" s="3"/>
      <c r="C3" s="87"/>
      <c r="D3" s="87"/>
      <c r="E3" s="87"/>
      <c r="F3" s="87"/>
      <c r="G3" s="87"/>
      <c r="H3" s="87"/>
      <c r="I3" s="87"/>
      <c r="J3" s="87"/>
      <c r="K3" s="87"/>
      <c r="L3" s="87"/>
      <c r="M3" s="87"/>
      <c r="N3" s="86"/>
      <c r="O3" s="86"/>
    </row>
    <row r="4" spans="1:20" s="4" customFormat="1" ht="5.0999999999999996" hidden="1" customHeight="1">
      <c r="A4" s="1"/>
      <c r="B4" s="7"/>
      <c r="C4" s="432"/>
      <c r="D4" s="432"/>
      <c r="E4" s="86"/>
      <c r="F4" s="86"/>
      <c r="G4" s="86"/>
      <c r="H4" s="86"/>
      <c r="I4" s="86"/>
      <c r="J4" s="86"/>
      <c r="K4" s="86"/>
      <c r="L4" s="86"/>
      <c r="M4" s="86"/>
      <c r="N4" s="432"/>
      <c r="O4" s="432"/>
    </row>
    <row r="5" spans="1:20" ht="50.25" customHeight="1">
      <c r="B5" s="433" t="s">
        <v>191</v>
      </c>
      <c r="C5" s="529" t="s">
        <v>5</v>
      </c>
      <c r="D5" s="529" t="s">
        <v>6</v>
      </c>
      <c r="E5" s="529" t="s">
        <v>7</v>
      </c>
      <c r="F5" s="529" t="s">
        <v>8</v>
      </c>
      <c r="G5" s="529" t="s">
        <v>9</v>
      </c>
      <c r="H5" s="530" t="s">
        <v>10</v>
      </c>
      <c r="I5" s="529" t="s">
        <v>40</v>
      </c>
      <c r="J5" s="529" t="s">
        <v>41</v>
      </c>
      <c r="K5" s="529" t="s">
        <v>42</v>
      </c>
      <c r="L5" s="529" t="s">
        <v>43</v>
      </c>
      <c r="M5" s="529" t="s">
        <v>44</v>
      </c>
      <c r="N5" s="434" t="s">
        <v>45</v>
      </c>
      <c r="O5" s="435" t="s">
        <v>378</v>
      </c>
    </row>
    <row r="6" spans="1:20">
      <c r="B6" s="309" t="s">
        <v>192</v>
      </c>
      <c r="C6" s="363"/>
      <c r="D6" s="363"/>
      <c r="E6" s="363"/>
      <c r="F6" s="363"/>
      <c r="G6" s="363"/>
      <c r="H6" s="363"/>
      <c r="I6" s="363"/>
      <c r="J6" s="363"/>
      <c r="K6" s="363"/>
      <c r="L6" s="363"/>
      <c r="M6" s="363"/>
      <c r="N6" s="436"/>
      <c r="O6" s="437"/>
    </row>
    <row r="7" spans="1:20" ht="12.75">
      <c r="A7" s="10" t="s">
        <v>133</v>
      </c>
      <c r="B7" s="310" t="s">
        <v>135</v>
      </c>
      <c r="C7" s="363">
        <v>0</v>
      </c>
      <c r="D7" s="363">
        <v>0</v>
      </c>
      <c r="E7" s="363"/>
      <c r="F7" s="363"/>
      <c r="G7" s="363"/>
      <c r="H7" s="363"/>
      <c r="I7" s="363"/>
      <c r="J7" s="363"/>
      <c r="K7" s="363"/>
      <c r="L7" s="363"/>
      <c r="M7" s="363"/>
      <c r="N7" s="363"/>
      <c r="O7" s="363">
        <f>SUM(C7:N7)</f>
        <v>0</v>
      </c>
      <c r="T7" s="10"/>
    </row>
    <row r="8" spans="1:20" ht="24">
      <c r="A8" s="10" t="s">
        <v>136</v>
      </c>
      <c r="B8" s="311" t="s">
        <v>193</v>
      </c>
      <c r="C8" s="363">
        <v>0</v>
      </c>
      <c r="D8" s="363">
        <v>0</v>
      </c>
      <c r="E8" s="363"/>
      <c r="F8" s="363"/>
      <c r="G8" s="363"/>
      <c r="H8" s="363"/>
      <c r="I8" s="363"/>
      <c r="J8" s="363"/>
      <c r="K8" s="363"/>
      <c r="L8" s="363"/>
      <c r="M8" s="363"/>
      <c r="N8" s="363"/>
      <c r="O8" s="364">
        <f>SUM(C8:N8)</f>
        <v>0</v>
      </c>
      <c r="T8" s="10"/>
    </row>
    <row r="9" spans="1:20" s="13" customFormat="1" ht="12.75">
      <c r="A9" s="45"/>
      <c r="B9" s="438" t="s">
        <v>138</v>
      </c>
      <c r="C9" s="531">
        <v>0</v>
      </c>
      <c r="D9" s="531">
        <v>0</v>
      </c>
      <c r="E9" s="531"/>
      <c r="F9" s="531"/>
      <c r="G9" s="531"/>
      <c r="H9" s="531"/>
      <c r="I9" s="531"/>
      <c r="J9" s="531"/>
      <c r="K9" s="531"/>
      <c r="L9" s="531"/>
      <c r="M9" s="531"/>
      <c r="N9" s="531"/>
      <c r="O9" s="531">
        <f t="shared" ref="O9" si="0">SUM(O7:O8)</f>
        <v>0</v>
      </c>
      <c r="T9" s="45"/>
    </row>
    <row r="10" spans="1:20" ht="3.75" customHeight="1">
      <c r="A10" s="10"/>
      <c r="B10" s="295"/>
      <c r="C10" s="363"/>
      <c r="D10" s="363"/>
      <c r="E10" s="363"/>
      <c r="F10" s="363"/>
      <c r="G10" s="363"/>
      <c r="H10" s="363"/>
      <c r="I10" s="363"/>
      <c r="J10" s="363"/>
      <c r="K10" s="363"/>
      <c r="L10" s="363"/>
      <c r="M10" s="363"/>
      <c r="N10" s="363"/>
      <c r="O10" s="439"/>
      <c r="T10" s="10"/>
    </row>
    <row r="11" spans="1:20" ht="12.75">
      <c r="A11" s="10"/>
      <c r="B11" s="309" t="s">
        <v>194</v>
      </c>
      <c r="C11" s="363"/>
      <c r="D11" s="363"/>
      <c r="E11" s="363"/>
      <c r="F11" s="363"/>
      <c r="G11" s="363"/>
      <c r="H11" s="363"/>
      <c r="I11" s="363"/>
      <c r="J11" s="363"/>
      <c r="K11" s="363"/>
      <c r="L11" s="363"/>
      <c r="M11" s="363"/>
      <c r="N11" s="363"/>
      <c r="O11" s="363"/>
      <c r="T11" s="10"/>
    </row>
    <row r="12" spans="1:20" ht="12.75">
      <c r="A12" s="10" t="s">
        <v>140</v>
      </c>
      <c r="B12" s="310" t="s">
        <v>137</v>
      </c>
      <c r="C12" s="363">
        <v>0</v>
      </c>
      <c r="D12" s="363">
        <v>0</v>
      </c>
      <c r="E12" s="363"/>
      <c r="F12" s="363"/>
      <c r="G12" s="363"/>
      <c r="H12" s="363"/>
      <c r="I12" s="363"/>
      <c r="J12" s="363"/>
      <c r="K12" s="363"/>
      <c r="L12" s="363"/>
      <c r="M12" s="363"/>
      <c r="N12" s="363"/>
      <c r="O12" s="363">
        <f>SUM(C12:N12)</f>
        <v>0</v>
      </c>
      <c r="T12" s="10"/>
    </row>
    <row r="13" spans="1:20" ht="13.5">
      <c r="A13" s="10"/>
      <c r="B13" s="310" t="s">
        <v>195</v>
      </c>
      <c r="C13" s="363">
        <v>0</v>
      </c>
      <c r="D13" s="363">
        <v>0</v>
      </c>
      <c r="E13" s="363"/>
      <c r="F13" s="363"/>
      <c r="G13" s="363"/>
      <c r="H13" s="363"/>
      <c r="I13" s="363"/>
      <c r="J13" s="363"/>
      <c r="K13" s="363"/>
      <c r="L13" s="363"/>
      <c r="M13" s="363"/>
      <c r="N13" s="363"/>
      <c r="O13" s="363">
        <f>SUM(C13:N13)</f>
        <v>0</v>
      </c>
      <c r="T13" s="10"/>
    </row>
    <row r="14" spans="1:20" s="13" customFormat="1" ht="12.75">
      <c r="A14" s="45"/>
      <c r="B14" s="438" t="s">
        <v>143</v>
      </c>
      <c r="C14" s="531">
        <v>0</v>
      </c>
      <c r="D14" s="531">
        <v>0</v>
      </c>
      <c r="E14" s="531"/>
      <c r="F14" s="531"/>
      <c r="G14" s="531"/>
      <c r="H14" s="531"/>
      <c r="I14" s="531"/>
      <c r="J14" s="531"/>
      <c r="K14" s="531"/>
      <c r="L14" s="531"/>
      <c r="M14" s="531"/>
      <c r="N14" s="531"/>
      <c r="O14" s="531">
        <f t="shared" ref="O14" si="1">SUM(O12:O13)</f>
        <v>0</v>
      </c>
      <c r="T14" s="45"/>
    </row>
    <row r="15" spans="1:20" ht="5.0999999999999996" customHeight="1">
      <c r="A15" s="10"/>
      <c r="B15" s="297"/>
      <c r="C15" s="363"/>
      <c r="D15" s="363"/>
      <c r="E15" s="363"/>
      <c r="F15" s="363"/>
      <c r="G15" s="363"/>
      <c r="H15" s="363"/>
      <c r="I15" s="363"/>
      <c r="J15" s="363"/>
      <c r="K15" s="363"/>
      <c r="L15" s="363"/>
      <c r="M15" s="363"/>
      <c r="N15" s="363"/>
      <c r="O15" s="363"/>
      <c r="T15" s="10"/>
    </row>
    <row r="16" spans="1:20" ht="12.75">
      <c r="A16" s="10"/>
      <c r="B16" s="297" t="s">
        <v>196</v>
      </c>
      <c r="C16" s="363"/>
      <c r="D16" s="363"/>
      <c r="E16" s="363"/>
      <c r="F16" s="363"/>
      <c r="G16" s="363"/>
      <c r="H16" s="363"/>
      <c r="I16" s="363"/>
      <c r="J16" s="363"/>
      <c r="K16" s="363"/>
      <c r="L16" s="363"/>
      <c r="M16" s="363"/>
      <c r="N16" s="363"/>
      <c r="O16" s="363"/>
      <c r="T16" s="10"/>
    </row>
    <row r="17" spans="1:20" ht="12.75">
      <c r="A17" s="10" t="s">
        <v>146</v>
      </c>
      <c r="B17" s="310" t="s">
        <v>197</v>
      </c>
      <c r="C17" s="363">
        <v>0</v>
      </c>
      <c r="D17" s="363">
        <v>0</v>
      </c>
      <c r="E17" s="363"/>
      <c r="F17" s="363"/>
      <c r="G17" s="363"/>
      <c r="H17" s="363"/>
      <c r="I17" s="363"/>
      <c r="J17" s="363"/>
      <c r="K17" s="363"/>
      <c r="L17" s="363"/>
      <c r="M17" s="363"/>
      <c r="N17" s="363"/>
      <c r="O17" s="363">
        <f>SUM(C17:N17)</f>
        <v>0</v>
      </c>
      <c r="T17" s="10"/>
    </row>
    <row r="18" spans="1:20" s="13" customFormat="1" ht="12.75">
      <c r="A18" s="45"/>
      <c r="B18" s="438" t="s">
        <v>148</v>
      </c>
      <c r="C18" s="531">
        <v>0</v>
      </c>
      <c r="D18" s="531">
        <v>0</v>
      </c>
      <c r="E18" s="531"/>
      <c r="F18" s="531"/>
      <c r="G18" s="531"/>
      <c r="H18" s="531"/>
      <c r="I18" s="531"/>
      <c r="J18" s="531"/>
      <c r="K18" s="531"/>
      <c r="L18" s="531"/>
      <c r="M18" s="531"/>
      <c r="N18" s="531"/>
      <c r="O18" s="531">
        <f t="shared" ref="O18" si="2">O17</f>
        <v>0</v>
      </c>
      <c r="T18" s="45"/>
    </row>
    <row r="19" spans="1:20" ht="3" customHeight="1">
      <c r="A19" s="10"/>
      <c r="B19" s="310"/>
      <c r="C19" s="363"/>
      <c r="D19" s="363"/>
      <c r="E19" s="363"/>
      <c r="F19" s="363"/>
      <c r="G19" s="363"/>
      <c r="H19" s="363"/>
      <c r="I19" s="363"/>
      <c r="J19" s="363"/>
      <c r="K19" s="363"/>
      <c r="L19" s="363"/>
      <c r="M19" s="363"/>
      <c r="N19" s="363"/>
      <c r="O19" s="363"/>
      <c r="T19" s="10"/>
    </row>
    <row r="20" spans="1:20" ht="12.75">
      <c r="A20" s="10"/>
      <c r="B20" s="309" t="s">
        <v>149</v>
      </c>
      <c r="C20" s="363"/>
      <c r="D20" s="363"/>
      <c r="E20" s="363"/>
      <c r="F20" s="363"/>
      <c r="G20" s="363"/>
      <c r="H20" s="363"/>
      <c r="I20" s="363"/>
      <c r="J20" s="363"/>
      <c r="K20" s="363"/>
      <c r="L20" s="363"/>
      <c r="M20" s="363"/>
      <c r="N20" s="363"/>
      <c r="O20" s="363"/>
      <c r="T20" s="10"/>
    </row>
    <row r="21" spans="1:20" s="90" customFormat="1" ht="12.75">
      <c r="A21" s="89" t="s">
        <v>150</v>
      </c>
      <c r="B21" s="310" t="s">
        <v>151</v>
      </c>
      <c r="C21" s="363">
        <v>0</v>
      </c>
      <c r="D21" s="363">
        <v>0</v>
      </c>
      <c r="E21" s="363"/>
      <c r="F21" s="363"/>
      <c r="G21" s="363"/>
      <c r="H21" s="363"/>
      <c r="I21" s="363"/>
      <c r="J21" s="363"/>
      <c r="K21" s="363"/>
      <c r="L21" s="363"/>
      <c r="M21" s="363"/>
      <c r="N21" s="363"/>
      <c r="O21" s="363">
        <f>SUM(C21:N21)</f>
        <v>0</v>
      </c>
      <c r="T21" s="89"/>
    </row>
    <row r="22" spans="1:20" ht="12.75">
      <c r="A22" s="10" t="s">
        <v>152</v>
      </c>
      <c r="B22" s="310" t="s">
        <v>153</v>
      </c>
      <c r="C22" s="363">
        <v>0</v>
      </c>
      <c r="D22" s="363">
        <v>0</v>
      </c>
      <c r="E22" s="363"/>
      <c r="F22" s="363"/>
      <c r="G22" s="363"/>
      <c r="H22" s="363"/>
      <c r="I22" s="363"/>
      <c r="J22" s="363"/>
      <c r="K22" s="363"/>
      <c r="L22" s="363"/>
      <c r="M22" s="363"/>
      <c r="N22" s="363"/>
      <c r="O22" s="363">
        <f>SUM(C22:N22)</f>
        <v>0</v>
      </c>
      <c r="T22" s="10"/>
    </row>
    <row r="23" spans="1:20" s="13" customFormat="1" ht="12.75">
      <c r="A23" s="45"/>
      <c r="B23" s="438" t="s">
        <v>154</v>
      </c>
      <c r="C23" s="531">
        <v>0</v>
      </c>
      <c r="D23" s="531">
        <v>0</v>
      </c>
      <c r="E23" s="531"/>
      <c r="F23" s="531"/>
      <c r="G23" s="531"/>
      <c r="H23" s="531"/>
      <c r="I23" s="531"/>
      <c r="J23" s="531"/>
      <c r="K23" s="531"/>
      <c r="L23" s="531"/>
      <c r="M23" s="531"/>
      <c r="N23" s="531"/>
      <c r="O23" s="531">
        <f t="shared" ref="O23" si="3">SUM(O21:O22)</f>
        <v>0</v>
      </c>
      <c r="T23" s="45"/>
    </row>
    <row r="24" spans="1:20" ht="3" customHeight="1">
      <c r="A24" s="10"/>
      <c r="B24" s="310"/>
      <c r="C24" s="363"/>
      <c r="D24" s="363"/>
      <c r="E24" s="363"/>
      <c r="F24" s="363"/>
      <c r="G24" s="363"/>
      <c r="H24" s="363"/>
      <c r="I24" s="363"/>
      <c r="J24" s="363"/>
      <c r="K24" s="363"/>
      <c r="L24" s="363"/>
      <c r="M24" s="363"/>
      <c r="N24" s="363"/>
      <c r="O24" s="363"/>
      <c r="T24" s="10"/>
    </row>
    <row r="25" spans="1:20" ht="12.75">
      <c r="A25" s="10"/>
      <c r="B25" s="312" t="s">
        <v>198</v>
      </c>
      <c r="C25" s="363"/>
      <c r="D25" s="363"/>
      <c r="E25" s="363"/>
      <c r="F25" s="363"/>
      <c r="G25" s="363"/>
      <c r="H25" s="363"/>
      <c r="I25" s="363"/>
      <c r="J25" s="363"/>
      <c r="K25" s="363"/>
      <c r="L25" s="363"/>
      <c r="M25" s="363"/>
      <c r="N25" s="363"/>
      <c r="O25" s="363"/>
      <c r="T25" s="10"/>
    </row>
    <row r="26" spans="1:20" ht="12.75">
      <c r="A26" s="98"/>
      <c r="B26" s="310" t="s">
        <v>157</v>
      </c>
      <c r="C26" s="363">
        <v>0</v>
      </c>
      <c r="D26" s="363">
        <v>0</v>
      </c>
      <c r="E26" s="363"/>
      <c r="F26" s="363"/>
      <c r="G26" s="363"/>
      <c r="H26" s="363"/>
      <c r="I26" s="363"/>
      <c r="J26" s="363"/>
      <c r="K26" s="363"/>
      <c r="L26" s="363"/>
      <c r="M26" s="363"/>
      <c r="N26" s="363"/>
      <c r="O26" s="363">
        <f t="shared" ref="O26:O27" si="4">SUM(C26:N26)</f>
        <v>0</v>
      </c>
      <c r="T26" s="10"/>
    </row>
    <row r="27" spans="1:20" ht="12.75">
      <c r="A27" s="98"/>
      <c r="B27" s="310" t="s">
        <v>158</v>
      </c>
      <c r="C27" s="363">
        <v>0</v>
      </c>
      <c r="D27" s="363">
        <v>0</v>
      </c>
      <c r="E27" s="363"/>
      <c r="F27" s="363"/>
      <c r="G27" s="363"/>
      <c r="H27" s="363"/>
      <c r="I27" s="363"/>
      <c r="J27" s="363"/>
      <c r="K27" s="363"/>
      <c r="L27" s="363"/>
      <c r="M27" s="363"/>
      <c r="N27" s="363"/>
      <c r="O27" s="363">
        <f t="shared" si="4"/>
        <v>0</v>
      </c>
      <c r="T27" s="10"/>
    </row>
    <row r="28" spans="1:20" s="13" customFormat="1" ht="12.75">
      <c r="A28" s="45"/>
      <c r="B28" s="438" t="s">
        <v>161</v>
      </c>
      <c r="C28" s="531">
        <v>0</v>
      </c>
      <c r="D28" s="531">
        <v>0</v>
      </c>
      <c r="E28" s="531"/>
      <c r="F28" s="531"/>
      <c r="G28" s="531"/>
      <c r="H28" s="531"/>
      <c r="I28" s="531"/>
      <c r="J28" s="531"/>
      <c r="K28" s="531"/>
      <c r="L28" s="531"/>
      <c r="M28" s="531"/>
      <c r="N28" s="531"/>
      <c r="O28" s="531">
        <f t="shared" ref="O28" si="5">SUM(O26:O27)</f>
        <v>0</v>
      </c>
      <c r="T28" s="45"/>
    </row>
    <row r="29" spans="1:20" ht="3" customHeight="1">
      <c r="A29" s="10"/>
      <c r="B29" s="310"/>
      <c r="C29" s="363"/>
      <c r="D29" s="363"/>
      <c r="E29" s="363"/>
      <c r="F29" s="363"/>
      <c r="G29" s="363"/>
      <c r="H29" s="363"/>
      <c r="I29" s="363"/>
      <c r="J29" s="363"/>
      <c r="K29" s="363"/>
      <c r="L29" s="363"/>
      <c r="M29" s="363"/>
      <c r="N29" s="363"/>
      <c r="O29" s="363"/>
      <c r="T29" s="10"/>
    </row>
    <row r="30" spans="1:20" ht="12.75" customHeight="1">
      <c r="A30" s="10"/>
      <c r="B30" s="297" t="s">
        <v>199</v>
      </c>
      <c r="C30" s="363"/>
      <c r="D30" s="363"/>
      <c r="E30" s="363"/>
      <c r="F30" s="363"/>
      <c r="G30" s="363"/>
      <c r="H30" s="363"/>
      <c r="I30" s="363"/>
      <c r="J30" s="363"/>
      <c r="K30" s="363"/>
      <c r="L30" s="363"/>
      <c r="M30" s="363"/>
      <c r="N30" s="363"/>
      <c r="O30" s="363"/>
      <c r="T30" s="10"/>
    </row>
    <row r="31" spans="1:20" ht="12.75">
      <c r="A31" s="98" t="s">
        <v>163</v>
      </c>
      <c r="B31" s="310" t="s">
        <v>200</v>
      </c>
      <c r="C31" s="363">
        <v>0</v>
      </c>
      <c r="D31" s="363">
        <v>0</v>
      </c>
      <c r="E31" s="363"/>
      <c r="F31" s="363"/>
      <c r="G31" s="363"/>
      <c r="H31" s="363"/>
      <c r="I31" s="363"/>
      <c r="J31" s="363"/>
      <c r="K31" s="363"/>
      <c r="L31" s="363"/>
      <c r="M31" s="363"/>
      <c r="N31" s="363"/>
      <c r="O31" s="363">
        <f>SUM(C31:N31)</f>
        <v>0</v>
      </c>
      <c r="T31" s="10"/>
    </row>
    <row r="32" spans="1:20" ht="12.75">
      <c r="A32" s="98"/>
      <c r="B32" s="310" t="s">
        <v>201</v>
      </c>
      <c r="C32" s="363">
        <v>0</v>
      </c>
      <c r="D32" s="363">
        <v>0</v>
      </c>
      <c r="E32" s="363"/>
      <c r="F32" s="363"/>
      <c r="G32" s="363"/>
      <c r="H32" s="363"/>
      <c r="I32" s="363"/>
      <c r="J32" s="363"/>
      <c r="K32" s="363"/>
      <c r="L32" s="363"/>
      <c r="M32" s="363"/>
      <c r="N32" s="363"/>
      <c r="O32" s="106">
        <f>SUM(C32:N32)</f>
        <v>0</v>
      </c>
      <c r="T32" s="10"/>
    </row>
    <row r="33" spans="1:20" s="13" customFormat="1" ht="12.75">
      <c r="A33" s="45"/>
      <c r="B33" s="438" t="s">
        <v>166</v>
      </c>
      <c r="C33" s="531">
        <v>0</v>
      </c>
      <c r="D33" s="531">
        <v>0</v>
      </c>
      <c r="E33" s="531"/>
      <c r="F33" s="531"/>
      <c r="G33" s="531"/>
      <c r="H33" s="531"/>
      <c r="I33" s="531"/>
      <c r="J33" s="531"/>
      <c r="K33" s="531"/>
      <c r="L33" s="531"/>
      <c r="M33" s="531"/>
      <c r="N33" s="531"/>
      <c r="O33" s="531">
        <f t="shared" ref="O33" si="6">SUM(O31:O32)</f>
        <v>0</v>
      </c>
      <c r="T33" s="45"/>
    </row>
    <row r="34" spans="1:20" ht="3" customHeight="1">
      <c r="A34" s="10"/>
      <c r="B34" s="310"/>
      <c r="C34" s="363"/>
      <c r="D34" s="363"/>
      <c r="E34" s="363"/>
      <c r="F34" s="363"/>
      <c r="G34" s="363"/>
      <c r="H34" s="363"/>
      <c r="I34" s="363"/>
      <c r="J34" s="363"/>
      <c r="K34" s="363"/>
      <c r="L34" s="363"/>
      <c r="M34" s="363"/>
      <c r="N34" s="363"/>
      <c r="O34" s="363"/>
      <c r="T34" s="10"/>
    </row>
    <row r="35" spans="1:20" ht="12.75" customHeight="1">
      <c r="A35" s="10"/>
      <c r="B35" s="309" t="s">
        <v>202</v>
      </c>
      <c r="C35" s="363"/>
      <c r="D35" s="363"/>
      <c r="E35" s="363"/>
      <c r="F35" s="363"/>
      <c r="G35" s="363"/>
      <c r="H35" s="363"/>
      <c r="I35" s="363"/>
      <c r="J35" s="363"/>
      <c r="K35" s="363"/>
      <c r="L35" s="363"/>
      <c r="M35" s="363"/>
      <c r="N35" s="363"/>
      <c r="O35" s="363"/>
      <c r="T35" s="10"/>
    </row>
    <row r="36" spans="1:20" s="90" customFormat="1" ht="12.75">
      <c r="A36" s="89" t="s">
        <v>168</v>
      </c>
      <c r="B36" s="310" t="s">
        <v>203</v>
      </c>
      <c r="C36" s="363">
        <v>0</v>
      </c>
      <c r="D36" s="363">
        <v>0</v>
      </c>
      <c r="E36" s="363"/>
      <c r="F36" s="363"/>
      <c r="G36" s="363"/>
      <c r="H36" s="363"/>
      <c r="I36" s="363"/>
      <c r="J36" s="363"/>
      <c r="K36" s="363"/>
      <c r="L36" s="363"/>
      <c r="M36" s="363"/>
      <c r="N36" s="363"/>
      <c r="O36" s="363">
        <f>SUM(C36:N36)</f>
        <v>0</v>
      </c>
      <c r="T36" s="89"/>
    </row>
    <row r="37" spans="1:20" ht="13.5">
      <c r="A37" s="10"/>
      <c r="B37" s="310" t="s">
        <v>204</v>
      </c>
      <c r="C37" s="363">
        <v>0</v>
      </c>
      <c r="D37" s="363">
        <v>0</v>
      </c>
      <c r="E37" s="363"/>
      <c r="F37" s="363"/>
      <c r="G37" s="363"/>
      <c r="H37" s="363"/>
      <c r="I37" s="363"/>
      <c r="J37" s="363"/>
      <c r="K37" s="363"/>
      <c r="L37" s="363"/>
      <c r="M37" s="363"/>
      <c r="N37" s="363"/>
      <c r="O37" s="363">
        <f>SUM(C37:N37)</f>
        <v>0</v>
      </c>
      <c r="T37" s="10"/>
    </row>
    <row r="38" spans="1:20" ht="12.75">
      <c r="A38" s="10" t="s">
        <v>173</v>
      </c>
      <c r="B38" s="310" t="s">
        <v>165</v>
      </c>
      <c r="C38" s="363">
        <v>0</v>
      </c>
      <c r="D38" s="363">
        <v>0</v>
      </c>
      <c r="E38" s="363"/>
      <c r="F38" s="363"/>
      <c r="G38" s="363"/>
      <c r="H38" s="363"/>
      <c r="I38" s="363"/>
      <c r="J38" s="363"/>
      <c r="K38" s="363"/>
      <c r="L38" s="363"/>
      <c r="M38" s="363"/>
      <c r="N38" s="363"/>
      <c r="O38" s="363">
        <f>SUM(C38:N38)</f>
        <v>0</v>
      </c>
      <c r="T38" s="10"/>
    </row>
    <row r="39" spans="1:20" s="13" customFormat="1" ht="12.75">
      <c r="A39" s="45"/>
      <c r="B39" s="438" t="s">
        <v>175</v>
      </c>
      <c r="C39" s="531">
        <f t="shared" ref="C39:H39" si="7">SUM(C36:C38)</f>
        <v>0</v>
      </c>
      <c r="D39" s="531">
        <f t="shared" ref="D39" si="8">SUM(D36:D38)</f>
        <v>0</v>
      </c>
      <c r="E39" s="531">
        <f t="shared" si="7"/>
        <v>0</v>
      </c>
      <c r="F39" s="531">
        <f t="shared" si="7"/>
        <v>0</v>
      </c>
      <c r="G39" s="531">
        <f t="shared" si="7"/>
        <v>0</v>
      </c>
      <c r="H39" s="531">
        <f t="shared" si="7"/>
        <v>0</v>
      </c>
      <c r="I39" s="531">
        <f t="shared" ref="I39:J39" si="9">SUM(I36:I38)</f>
        <v>0</v>
      </c>
      <c r="J39" s="531">
        <f t="shared" si="9"/>
        <v>0</v>
      </c>
      <c r="K39" s="531">
        <f t="shared" ref="K39:L39" si="10">SUM(K36:K38)</f>
        <v>0</v>
      </c>
      <c r="L39" s="531">
        <f t="shared" si="10"/>
        <v>0</v>
      </c>
      <c r="M39" s="531">
        <f t="shared" ref="M39:N39" si="11">SUM(M36:M38)</f>
        <v>0</v>
      </c>
      <c r="N39" s="531">
        <f t="shared" si="11"/>
        <v>0</v>
      </c>
      <c r="O39" s="531">
        <f t="shared" ref="O39" si="12">SUM(O36:O38)</f>
        <v>0</v>
      </c>
      <c r="T39" s="45"/>
    </row>
    <row r="40" spans="1:20" ht="5.25" customHeight="1">
      <c r="A40" s="10"/>
      <c r="B40" s="310"/>
      <c r="C40" s="365"/>
      <c r="D40" s="365"/>
      <c r="E40" s="365"/>
      <c r="F40" s="365"/>
      <c r="G40" s="365"/>
      <c r="H40" s="365"/>
      <c r="I40" s="365"/>
      <c r="J40" s="365"/>
      <c r="K40" s="365"/>
      <c r="L40" s="365"/>
      <c r="M40" s="365"/>
      <c r="N40" s="436"/>
      <c r="O40" s="363"/>
      <c r="T40" s="10"/>
    </row>
    <row r="41" spans="1:20" ht="12.75">
      <c r="A41" s="10"/>
      <c r="B41" s="309" t="s">
        <v>205</v>
      </c>
      <c r="C41" s="363"/>
      <c r="D41" s="363"/>
      <c r="E41" s="363"/>
      <c r="F41" s="363"/>
      <c r="G41" s="363"/>
      <c r="H41" s="363"/>
      <c r="I41" s="363"/>
      <c r="J41" s="363"/>
      <c r="K41" s="363"/>
      <c r="L41" s="363"/>
      <c r="M41" s="363"/>
      <c r="N41" s="88"/>
      <c r="O41" s="363"/>
      <c r="T41" s="10"/>
    </row>
    <row r="42" spans="1:20" ht="12.75">
      <c r="A42" s="10" t="s">
        <v>206</v>
      </c>
      <c r="B42" s="310" t="s">
        <v>207</v>
      </c>
      <c r="C42" s="363">
        <v>1500</v>
      </c>
      <c r="D42" s="363">
        <v>1500</v>
      </c>
      <c r="E42" s="363"/>
      <c r="F42" s="363"/>
      <c r="G42" s="363"/>
      <c r="H42" s="363"/>
      <c r="I42" s="363"/>
      <c r="J42" s="363"/>
      <c r="K42" s="363"/>
      <c r="L42" s="363"/>
      <c r="M42" s="363"/>
      <c r="N42" s="363"/>
      <c r="O42" s="363">
        <f>SUM(C42:N42)</f>
        <v>3000</v>
      </c>
      <c r="T42" s="10"/>
    </row>
    <row r="43" spans="1:20" s="90" customFormat="1" ht="13.5">
      <c r="A43" s="89" t="s">
        <v>208</v>
      </c>
      <c r="B43" s="310" t="s">
        <v>209</v>
      </c>
      <c r="C43" s="363">
        <v>0</v>
      </c>
      <c r="D43" s="363">
        <v>0</v>
      </c>
      <c r="E43" s="363"/>
      <c r="F43" s="363"/>
      <c r="G43" s="363"/>
      <c r="H43" s="363"/>
      <c r="I43" s="363"/>
      <c r="J43" s="363"/>
      <c r="K43" s="363"/>
      <c r="L43" s="363"/>
      <c r="M43" s="363"/>
      <c r="N43" s="363"/>
      <c r="O43" s="363">
        <f>SUM(C43:N43)</f>
        <v>0</v>
      </c>
      <c r="T43" s="89"/>
    </row>
    <row r="44" spans="1:20" ht="12.75">
      <c r="A44" s="10"/>
      <c r="B44" s="310" t="s">
        <v>210</v>
      </c>
      <c r="C44" s="363">
        <v>0</v>
      </c>
      <c r="D44" s="363">
        <v>0</v>
      </c>
      <c r="E44" s="363"/>
      <c r="F44" s="363"/>
      <c r="G44" s="363"/>
      <c r="H44" s="363"/>
      <c r="I44" s="363"/>
      <c r="J44" s="363"/>
      <c r="K44" s="363"/>
      <c r="L44" s="363"/>
      <c r="M44" s="363"/>
      <c r="N44" s="363"/>
      <c r="O44" s="363">
        <f>SUM(C44:N44)</f>
        <v>0</v>
      </c>
      <c r="T44" s="10"/>
    </row>
    <row r="45" spans="1:20" ht="12.75">
      <c r="A45" s="10"/>
      <c r="B45" s="310" t="s">
        <v>170</v>
      </c>
      <c r="C45" s="363">
        <v>0</v>
      </c>
      <c r="D45" s="363">
        <v>0</v>
      </c>
      <c r="E45" s="363"/>
      <c r="F45" s="363"/>
      <c r="G45" s="363"/>
      <c r="H45" s="363"/>
      <c r="I45" s="363"/>
      <c r="J45" s="363"/>
      <c r="K45" s="363"/>
      <c r="L45" s="363"/>
      <c r="M45" s="363"/>
      <c r="N45" s="363"/>
      <c r="O45" s="363">
        <f>SUM(C45:N45)</f>
        <v>0</v>
      </c>
      <c r="T45" s="10"/>
    </row>
    <row r="46" spans="1:20" s="13" customFormat="1" ht="12.75">
      <c r="A46" s="45"/>
      <c r="B46" s="438" t="s">
        <v>181</v>
      </c>
      <c r="C46" s="531">
        <f t="shared" ref="C46:H46" si="13">SUM(C42:C45)</f>
        <v>1500</v>
      </c>
      <c r="D46" s="531">
        <f t="shared" si="13"/>
        <v>1500</v>
      </c>
      <c r="E46" s="531">
        <f t="shared" si="13"/>
        <v>0</v>
      </c>
      <c r="F46" s="531">
        <f t="shared" si="13"/>
        <v>0</v>
      </c>
      <c r="G46" s="531">
        <f t="shared" si="13"/>
        <v>0</v>
      </c>
      <c r="H46" s="531">
        <f t="shared" si="13"/>
        <v>0</v>
      </c>
      <c r="I46" s="531">
        <f t="shared" ref="I46:J46" si="14">SUM(I42:I45)</f>
        <v>0</v>
      </c>
      <c r="J46" s="531">
        <f t="shared" si="14"/>
        <v>0</v>
      </c>
      <c r="K46" s="531">
        <f t="shared" ref="K46:L46" si="15">SUM(K42:K45)</f>
        <v>0</v>
      </c>
      <c r="L46" s="531">
        <f t="shared" si="15"/>
        <v>0</v>
      </c>
      <c r="M46" s="531">
        <f t="shared" ref="M46:N46" si="16">SUM(M42:M45)</f>
        <v>0</v>
      </c>
      <c r="N46" s="531">
        <f t="shared" si="16"/>
        <v>0</v>
      </c>
      <c r="O46" s="531">
        <f t="shared" ref="O46" si="17">SUM(O42:O45)</f>
        <v>3000</v>
      </c>
      <c r="T46" s="45"/>
    </row>
    <row r="47" spans="1:20" ht="5.0999999999999996" customHeight="1">
      <c r="A47" s="10"/>
      <c r="B47" s="407"/>
      <c r="C47" s="363"/>
      <c r="D47" s="363"/>
      <c r="E47" s="363"/>
      <c r="F47" s="363"/>
      <c r="G47" s="363"/>
      <c r="H47" s="363"/>
      <c r="I47" s="363"/>
      <c r="J47" s="363"/>
      <c r="K47" s="363"/>
      <c r="L47" s="363"/>
      <c r="M47" s="363"/>
      <c r="N47" s="363"/>
      <c r="O47" s="363"/>
      <c r="T47" s="10"/>
    </row>
    <row r="48" spans="1:20" ht="26.25" customHeight="1">
      <c r="A48" s="10"/>
      <c r="B48" s="309" t="s">
        <v>211</v>
      </c>
      <c r="C48" s="363"/>
      <c r="D48" s="363"/>
      <c r="E48" s="363"/>
      <c r="F48" s="363"/>
      <c r="G48" s="363"/>
      <c r="H48" s="363"/>
      <c r="I48" s="363"/>
      <c r="J48" s="363"/>
      <c r="K48" s="363"/>
      <c r="L48" s="363"/>
      <c r="M48" s="363"/>
      <c r="N48" s="363"/>
      <c r="O48" s="363"/>
      <c r="T48" s="10"/>
    </row>
    <row r="49" spans="1:20" ht="12.75">
      <c r="A49" s="10" t="s">
        <v>177</v>
      </c>
      <c r="B49" s="310" t="s">
        <v>212</v>
      </c>
      <c r="C49" s="363">
        <v>0</v>
      </c>
      <c r="D49" s="363">
        <v>0</v>
      </c>
      <c r="E49" s="363"/>
      <c r="F49" s="363"/>
      <c r="G49" s="363"/>
      <c r="H49" s="363"/>
      <c r="I49" s="363"/>
      <c r="J49" s="363"/>
      <c r="K49" s="363"/>
      <c r="L49" s="363"/>
      <c r="M49" s="363"/>
      <c r="N49" s="363"/>
      <c r="O49" s="363">
        <f t="shared" ref="O49:O50" si="18">SUM(C49:N49)</f>
        <v>0</v>
      </c>
      <c r="T49" s="10"/>
    </row>
    <row r="50" spans="1:20" ht="12.75">
      <c r="A50" s="10" t="s">
        <v>213</v>
      </c>
      <c r="B50" s="310" t="s">
        <v>179</v>
      </c>
      <c r="C50" s="363">
        <v>0</v>
      </c>
      <c r="D50" s="363">
        <v>0</v>
      </c>
      <c r="E50" s="363"/>
      <c r="F50" s="363"/>
      <c r="G50" s="363"/>
      <c r="H50" s="363"/>
      <c r="I50" s="363"/>
      <c r="J50" s="363"/>
      <c r="K50" s="363"/>
      <c r="L50" s="363"/>
      <c r="M50" s="363"/>
      <c r="N50" s="363"/>
      <c r="O50" s="363">
        <f t="shared" si="18"/>
        <v>0</v>
      </c>
      <c r="T50" s="10"/>
    </row>
    <row r="51" spans="1:20" s="13" customFormat="1" ht="13.35" customHeight="1">
      <c r="B51" s="438" t="s">
        <v>214</v>
      </c>
      <c r="C51" s="531">
        <v>0</v>
      </c>
      <c r="D51" s="531">
        <v>0</v>
      </c>
      <c r="E51" s="531"/>
      <c r="F51" s="531"/>
      <c r="G51" s="531"/>
      <c r="H51" s="531"/>
      <c r="I51" s="531"/>
      <c r="J51" s="531"/>
      <c r="K51" s="531"/>
      <c r="L51" s="531"/>
      <c r="M51" s="531"/>
      <c r="N51" s="531"/>
      <c r="O51" s="531">
        <f t="shared" ref="O51" si="19">SUM(O49:O50)</f>
        <v>0</v>
      </c>
    </row>
    <row r="52" spans="1:20" ht="3" customHeight="1">
      <c r="A52" s="10"/>
      <c r="B52" s="310"/>
      <c r="C52" s="363"/>
      <c r="D52" s="363"/>
      <c r="E52" s="363"/>
      <c r="F52" s="363"/>
      <c r="G52" s="363"/>
      <c r="H52" s="363"/>
      <c r="I52" s="363"/>
      <c r="J52" s="363"/>
      <c r="K52" s="363"/>
      <c r="L52" s="363"/>
      <c r="M52" s="363"/>
      <c r="N52" s="436"/>
      <c r="O52" s="363"/>
      <c r="T52" s="10"/>
    </row>
    <row r="53" spans="1:20" ht="11.25" customHeight="1">
      <c r="A53" s="10"/>
      <c r="B53" s="309" t="s">
        <v>215</v>
      </c>
      <c r="C53" s="363"/>
      <c r="D53" s="363"/>
      <c r="E53" s="363"/>
      <c r="F53" s="363"/>
      <c r="G53" s="363"/>
      <c r="H53" s="363"/>
      <c r="I53" s="363"/>
      <c r="J53" s="363"/>
      <c r="K53" s="363"/>
      <c r="L53" s="363"/>
      <c r="M53" s="363"/>
      <c r="N53" s="88"/>
      <c r="O53" s="363"/>
      <c r="T53" s="10"/>
    </row>
    <row r="54" spans="1:20" ht="11.25" customHeight="1">
      <c r="A54" s="10"/>
      <c r="B54" s="310" t="s">
        <v>216</v>
      </c>
      <c r="C54" s="363">
        <v>0</v>
      </c>
      <c r="D54" s="363">
        <v>0</v>
      </c>
      <c r="E54" s="363"/>
      <c r="F54" s="363"/>
      <c r="G54" s="363"/>
      <c r="H54" s="363"/>
      <c r="I54" s="363"/>
      <c r="J54" s="363"/>
      <c r="K54" s="363"/>
      <c r="L54" s="363"/>
      <c r="M54" s="363"/>
      <c r="N54" s="363"/>
      <c r="O54" s="363">
        <f t="shared" ref="O54:O57" si="20">SUM(C54:N54)</f>
        <v>0</v>
      </c>
      <c r="T54" s="10"/>
    </row>
    <row r="55" spans="1:20" ht="11.25" customHeight="1">
      <c r="A55" s="10"/>
      <c r="B55" s="310" t="s">
        <v>217</v>
      </c>
      <c r="C55" s="363">
        <v>-83.28</v>
      </c>
      <c r="D55" s="363">
        <v>630.70000000000005</v>
      </c>
      <c r="E55" s="363"/>
      <c r="F55" s="363"/>
      <c r="G55" s="363"/>
      <c r="H55" s="363"/>
      <c r="I55" s="363"/>
      <c r="J55" s="363"/>
      <c r="K55" s="363"/>
      <c r="L55" s="363"/>
      <c r="M55" s="363"/>
      <c r="N55" s="88"/>
      <c r="O55" s="363">
        <f t="shared" si="20"/>
        <v>547.42000000000007</v>
      </c>
      <c r="T55" s="10"/>
    </row>
    <row r="56" spans="1:20" ht="11.25" customHeight="1">
      <c r="A56" s="10"/>
      <c r="B56" s="310" t="s">
        <v>218</v>
      </c>
      <c r="C56" s="363">
        <v>1109.28</v>
      </c>
      <c r="D56" s="363">
        <v>1495.24</v>
      </c>
      <c r="E56" s="363"/>
      <c r="F56" s="363"/>
      <c r="G56" s="363"/>
      <c r="H56" s="363"/>
      <c r="I56" s="363"/>
      <c r="J56" s="363"/>
      <c r="K56" s="363"/>
      <c r="L56" s="363"/>
      <c r="M56" s="363"/>
      <c r="N56" s="88"/>
      <c r="O56" s="363">
        <f t="shared" si="20"/>
        <v>2604.52</v>
      </c>
      <c r="T56" s="10"/>
    </row>
    <row r="57" spans="1:20" ht="12.75">
      <c r="A57" s="98"/>
      <c r="B57" s="221" t="s">
        <v>147</v>
      </c>
      <c r="C57" s="363">
        <v>417.67</v>
      </c>
      <c r="D57" s="363">
        <v>315.35000000000002</v>
      </c>
      <c r="E57" s="363"/>
      <c r="F57" s="363"/>
      <c r="G57" s="363"/>
      <c r="H57" s="363"/>
      <c r="I57" s="363"/>
      <c r="J57" s="363"/>
      <c r="K57" s="363"/>
      <c r="L57" s="363"/>
      <c r="M57" s="363"/>
      <c r="N57" s="88"/>
      <c r="O57" s="363">
        <f t="shared" si="20"/>
        <v>733.02</v>
      </c>
      <c r="T57" s="10"/>
    </row>
    <row r="58" spans="1:20" ht="12.75">
      <c r="A58" s="10" t="s">
        <v>219</v>
      </c>
      <c r="B58" s="310" t="s">
        <v>220</v>
      </c>
      <c r="C58" s="363">
        <v>-6568.5100000000011</v>
      </c>
      <c r="D58" s="363">
        <v>-3842.94</v>
      </c>
      <c r="E58" s="363"/>
      <c r="F58" s="363"/>
      <c r="G58" s="363"/>
      <c r="H58" s="363"/>
      <c r="I58" s="363"/>
      <c r="J58" s="363"/>
      <c r="K58" s="363"/>
      <c r="L58" s="363"/>
      <c r="M58" s="363"/>
      <c r="N58" s="88"/>
      <c r="O58" s="363">
        <f>SUM(C58:N58)</f>
        <v>-10411.450000000001</v>
      </c>
      <c r="T58" s="10"/>
    </row>
    <row r="59" spans="1:20" s="13" customFormat="1" ht="12.75">
      <c r="A59" s="45"/>
      <c r="B59" s="438" t="s">
        <v>221</v>
      </c>
      <c r="C59" s="531">
        <f t="shared" ref="C59:H59" si="21">SUM(C54:C58)</f>
        <v>-5124.8400000000011</v>
      </c>
      <c r="D59" s="531">
        <f t="shared" si="21"/>
        <v>-1401.65</v>
      </c>
      <c r="E59" s="531">
        <f t="shared" si="21"/>
        <v>0</v>
      </c>
      <c r="F59" s="531">
        <f t="shared" si="21"/>
        <v>0</v>
      </c>
      <c r="G59" s="531">
        <f t="shared" si="21"/>
        <v>0</v>
      </c>
      <c r="H59" s="531">
        <f t="shared" si="21"/>
        <v>0</v>
      </c>
      <c r="I59" s="531">
        <f t="shared" ref="I59:J59" si="22">SUM(I54:I58)</f>
        <v>0</v>
      </c>
      <c r="J59" s="531">
        <f t="shared" si="22"/>
        <v>0</v>
      </c>
      <c r="K59" s="531">
        <f t="shared" ref="K59:N59" si="23">SUM(K54:K58)</f>
        <v>0</v>
      </c>
      <c r="L59" s="531">
        <f t="shared" si="23"/>
        <v>0</v>
      </c>
      <c r="M59" s="531">
        <f t="shared" si="23"/>
        <v>0</v>
      </c>
      <c r="N59" s="531">
        <f t="shared" si="23"/>
        <v>0</v>
      </c>
      <c r="O59" s="531">
        <f>SUM(O54:O58)</f>
        <v>-6526.4900000000007</v>
      </c>
      <c r="T59" s="45"/>
    </row>
    <row r="60" spans="1:20" ht="7.5" customHeight="1" thickBot="1">
      <c r="B60" s="297"/>
      <c r="C60" s="532"/>
      <c r="D60" s="532"/>
      <c r="E60" s="532"/>
      <c r="F60" s="532"/>
      <c r="G60" s="532"/>
      <c r="H60" s="532"/>
      <c r="I60" s="532"/>
      <c r="J60" s="532"/>
      <c r="K60" s="532"/>
      <c r="L60" s="532"/>
      <c r="M60" s="363"/>
      <c r="N60" s="363"/>
      <c r="O60" s="313"/>
    </row>
    <row r="61" spans="1:20" s="13" customFormat="1" ht="15" customHeight="1">
      <c r="B61" s="222" t="s">
        <v>222</v>
      </c>
      <c r="C61" s="223">
        <f t="shared" ref="C61:H61" si="24">C9+C14+C18+C23+C33+C39+C46+C51+C59+C28</f>
        <v>-3624.8400000000011</v>
      </c>
      <c r="D61" s="223">
        <f t="shared" si="24"/>
        <v>98.349999999999909</v>
      </c>
      <c r="E61" s="223">
        <f t="shared" si="24"/>
        <v>0</v>
      </c>
      <c r="F61" s="223">
        <f t="shared" si="24"/>
        <v>0</v>
      </c>
      <c r="G61" s="223">
        <f t="shared" si="24"/>
        <v>0</v>
      </c>
      <c r="H61" s="223">
        <f t="shared" si="24"/>
        <v>0</v>
      </c>
      <c r="I61" s="223">
        <f t="shared" ref="I61:J61" si="25">I9+I14+I18+I23+I33+I39+I46+I51+I59+I28</f>
        <v>0</v>
      </c>
      <c r="J61" s="223">
        <f t="shared" si="25"/>
        <v>0</v>
      </c>
      <c r="K61" s="223">
        <f t="shared" ref="K61:N61" si="26">K9+K14+K18+K23+K33+K39+K46+K51+K59+K28</f>
        <v>0</v>
      </c>
      <c r="L61" s="223">
        <f t="shared" si="26"/>
        <v>0</v>
      </c>
      <c r="M61" s="223">
        <f t="shared" si="26"/>
        <v>0</v>
      </c>
      <c r="N61" s="223">
        <f t="shared" si="26"/>
        <v>0</v>
      </c>
      <c r="O61" s="223">
        <f>O9+O14+O18+O23+O28+O33+O39+O46+O51+O59</f>
        <v>-3526.4900000000007</v>
      </c>
    </row>
    <row r="62" spans="1:20" ht="8.25" hidden="1" customHeight="1" thickBot="1">
      <c r="B62" s="9"/>
      <c r="E62" s="86"/>
      <c r="F62" s="86"/>
      <c r="G62" s="86"/>
      <c r="H62" s="86"/>
      <c r="I62" s="86"/>
      <c r="J62" s="86"/>
      <c r="K62" s="86"/>
      <c r="L62" s="86"/>
      <c r="M62" s="86"/>
      <c r="N62" s="86"/>
      <c r="O62" s="86"/>
    </row>
    <row r="63" spans="1:20" ht="24.75" hidden="1" thickBot="1">
      <c r="B63" s="50" t="s">
        <v>223</v>
      </c>
      <c r="C63" s="91">
        <v>0</v>
      </c>
      <c r="E63" s="86"/>
      <c r="F63" s="86"/>
      <c r="G63" s="86"/>
      <c r="H63" s="86"/>
      <c r="I63" s="86"/>
      <c r="N63" s="86"/>
      <c r="O63" s="86"/>
    </row>
    <row r="64" spans="1:20" ht="6.6" customHeight="1">
      <c r="B64" s="43"/>
      <c r="E64" s="86"/>
      <c r="F64" s="86"/>
      <c r="G64" s="86"/>
      <c r="H64" s="86"/>
      <c r="I64" s="86"/>
      <c r="J64" s="86"/>
      <c r="K64" s="86"/>
      <c r="L64" s="86"/>
      <c r="M64" s="86"/>
      <c r="N64" s="86"/>
      <c r="O64" s="86"/>
    </row>
    <row r="65" spans="1:15" s="51" customFormat="1" ht="18" customHeight="1">
      <c r="B65" s="665" t="s">
        <v>224</v>
      </c>
      <c r="C65" s="666"/>
      <c r="D65" s="666"/>
      <c r="E65" s="666"/>
      <c r="F65" s="666"/>
      <c r="G65" s="666"/>
      <c r="H65" s="666"/>
      <c r="I65" s="666"/>
      <c r="J65" s="666"/>
      <c r="K65" s="666"/>
      <c r="L65" s="666"/>
      <c r="M65" s="666"/>
      <c r="N65" s="666"/>
      <c r="O65" s="666"/>
    </row>
    <row r="66" spans="1:15" ht="12.75">
      <c r="B66" s="657" t="s">
        <v>225</v>
      </c>
      <c r="C66" s="657"/>
      <c r="D66" s="657"/>
      <c r="E66" s="657"/>
      <c r="F66" s="657"/>
      <c r="G66" s="657"/>
      <c r="H66" s="657"/>
      <c r="I66" s="657"/>
      <c r="J66" s="657"/>
      <c r="K66" s="657"/>
      <c r="L66" s="657"/>
      <c r="M66" s="657"/>
      <c r="N66" s="657"/>
      <c r="O66" s="657"/>
    </row>
    <row r="68" spans="1:15">
      <c r="B68" s="667"/>
      <c r="C68" s="661"/>
      <c r="D68" s="661"/>
      <c r="E68" s="661"/>
      <c r="F68" s="661"/>
      <c r="G68" s="661"/>
      <c r="H68" s="661"/>
      <c r="I68" s="661"/>
      <c r="J68" s="661"/>
      <c r="K68" s="661"/>
      <c r="L68" s="661"/>
      <c r="M68" s="661"/>
      <c r="N68" s="661"/>
      <c r="O68" s="661"/>
    </row>
    <row r="69" spans="1:15">
      <c r="B69" s="661"/>
      <c r="C69" s="661"/>
      <c r="D69" s="661"/>
      <c r="E69" s="661"/>
      <c r="F69" s="661"/>
      <c r="G69" s="661"/>
      <c r="H69" s="661"/>
      <c r="I69" s="661"/>
      <c r="J69" s="661"/>
      <c r="K69" s="661"/>
      <c r="L69" s="661"/>
      <c r="M69" s="661"/>
      <c r="N69" s="661"/>
      <c r="O69" s="661"/>
    </row>
    <row r="70" spans="1:15">
      <c r="B70" s="661"/>
      <c r="C70" s="661"/>
      <c r="D70" s="661"/>
      <c r="E70" s="661"/>
      <c r="F70" s="661"/>
      <c r="G70" s="661"/>
      <c r="H70" s="661"/>
      <c r="I70" s="661"/>
      <c r="J70" s="661"/>
      <c r="K70" s="661"/>
      <c r="L70" s="661"/>
      <c r="M70" s="661"/>
      <c r="N70" s="661"/>
      <c r="O70" s="661"/>
    </row>
    <row r="71" spans="1:15">
      <c r="B71" s="661"/>
      <c r="C71" s="661"/>
      <c r="D71" s="661"/>
      <c r="E71" s="661"/>
      <c r="F71" s="661"/>
      <c r="G71" s="661"/>
      <c r="H71" s="661"/>
      <c r="I71" s="661"/>
      <c r="J71" s="661"/>
      <c r="K71" s="661"/>
      <c r="L71" s="661"/>
      <c r="M71" s="661"/>
      <c r="N71" s="661"/>
      <c r="O71" s="661"/>
    </row>
    <row r="72" spans="1:15">
      <c r="A72" s="661"/>
      <c r="B72" s="661"/>
      <c r="C72" s="661"/>
      <c r="D72" s="661"/>
      <c r="E72" s="661"/>
      <c r="F72" s="661"/>
      <c r="G72" s="661"/>
      <c r="H72" s="661"/>
      <c r="I72" s="661"/>
      <c r="J72" s="661"/>
      <c r="K72" s="661"/>
      <c r="L72" s="661"/>
      <c r="M72" s="661"/>
      <c r="N72" s="661"/>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February 2022</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739-A28F-4CBB-AE07-EC3BF97B45D4}">
  <sheetPr>
    <pageSetUpPr fitToPage="1"/>
  </sheetPr>
  <dimension ref="A1:N23"/>
  <sheetViews>
    <sheetView view="pageLayout" zoomScaleNormal="100" workbookViewId="0">
      <selection activeCell="G4" sqref="G4"/>
    </sheetView>
  </sheetViews>
  <sheetFormatPr defaultColWidth="0.42578125" defaultRowHeight="13.5"/>
  <cols>
    <col min="1" max="1" width="31.42578125" style="262" customWidth="1"/>
    <col min="2" max="2" width="9" style="263" bestFit="1" customWidth="1"/>
    <col min="3" max="3" width="38.5703125" style="264" customWidth="1"/>
    <col min="4" max="4" width="8.28515625" style="265" customWidth="1"/>
    <col min="5" max="5" width="9.42578125" style="266" bestFit="1" customWidth="1"/>
    <col min="6" max="6" width="10.42578125" style="265" customWidth="1"/>
    <col min="7" max="7" width="16.7109375" style="265" bestFit="1" customWidth="1"/>
    <col min="8" max="8" width="11.5703125" style="267" customWidth="1"/>
    <col min="9" max="10" width="11" style="265" customWidth="1"/>
    <col min="11" max="11" width="11" style="268" customWidth="1"/>
    <col min="12" max="12" width="13.85546875" style="265" customWidth="1"/>
    <col min="13" max="20" width="3" style="252" customWidth="1"/>
    <col min="21" max="16384" width="0.42578125" style="252"/>
  </cols>
  <sheetData>
    <row r="1" spans="1:12" s="250" customFormat="1" ht="48">
      <c r="A1" s="533" t="s">
        <v>226</v>
      </c>
      <c r="B1" s="440" t="s">
        <v>227</v>
      </c>
      <c r="C1" s="441" t="s">
        <v>228</v>
      </c>
      <c r="D1" s="442" t="s">
        <v>229</v>
      </c>
      <c r="E1" s="440" t="s">
        <v>230</v>
      </c>
      <c r="F1" s="441" t="s">
        <v>231</v>
      </c>
      <c r="G1" s="443" t="s">
        <v>232</v>
      </c>
      <c r="H1" s="444" t="s">
        <v>233</v>
      </c>
      <c r="I1" s="445" t="s">
        <v>234</v>
      </c>
      <c r="J1" s="445" t="s">
        <v>235</v>
      </c>
      <c r="K1" s="446" t="s">
        <v>236</v>
      </c>
      <c r="L1" s="441" t="s">
        <v>237</v>
      </c>
    </row>
    <row r="2" spans="1:12" s="251" customFormat="1" ht="12.75">
      <c r="A2" s="447" t="s">
        <v>238</v>
      </c>
      <c r="B2" s="448"/>
      <c r="C2" s="448"/>
      <c r="D2" s="448"/>
      <c r="E2" s="448"/>
      <c r="F2" s="448"/>
      <c r="G2" s="448"/>
      <c r="H2" s="448"/>
      <c r="I2" s="448"/>
      <c r="J2" s="448"/>
      <c r="K2" s="448"/>
      <c r="L2" s="449"/>
    </row>
    <row r="3" spans="1:12" s="42" customFormat="1" ht="12.75">
      <c r="A3" s="534" t="s">
        <v>239</v>
      </c>
      <c r="B3" s="535"/>
      <c r="C3" s="535"/>
      <c r="D3" s="536"/>
      <c r="E3" s="537"/>
      <c r="F3" s="538"/>
      <c r="G3" s="535"/>
      <c r="H3" s="539"/>
      <c r="I3" s="540"/>
      <c r="J3" s="540"/>
      <c r="K3" s="536"/>
      <c r="L3" s="541"/>
    </row>
    <row r="4" spans="1:12" s="42" customFormat="1" ht="38.25">
      <c r="A4" s="542" t="s">
        <v>240</v>
      </c>
      <c r="B4" s="543"/>
      <c r="C4" s="534"/>
      <c r="D4" s="534"/>
      <c r="E4" s="534"/>
      <c r="F4" s="534"/>
      <c r="G4" s="534"/>
      <c r="H4" s="534"/>
      <c r="I4" s="534"/>
      <c r="J4" s="534"/>
      <c r="K4" s="534"/>
      <c r="L4" s="534"/>
    </row>
    <row r="5" spans="1:12" s="10" customFormat="1" ht="12.75">
      <c r="A5" s="450" t="s">
        <v>194</v>
      </c>
      <c r="B5" s="448"/>
      <c r="C5" s="448"/>
      <c r="D5" s="448"/>
      <c r="E5" s="448"/>
      <c r="F5" s="448"/>
      <c r="G5" s="448"/>
      <c r="H5" s="448"/>
      <c r="I5" s="448"/>
      <c r="J5" s="448"/>
      <c r="K5" s="448"/>
      <c r="L5" s="449"/>
    </row>
    <row r="6" spans="1:12" ht="12.75">
      <c r="A6" s="544" t="s">
        <v>241</v>
      </c>
      <c r="B6" s="536"/>
      <c r="C6" s="536"/>
      <c r="D6" s="536"/>
      <c r="E6" s="545"/>
      <c r="F6" s="536"/>
      <c r="G6" s="546"/>
      <c r="H6" s="547"/>
      <c r="I6" s="548"/>
      <c r="J6" s="548"/>
      <c r="K6" s="536"/>
      <c r="L6" s="585"/>
    </row>
    <row r="7" spans="1:12" ht="12.75">
      <c r="A7" s="544" t="s">
        <v>372</v>
      </c>
      <c r="B7" s="536"/>
      <c r="C7" s="536"/>
      <c r="D7" s="536"/>
      <c r="E7" s="545"/>
      <c r="F7" s="536"/>
      <c r="G7" s="536"/>
      <c r="H7" s="536"/>
      <c r="I7" s="548"/>
      <c r="J7" s="548"/>
      <c r="K7" s="536"/>
      <c r="L7" s="585"/>
    </row>
    <row r="8" spans="1:12" ht="12.75">
      <c r="A8" s="544" t="s">
        <v>243</v>
      </c>
      <c r="B8" s="536"/>
      <c r="C8" s="536"/>
      <c r="D8" s="536"/>
      <c r="E8" s="545"/>
      <c r="F8" s="536"/>
      <c r="G8" s="536"/>
      <c r="H8" s="536"/>
      <c r="I8" s="548"/>
      <c r="J8" s="548"/>
      <c r="K8" s="536"/>
      <c r="L8" s="585"/>
    </row>
    <row r="9" spans="1:12" ht="12.75">
      <c r="A9" s="544" t="s">
        <v>244</v>
      </c>
      <c r="B9" s="536"/>
      <c r="C9" s="536"/>
      <c r="D9" s="536"/>
      <c r="E9" s="545"/>
      <c r="F9" s="536"/>
      <c r="G9" s="536"/>
      <c r="H9" s="536"/>
      <c r="I9" s="548"/>
      <c r="J9" s="548"/>
      <c r="K9" s="536"/>
      <c r="L9" s="585"/>
    </row>
    <row r="10" spans="1:12" ht="12.75">
      <c r="A10" s="544"/>
      <c r="B10" s="536"/>
      <c r="C10" s="536"/>
      <c r="D10" s="536"/>
      <c r="E10" s="545"/>
      <c r="F10" s="536"/>
      <c r="G10" s="536"/>
      <c r="H10" s="536"/>
      <c r="I10" s="548"/>
      <c r="J10" s="548"/>
      <c r="K10" s="536"/>
      <c r="L10" s="585"/>
    </row>
    <row r="11" spans="1:12" ht="12.75">
      <c r="A11" s="544"/>
      <c r="B11" s="536"/>
      <c r="C11" s="536"/>
      <c r="D11" s="536"/>
      <c r="E11" s="545"/>
      <c r="F11" s="536"/>
      <c r="G11" s="536"/>
      <c r="H11" s="536"/>
      <c r="I11" s="548"/>
      <c r="J11" s="548"/>
      <c r="K11" s="536"/>
      <c r="L11" s="585"/>
    </row>
    <row r="12" spans="1:12" ht="12.75">
      <c r="A12" s="544"/>
      <c r="B12" s="536"/>
      <c r="C12" s="536"/>
      <c r="D12" s="536"/>
      <c r="E12" s="545"/>
      <c r="F12" s="536"/>
      <c r="G12" s="536"/>
      <c r="H12" s="536"/>
      <c r="I12" s="548"/>
      <c r="J12" s="548"/>
      <c r="K12" s="536"/>
      <c r="L12" s="585"/>
    </row>
    <row r="13" spans="1:12" ht="12.75">
      <c r="A13" s="544"/>
      <c r="B13" s="536"/>
      <c r="C13" s="536"/>
      <c r="D13" s="536"/>
      <c r="E13" s="545"/>
      <c r="F13" s="536"/>
      <c r="G13" s="536"/>
      <c r="H13" s="536"/>
      <c r="I13" s="548"/>
      <c r="J13" s="548"/>
      <c r="K13" s="536"/>
      <c r="L13" s="585"/>
    </row>
    <row r="14" spans="1:12" ht="12.75">
      <c r="A14" s="544"/>
      <c r="B14" s="536"/>
      <c r="C14" s="536"/>
      <c r="D14" s="536"/>
      <c r="E14" s="545"/>
      <c r="F14" s="536"/>
      <c r="G14" s="536"/>
      <c r="H14" s="536"/>
      <c r="I14" s="548"/>
      <c r="J14" s="548"/>
      <c r="K14" s="536"/>
      <c r="L14" s="585"/>
    </row>
    <row r="15" spans="1:12" ht="12.75">
      <c r="A15" s="544"/>
      <c r="B15" s="536"/>
      <c r="C15" s="536"/>
      <c r="D15" s="536"/>
      <c r="E15" s="545"/>
      <c r="F15" s="536"/>
      <c r="G15" s="536"/>
      <c r="H15" s="536"/>
      <c r="I15" s="548"/>
      <c r="J15" s="548"/>
      <c r="K15" s="536"/>
      <c r="L15" s="585"/>
    </row>
    <row r="16" spans="1:12" s="253" customFormat="1" ht="12.75">
      <c r="A16" s="544"/>
      <c r="B16" s="536"/>
      <c r="C16" s="536"/>
      <c r="D16" s="536"/>
      <c r="E16" s="545"/>
      <c r="F16" s="536"/>
      <c r="G16" s="536"/>
      <c r="H16" s="536"/>
      <c r="I16" s="548"/>
      <c r="J16" s="548"/>
      <c r="K16" s="536"/>
      <c r="L16" s="585"/>
    </row>
    <row r="17" spans="1:14" s="253" customFormat="1" ht="12.75">
      <c r="A17" s="544"/>
      <c r="B17" s="536"/>
      <c r="C17" s="536"/>
      <c r="D17" s="536"/>
      <c r="E17" s="545"/>
      <c r="F17" s="536"/>
      <c r="G17" s="536"/>
      <c r="H17" s="536"/>
      <c r="I17" s="548"/>
      <c r="J17" s="548"/>
      <c r="K17" s="536"/>
      <c r="L17" s="585"/>
    </row>
    <row r="18" spans="1:14" s="253" customFormat="1" ht="12.75">
      <c r="A18" s="544"/>
      <c r="B18" s="536"/>
      <c r="C18" s="536"/>
      <c r="D18" s="536"/>
      <c r="E18" s="545"/>
      <c r="F18" s="536"/>
      <c r="G18" s="536"/>
      <c r="H18" s="536"/>
      <c r="I18" s="548"/>
      <c r="J18" s="548"/>
      <c r="K18" s="536"/>
      <c r="L18" s="585"/>
    </row>
    <row r="19" spans="1:14" ht="12.75">
      <c r="A19" s="254"/>
      <c r="B19" s="255"/>
      <c r="C19" s="256"/>
      <c r="D19" s="256"/>
      <c r="E19" s="257"/>
      <c r="F19" s="211"/>
      <c r="G19" s="258"/>
      <c r="H19" s="211"/>
      <c r="I19" s="259"/>
      <c r="J19" s="259"/>
      <c r="K19" s="260"/>
      <c r="L19" s="261"/>
    </row>
    <row r="20" spans="1:14" ht="90.75" customHeight="1">
      <c r="A20" s="668" t="s">
        <v>242</v>
      </c>
      <c r="B20" s="668"/>
      <c r="C20" s="668"/>
      <c r="D20" s="668"/>
      <c r="E20" s="668"/>
      <c r="F20" s="668"/>
      <c r="G20" s="668"/>
      <c r="H20" s="668"/>
      <c r="I20" s="668"/>
      <c r="J20" s="668"/>
      <c r="K20" s="668"/>
      <c r="L20" s="668"/>
    </row>
    <row r="21" spans="1:14" ht="15" customHeight="1">
      <c r="A21" s="645"/>
      <c r="B21" s="645"/>
      <c r="C21" s="645"/>
      <c r="D21" s="645"/>
      <c r="E21" s="645"/>
      <c r="F21" s="645"/>
      <c r="G21" s="645"/>
      <c r="H21" s="645"/>
      <c r="I21" s="645"/>
      <c r="J21" s="645"/>
      <c r="K21" s="645"/>
      <c r="L21" s="645"/>
      <c r="M21" s="489"/>
      <c r="N21" s="489"/>
    </row>
    <row r="22" spans="1:14" ht="15">
      <c r="A22" s="669"/>
      <c r="B22" s="669"/>
      <c r="C22" s="669"/>
      <c r="D22" s="669"/>
      <c r="E22" s="669"/>
      <c r="F22" s="669"/>
      <c r="G22" s="669"/>
      <c r="H22" s="669"/>
      <c r="I22" s="669"/>
      <c r="J22" s="669"/>
      <c r="K22" s="669"/>
      <c r="L22" s="669"/>
    </row>
    <row r="23" spans="1:14" ht="12.75">
      <c r="A23" s="670"/>
      <c r="B23" s="670"/>
      <c r="C23" s="670"/>
      <c r="D23" s="670"/>
      <c r="E23" s="670"/>
      <c r="F23" s="670"/>
      <c r="G23" s="670"/>
      <c r="H23" s="670"/>
      <c r="I23" s="670"/>
      <c r="J23" s="670"/>
      <c r="K23" s="670"/>
      <c r="L23" s="670"/>
    </row>
  </sheetData>
  <protectedRanges>
    <protectedRange password="D9D5" sqref="C5" name="Add Rows_8_1_1_6"/>
    <protectedRange sqref="C5" name="Enter Event Data_14_1_1_6"/>
    <protectedRange password="D9D5" sqref="F5" name="Add Rows_10_1_1_6"/>
    <protectedRange sqref="F5" name="Enter Event Data_16_1_1_6"/>
    <protectedRange password="D9D5" sqref="G5" name="Add Rows_11_1_1_6"/>
    <protectedRange sqref="G5" name="Enter Event Data_17_1_1_6"/>
    <protectedRange password="D9D5" sqref="J5" name="Add Rows_12_1_1_6"/>
    <protectedRange sqref="J5" name="Enter Event Data_18_1_1_6"/>
  </protectedRanges>
  <mergeCells count="4">
    <mergeCell ref="A20:L20"/>
    <mergeCell ref="A21:L21"/>
    <mergeCell ref="A22:L22"/>
    <mergeCell ref="A23:L23"/>
  </mergeCells>
  <phoneticPr fontId="22" type="noConversion"/>
  <pageMargins left="0.7" right="0.7" top="1.1296875" bottom="0.75" header="0.3" footer="0.3"/>
  <pageSetup scale="64" orientation="landscape" r:id="rId1"/>
  <headerFooter>
    <oddHeader>&amp;C&amp;"Arial,Bold"Table I-4
Pacific Gas and Electric Company
Interruptible and Price Responsive Programs
Year-to-Date Event Summary
February 2022</oddHeader>
    <oddFooter>&amp;L&amp;F&amp;C8 of 11&amp;R&amp;A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06c99b3-cd83-43e5-b4c1-d62f316c1e37"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B050FA0B4106A049924185518693816D" ma:contentTypeVersion="14" ma:contentTypeDescription="Create a new document." ma:contentTypeScope="" ma:versionID="c788ddac9f60a1a4ada3281930d570e6">
  <xsd:schema xmlns:xsd="http://www.w3.org/2001/XMLSchema" xmlns:xs="http://www.w3.org/2001/XMLSchema" xmlns:p="http://schemas.microsoft.com/office/2006/metadata/properties" xmlns:ns2="8dc23c00-b5d2-435c-8411-31112fa97d8f" xmlns:ns3="97e57212-3e02-407f-8b2d-05f7d7f19b15" xmlns:ns4="aeab0c5f-64d0-4862-aa90-8a1f82cc6501" targetNamespace="http://schemas.microsoft.com/office/2006/metadata/properties" ma:root="true" ma:fieldsID="4dae2d1e3cfda5c0492190d8ea3df857" ns2:_="" ns3:_="" ns4:_="">
    <xsd:import namespace="8dc23c00-b5d2-435c-8411-31112fa97d8f"/>
    <xsd:import namespace="97e57212-3e02-407f-8b2d-05f7d7f19b15"/>
    <xsd:import namespace="aeab0c5f-64d0-4862-aa90-8a1f82cc6501"/>
    <xsd:element name="properties">
      <xsd:complexType>
        <xsd:sequence>
          <xsd:element name="documentManagement">
            <xsd:complexType>
              <xsd:all>
                <xsd:element ref="ns2:Requestor" minOccurs="0"/>
                <xsd:element ref="ns3:pgeInformationSecurityClassification" minOccurs="0"/>
                <xsd:element ref="ns3:mca9ac2a47d44219b4ff213ace4480ec" minOccurs="0"/>
                <xsd:element ref="ns3:TaxCatchAll" minOccurs="0"/>
                <xsd:element ref="ns3:TaxCatchAllLabel" minOccurs="0"/>
                <xsd:element ref="ns3:pgeRetentionTriggerDate" minOccurs="0"/>
                <xsd:element ref="ns4:SharedWithUsers" minOccurs="0"/>
                <xsd:element ref="ns4:SharedWithDetails"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23c00-b5d2-435c-8411-31112fa97d8f" elementFormDefault="qualified">
    <xsd:import namespace="http://schemas.microsoft.com/office/2006/documentManagement/types"/>
    <xsd:import namespace="http://schemas.microsoft.com/office/infopath/2007/PartnerControls"/>
    <xsd:element name="Requestor" ma:index="4" nillable="true" ma:displayName="Requestor" ma:description="Requestor" ma:internalName="Requestor"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9"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10"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704c8ea-c038-4ae0-90eb-7996f3de3198}" ma:internalName="TaxCatchAll" ma:showField="CatchAllData"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704c8ea-c038-4ae0-90eb-7996f3de3198}" ma:internalName="TaxCatchAllLabel" ma:readOnly="true" ma:showField="CatchAllDataLabel"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pgeRetentionTriggerDate" ma:index="14"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ab0c5f-64d0-4862-aa90-8a1f82cc650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questor xmlns="8dc23c00-b5d2-435c-8411-31112fa97d8f" xsi:nil="true"/>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DA1363EB-F49E-4F28-9A92-C1913E5495B3}">
  <ds:schemaRefs>
    <ds:schemaRef ds:uri="Microsoft.SharePoint.Taxonomy.ContentTypeSync"/>
  </ds:schemaRefs>
</ds:datastoreItem>
</file>

<file path=customXml/itemProps3.xml><?xml version="1.0" encoding="utf-8"?>
<ds:datastoreItem xmlns:ds="http://schemas.openxmlformats.org/officeDocument/2006/customXml" ds:itemID="{6DA680B1-62DD-44D9-9810-CDEBA7EF6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23c00-b5d2-435c-8411-31112fa97d8f"/>
    <ds:schemaRef ds:uri="97e57212-3e02-407f-8b2d-05f7d7f19b15"/>
    <ds:schemaRef ds:uri="aeab0c5f-64d0-4862-aa90-8a1f82cc65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4FFFEA-D033-4BC2-B681-FFA43C216FC9}">
  <ds:schemaRefs>
    <ds:schemaRef ds:uri="http://purl.org/dc/elements/1.1/"/>
    <ds:schemaRef ds:uri="http://schemas.microsoft.com/office/2006/metadata/properties"/>
    <ds:schemaRef ds:uri="97e57212-3e02-407f-8b2d-05f7d7f19b15"/>
    <ds:schemaRef ds:uri="http://purl.org/dc/terms/"/>
    <ds:schemaRef ds:uri="8dc23c00-b5d2-435c-8411-31112fa97d8f"/>
    <ds:schemaRef ds:uri="http://schemas.microsoft.com/office/2006/documentManagement/types"/>
    <ds:schemaRef ds:uri="http://schemas.microsoft.com/office/infopath/2007/PartnerControls"/>
    <ds:schemaRef ds:uri="http://schemas.openxmlformats.org/package/2006/metadata/core-properties"/>
    <ds:schemaRef ds:uri="aeab0c5f-64d0-4862-aa90-8a1f82cc650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2022 ILP Exp Carryover</vt:lpstr>
      <vt:lpstr>Event Summary</vt:lpstr>
      <vt:lpstr>Incentives 2018-22</vt:lpstr>
      <vt:lpstr>2022 ILP Incent Carryover</vt:lpstr>
      <vt:lpstr>ME&amp;O Actual Expenditures</vt:lpstr>
      <vt:lpstr>Fund Shift Log 2022</vt:lpstr>
      <vt:lpstr>DATAValid</vt:lpstr>
      <vt:lpstr>'2022 ILP Exp Carryover'!Print_Area</vt:lpstr>
      <vt:lpstr>'2022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2022'!Print_Area</vt:lpstr>
      <vt:lpstr>'Incentives 2018-22'!Print_Area</vt:lpstr>
      <vt:lpstr>'ME&amp;O Actual Expenditures'!Print_Area</vt:lpstr>
      <vt:lpstr>'Program MW'!Print_Area</vt:lpstr>
      <vt:lpstr>'Report Cover - Public'!Print_Area</vt:lpstr>
      <vt:lpstr>'TA-TI Distribution'!Print_Area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Lerma, Yolanda</dc:creator>
  <cp:keywords/>
  <dc:description/>
  <cp:lastModifiedBy>Nhep, Ryan</cp:lastModifiedBy>
  <cp:revision/>
  <cp:lastPrinted>2022-02-17T21:49:04Z</cp:lastPrinted>
  <dcterms:created xsi:type="dcterms:W3CDTF">2012-02-10T21:21:31Z</dcterms:created>
  <dcterms:modified xsi:type="dcterms:W3CDTF">2022-03-08T01:50:40Z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0x010100B050FA0B4106A049924185518693816D</vt:lpwstr>
  </property>
  <property fmtid="{D5CDD505-2E9C-101B-9397-08002B2CF9AE}" pid="3" name="pgeRecordCategory">
    <vt:lpwstr/>
  </property>
</Properties>
</file>