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3 ILP Report/06-June/"/>
    </mc:Choice>
  </mc:AlternateContent>
  <xr:revisionPtr revIDLastSave="42" documentId="8_{7C14A12A-4F24-4BF5-9FBF-BEE003731070}" xr6:coauthVersionLast="47" xr6:coauthVersionMax="47" xr10:uidLastSave="{85A66934-3C96-4870-97A4-AC81F85C74E1}"/>
  <bookViews>
    <workbookView xWindow="16080" yWindow="-120" windowWidth="29040" windowHeight="15840" tabRatio="817" activeTab="9"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3" sheetId="92" r:id="rId7"/>
    <sheet name="DREBA 2018-22" sheetId="73" r:id="rId8"/>
    <sheet name="2022 ILP Exp Carryover" sheetId="65" r:id="rId9"/>
    <sheet name="Event Summary " sheetId="91" r:id="rId10"/>
    <sheet name="Incentives 2023" sheetId="93" r:id="rId11"/>
    <sheet name="Incentives 2018-22" sheetId="49" r:id="rId12"/>
    <sheet name="2022 ILP Incent Carryover" sheetId="59" r:id="rId13"/>
    <sheet name="ME&amp;O Actual Expenditures" sheetId="67" r:id="rId14"/>
    <sheet name="Fund Shift Log 2022" sheetId="50" r:id="rId15"/>
    <sheet name="DATAValid" sheetId="7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RESswitchshoptestpercent" localSheetId="9">'[1]Cost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8">#REF!</definedName>
    <definedName name="_DAT1" localSheetId="12">#REF!</definedName>
    <definedName name="_DAT1" localSheetId="7">#REF!</definedName>
    <definedName name="_DAT1" localSheetId="6">#REF!</definedName>
    <definedName name="_DAT1" localSheetId="9">#REF!</definedName>
    <definedName name="_DAT1" localSheetId="11">#REF!</definedName>
    <definedName name="_DAT1" localSheetId="10">#REF!</definedName>
    <definedName name="_DAT1" localSheetId="13">#REF!</definedName>
    <definedName name="_DAT1" localSheetId="0">#REF!</definedName>
    <definedName name="_DAT1" localSheetId="5">#REF!</definedName>
    <definedName name="_DAT1">#REF!</definedName>
    <definedName name="_DAT10" localSheetId="8">#REF!</definedName>
    <definedName name="_DAT10" localSheetId="12">#REF!</definedName>
    <definedName name="_DAT10" localSheetId="7">#REF!</definedName>
    <definedName name="_DAT10" localSheetId="6">#REF!</definedName>
    <definedName name="_DAT10" localSheetId="9">#REF!</definedName>
    <definedName name="_DAT10" localSheetId="11">#REF!</definedName>
    <definedName name="_DAT10" localSheetId="10">#REF!</definedName>
    <definedName name="_DAT10" localSheetId="13">#REF!</definedName>
    <definedName name="_DAT10" localSheetId="0">#REF!</definedName>
    <definedName name="_DAT10" localSheetId="5">#REF!</definedName>
    <definedName name="_DAT10">#REF!</definedName>
    <definedName name="_DAT11" localSheetId="8">#REF!</definedName>
    <definedName name="_DAT11" localSheetId="12">#REF!</definedName>
    <definedName name="_DAT11" localSheetId="7">#REF!</definedName>
    <definedName name="_DAT11" localSheetId="6">#REF!</definedName>
    <definedName name="_DAT11" localSheetId="9">#REF!</definedName>
    <definedName name="_DAT11" localSheetId="11">#REF!</definedName>
    <definedName name="_DAT11" localSheetId="10">#REF!</definedName>
    <definedName name="_DAT11" localSheetId="13">#REF!</definedName>
    <definedName name="_DAT11" localSheetId="0">#REF!</definedName>
    <definedName name="_DAT11" localSheetId="5">#REF!</definedName>
    <definedName name="_DAT11">#REF!</definedName>
    <definedName name="_DAT12" localSheetId="8">#REF!</definedName>
    <definedName name="_DAT12" localSheetId="7">#REF!</definedName>
    <definedName name="_DAT12" localSheetId="6">#REF!</definedName>
    <definedName name="_DAT12" localSheetId="9">#REF!</definedName>
    <definedName name="_DAT12" localSheetId="13">#REF!</definedName>
    <definedName name="_DAT12" localSheetId="0">#REF!</definedName>
    <definedName name="_DAT12" localSheetId="5">#REF!</definedName>
    <definedName name="_DAT12">#REF!</definedName>
    <definedName name="_DAT13" localSheetId="8">#REF!</definedName>
    <definedName name="_DAT13" localSheetId="7">#REF!</definedName>
    <definedName name="_DAT13" localSheetId="6">#REF!</definedName>
    <definedName name="_DAT13" localSheetId="9">#REF!</definedName>
    <definedName name="_DAT13" localSheetId="13">#REF!</definedName>
    <definedName name="_DAT13" localSheetId="0">#REF!</definedName>
    <definedName name="_DAT13" localSheetId="5">#REF!</definedName>
    <definedName name="_DAT13">#REF!</definedName>
    <definedName name="_DAT14" localSheetId="8">#REF!</definedName>
    <definedName name="_DAT14" localSheetId="7">#REF!</definedName>
    <definedName name="_DAT14" localSheetId="6">#REF!</definedName>
    <definedName name="_DAT14" localSheetId="9">#REF!</definedName>
    <definedName name="_DAT14" localSheetId="13">#REF!</definedName>
    <definedName name="_DAT14" localSheetId="0">#REF!</definedName>
    <definedName name="_DAT14" localSheetId="5">#REF!</definedName>
    <definedName name="_DAT14">#REF!</definedName>
    <definedName name="_DAT15" localSheetId="8">#REF!</definedName>
    <definedName name="_DAT15" localSheetId="7">#REF!</definedName>
    <definedName name="_DAT15" localSheetId="6">#REF!</definedName>
    <definedName name="_DAT15" localSheetId="9">#REF!</definedName>
    <definedName name="_DAT15" localSheetId="13">#REF!</definedName>
    <definedName name="_DAT15" localSheetId="0">#REF!</definedName>
    <definedName name="_DAT15" localSheetId="5">#REF!</definedName>
    <definedName name="_DAT15">#REF!</definedName>
    <definedName name="_DAT16" localSheetId="8">#REF!</definedName>
    <definedName name="_DAT16" localSheetId="7">#REF!</definedName>
    <definedName name="_DAT16" localSheetId="6">#REF!</definedName>
    <definedName name="_DAT16" localSheetId="9">#REF!</definedName>
    <definedName name="_DAT16" localSheetId="13">#REF!</definedName>
    <definedName name="_DAT16" localSheetId="0">#REF!</definedName>
    <definedName name="_DAT16" localSheetId="5">#REF!</definedName>
    <definedName name="_DAT16">#REF!</definedName>
    <definedName name="_DAT17" localSheetId="8">#REF!</definedName>
    <definedName name="_DAT17" localSheetId="7">#REF!</definedName>
    <definedName name="_DAT17" localSheetId="6">#REF!</definedName>
    <definedName name="_DAT17" localSheetId="9">#REF!</definedName>
    <definedName name="_DAT17" localSheetId="13">#REF!</definedName>
    <definedName name="_DAT17" localSheetId="0">#REF!</definedName>
    <definedName name="_DAT17" localSheetId="5">#REF!</definedName>
    <definedName name="_DAT17">#REF!</definedName>
    <definedName name="_DAT2" localSheetId="8">#REF!</definedName>
    <definedName name="_DAT2" localSheetId="7">#REF!</definedName>
    <definedName name="_DAT2" localSheetId="6">#REF!</definedName>
    <definedName name="_DAT2" localSheetId="9">#REF!</definedName>
    <definedName name="_DAT2" localSheetId="13">#REF!</definedName>
    <definedName name="_DAT2" localSheetId="0">#REF!</definedName>
    <definedName name="_DAT2" localSheetId="5">#REF!</definedName>
    <definedName name="_DAT2">#REF!</definedName>
    <definedName name="_DAT3" localSheetId="8">#REF!</definedName>
    <definedName name="_DAT3" localSheetId="7">#REF!</definedName>
    <definedName name="_DAT3" localSheetId="6">#REF!</definedName>
    <definedName name="_DAT3" localSheetId="9">#REF!</definedName>
    <definedName name="_DAT3" localSheetId="13">#REF!</definedName>
    <definedName name="_DAT3" localSheetId="0">#REF!</definedName>
    <definedName name="_DAT3" localSheetId="5">#REF!</definedName>
    <definedName name="_DAT3">#REF!</definedName>
    <definedName name="_DAT4" localSheetId="8">#REF!</definedName>
    <definedName name="_DAT4" localSheetId="7">#REF!</definedName>
    <definedName name="_DAT4" localSheetId="6">#REF!</definedName>
    <definedName name="_DAT4" localSheetId="9">#REF!</definedName>
    <definedName name="_DAT4" localSheetId="13">#REF!</definedName>
    <definedName name="_DAT4" localSheetId="0">#REF!</definedName>
    <definedName name="_DAT4" localSheetId="5">#REF!</definedName>
    <definedName name="_DAT4">#REF!</definedName>
    <definedName name="_DAT5" localSheetId="8">#REF!</definedName>
    <definedName name="_DAT5" localSheetId="7">#REF!</definedName>
    <definedName name="_DAT5" localSheetId="6">#REF!</definedName>
    <definedName name="_DAT5" localSheetId="9">#REF!</definedName>
    <definedName name="_DAT5" localSheetId="13">#REF!</definedName>
    <definedName name="_DAT5" localSheetId="0">#REF!</definedName>
    <definedName name="_DAT5" localSheetId="5">#REF!</definedName>
    <definedName name="_DAT5">#REF!</definedName>
    <definedName name="_DAT6" localSheetId="8">#REF!</definedName>
    <definedName name="_DAT6" localSheetId="7">#REF!</definedName>
    <definedName name="_DAT6" localSheetId="6">#REF!</definedName>
    <definedName name="_DAT6" localSheetId="9">#REF!</definedName>
    <definedName name="_DAT6" localSheetId="13">#REF!</definedName>
    <definedName name="_DAT6" localSheetId="0">#REF!</definedName>
    <definedName name="_DAT6" localSheetId="5">#REF!</definedName>
    <definedName name="_DAT6">#REF!</definedName>
    <definedName name="_DAT7" localSheetId="8">#REF!</definedName>
    <definedName name="_DAT7" localSheetId="7">#REF!</definedName>
    <definedName name="_DAT7" localSheetId="6">#REF!</definedName>
    <definedName name="_DAT7" localSheetId="9">#REF!</definedName>
    <definedName name="_DAT7" localSheetId="13">#REF!</definedName>
    <definedName name="_DAT7" localSheetId="0">#REF!</definedName>
    <definedName name="_DAT7" localSheetId="5">#REF!</definedName>
    <definedName name="_DAT7">#REF!</definedName>
    <definedName name="_DAT8" localSheetId="8">#REF!</definedName>
    <definedName name="_DAT8" localSheetId="7">#REF!</definedName>
    <definedName name="_DAT8" localSheetId="6">#REF!</definedName>
    <definedName name="_DAT8" localSheetId="9">#REF!</definedName>
    <definedName name="_DAT8" localSheetId="13">#REF!</definedName>
    <definedName name="_DAT8" localSheetId="0">#REF!</definedName>
    <definedName name="_DAT8" localSheetId="5">#REF!</definedName>
    <definedName name="_DAT8">#REF!</definedName>
    <definedName name="_DAT9" localSheetId="8">#REF!</definedName>
    <definedName name="_DAT9" localSheetId="7">#REF!</definedName>
    <definedName name="_DAT9" localSheetId="6">#REF!</definedName>
    <definedName name="_DAT9" localSheetId="9">#REF!</definedName>
    <definedName name="_DAT9" localSheetId="13">#REF!</definedName>
    <definedName name="_DAT9" localSheetId="0">#REF!</definedName>
    <definedName name="_DAT9" localSheetId="5">#REF!</definedName>
    <definedName name="_DAT9">#REF!</definedName>
    <definedName name="_Fill" localSheetId="7" hidden="1">#REF!</definedName>
    <definedName name="_Fill" localSheetId="6" hidden="1">#REF!</definedName>
    <definedName name="_Fill" localSheetId="9" hidden="1">#REF!</definedName>
    <definedName name="_Fill" localSheetId="0" hidden="1">#REF!</definedName>
    <definedName name="_Fill" localSheetId="5" hidden="1">#REF!</definedName>
    <definedName name="_Fill" hidden="1">#REF!</definedName>
    <definedName name="_xlnm._FilterDatabase" localSheetId="9" hidden="1">'Event Summary '!$A$1:$L$17</definedName>
    <definedName name="_xlnm._FilterDatabase" localSheetId="2" hidden="1">'Program MW'!$A$32:$T$64</definedName>
    <definedName name="_PT1" localSheetId="7">#REF!</definedName>
    <definedName name="_PT1" localSheetId="6">#REF!</definedName>
    <definedName name="_PT1" localSheetId="9">#REF!</definedName>
    <definedName name="_PT1" localSheetId="0">#REF!</definedName>
    <definedName name="_PT1" localSheetId="5">#REF!</definedName>
    <definedName name="_PT1">#REF!</definedName>
    <definedName name="_PT2" localSheetId="7">#REF!</definedName>
    <definedName name="_PT2" localSheetId="6">#REF!</definedName>
    <definedName name="_PT2" localSheetId="9">#REF!</definedName>
    <definedName name="_PT2" localSheetId="0">#REF!</definedName>
    <definedName name="_PT2" localSheetId="5">#REF!</definedName>
    <definedName name="_PT2">#REF!</definedName>
    <definedName name="_Regression_Int" hidden="1">1</definedName>
    <definedName name="aa" localSheetId="9">#REF!</definedName>
    <definedName name="aa" localSheetId="0">#REF!</definedName>
    <definedName name="aa">#REF!</definedName>
    <definedName name="acc_capacity" localSheetId="7">'[2]LOLPs and prices'!#REF!</definedName>
    <definedName name="acc_capacity" localSheetId="6">'[2]LOLPs and prices'!#REF!</definedName>
    <definedName name="acc_capacity" localSheetId="9">'[2]LOLPs and prices'!#REF!</definedName>
    <definedName name="acc_capacity" localSheetId="0">'[2]LOLPs and prices'!#REF!</definedName>
    <definedName name="acc_capacity" localSheetId="5">'[2]LOLPs and prices'!#REF!</definedName>
    <definedName name="acc_capacity">'[2]LOLPs and prices'!#REF!</definedName>
    <definedName name="acc_energy" localSheetId="7">'[2]LOLPs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8">#REF!</definedName>
    <definedName name="Achieve_GRC" localSheetId="12">#REF!</definedName>
    <definedName name="Achieve_GRC" localSheetId="7">#REF!</definedName>
    <definedName name="Achieve_GRC" localSheetId="6">#REF!</definedName>
    <definedName name="Achieve_GRC" localSheetId="9">#REF!</definedName>
    <definedName name="Achieve_GRC" localSheetId="11">#REF!</definedName>
    <definedName name="Achieve_GRC" localSheetId="10">#REF!</definedName>
    <definedName name="Achieve_GRC" localSheetId="13">#REF!</definedName>
    <definedName name="Achieve_GRC" localSheetId="0">#REF!</definedName>
    <definedName name="Achieve_GRC" localSheetId="5">#REF!</definedName>
    <definedName name="Achieve_GRC">#REF!</definedName>
    <definedName name="Achieve_Service_Excellenc" localSheetId="8">#REF!</definedName>
    <definedName name="Achieve_Service_Excellenc" localSheetId="12">#REF!</definedName>
    <definedName name="Achieve_Service_Excellenc" localSheetId="7">#REF!</definedName>
    <definedName name="Achieve_Service_Excellenc" localSheetId="6">#REF!</definedName>
    <definedName name="Achieve_Service_Excellenc" localSheetId="9">#REF!</definedName>
    <definedName name="Achieve_Service_Excellenc" localSheetId="11">#REF!</definedName>
    <definedName name="Achieve_Service_Excellenc" localSheetId="10">#REF!</definedName>
    <definedName name="Achieve_Service_Excellenc" localSheetId="13">#REF!</definedName>
    <definedName name="Achieve_Service_Excellenc" localSheetId="0">#REF!</definedName>
    <definedName name="Achieve_Service_Excellenc" localSheetId="5">#REF!</definedName>
    <definedName name="Achieve_Service_Excellenc">#REF!</definedName>
    <definedName name="Achieve_Service_Excellence" localSheetId="8">#REF!</definedName>
    <definedName name="Achieve_Service_Excellence" localSheetId="12">#REF!</definedName>
    <definedName name="Achieve_Service_Excellence" localSheetId="7">#REF!</definedName>
    <definedName name="Achieve_Service_Excellence" localSheetId="6">#REF!</definedName>
    <definedName name="Achieve_Service_Excellence" localSheetId="9">#REF!</definedName>
    <definedName name="Achieve_Service_Excellence" localSheetId="11">#REF!</definedName>
    <definedName name="Achieve_Service_Excellence" localSheetId="10">#REF!</definedName>
    <definedName name="Achieve_Service_Excellence" localSheetId="13">#REF!</definedName>
    <definedName name="Achieve_Service_Excellence" localSheetId="0">#REF!</definedName>
    <definedName name="Achieve_Service_Excellence" localSheetId="5">#REF!</definedName>
    <definedName name="Achieve_Service_Excellence">#REF!</definedName>
    <definedName name="AMIandHAMintegration" localSheetId="7">'[1]Cost Inputs'!#REF!</definedName>
    <definedName name="AMIandHAMintegration" localSheetId="6">'[1]Cost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7">'[1]Cost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7">'[1]Cost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7">#REF!</definedName>
    <definedName name="annual_cap" localSheetId="6">#REF!</definedName>
    <definedName name="annual_cap" localSheetId="9">#REF!</definedName>
    <definedName name="annual_cap" localSheetId="0">#REF!</definedName>
    <definedName name="annual_cap" localSheetId="5">#REF!</definedName>
    <definedName name="annual_cap">#REF!</definedName>
    <definedName name="anscount" hidden="1">3</definedName>
    <definedName name="appendix_e" localSheetId="7">#REF!</definedName>
    <definedName name="appendix_e" localSheetId="6">#REF!</definedName>
    <definedName name="appendix_e" localSheetId="9">#REF!</definedName>
    <definedName name="appendix_e" localSheetId="0">#REF!</definedName>
    <definedName name="appendix_e" localSheetId="5">#REF!</definedName>
    <definedName name="appendix_e">#REF!</definedName>
    <definedName name="appendix_i" localSheetId="7">#REF!</definedName>
    <definedName name="appendix_i" localSheetId="6">#REF!</definedName>
    <definedName name="appendix_i" localSheetId="9">#REF!</definedName>
    <definedName name="appendix_i" localSheetId="0">#REF!</definedName>
    <definedName name="appendix_i" localSheetId="5">#REF!</definedName>
    <definedName name="appendix_i">#REF!</definedName>
    <definedName name="April" localSheetId="9"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7">'[1]Cost Inputs'!#REF!</definedName>
    <definedName name="attritionmoving" localSheetId="6">'[1]Cost Inputs'!#REF!</definedName>
    <definedName name="attritionmoving" localSheetId="9">'[1]Cost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7" hidden="1">{#N/A,#N/A,FALSE,"CTC Summary - EOY";#N/A,#N/A,FALSE,"CTC Summary - Wtavg"}</definedName>
    <definedName name="Aug" localSheetId="6"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7">#REF!</definedName>
    <definedName name="Author" localSheetId="6">#REF!</definedName>
    <definedName name="Author" localSheetId="9">#REF!</definedName>
    <definedName name="Author" localSheetId="0">#REF!</definedName>
    <definedName name="Author" localSheetId="5">#REF!</definedName>
    <definedName name="Author">#REF!</definedName>
    <definedName name="AvgHrlyPtable" localSheetId="7">#REF!</definedName>
    <definedName name="AvgHrlyPtable" localSheetId="6">#REF!</definedName>
    <definedName name="AvgHrlyPtable" localSheetId="9">#REF!</definedName>
    <definedName name="AvgHrlyPtable" localSheetId="0">#REF!</definedName>
    <definedName name="AvgHrlyPtable" localSheetId="5">#REF!</definedName>
    <definedName name="AvgHrlyPtable">#REF!</definedName>
    <definedName name="BaseInputs" localSheetId="7">#REF!</definedName>
    <definedName name="BaseInputs" localSheetId="6">#REF!</definedName>
    <definedName name="BaseInputs" localSheetId="9">#REF!</definedName>
    <definedName name="BaseInputs" localSheetId="0">#REF!</definedName>
    <definedName name="BaseInputs" localSheetId="5">#REF!</definedName>
    <definedName name="BaseInputs">#REF!</definedName>
    <definedName name="BaseInputsOpt" localSheetId="7">#REF!</definedName>
    <definedName name="BaseInputsOpt" localSheetId="6">#REF!</definedName>
    <definedName name="BaseInputsOpt" localSheetId="9">#REF!</definedName>
    <definedName name="BaseInputsOpt" localSheetId="0">#REF!</definedName>
    <definedName name="BaseInputsOpt" localSheetId="5">#REF!</definedName>
    <definedName name="BaseInputsOpt">#REF!</definedName>
    <definedName name="BookName" localSheetId="7">#REF!</definedName>
    <definedName name="BookName" localSheetId="6">#REF!</definedName>
    <definedName name="BookName" localSheetId="9">#REF!</definedName>
    <definedName name="BookName" localSheetId="0">#REF!</definedName>
    <definedName name="BookName" localSheetId="5">#REF!</definedName>
    <definedName name="BookName">#REF!</definedName>
    <definedName name="BPBtable" localSheetId="7">#REF!</definedName>
    <definedName name="BPBtable" localSheetId="6">#REF!</definedName>
    <definedName name="BPBtable" localSheetId="9">#REF!</definedName>
    <definedName name="BPBtable" localSheetId="0">#REF!</definedName>
    <definedName name="BPBtable" localSheetId="5">#REF!</definedName>
    <definedName name="BPBtable">#REF!</definedName>
    <definedName name="CapValueMultiplier" localSheetId="7">#REF!</definedName>
    <definedName name="CapValueMultiplier" localSheetId="6">#REF!</definedName>
    <definedName name="CapValueMultiplier" localSheetId="9">#REF!</definedName>
    <definedName name="CapValueMultiplier" localSheetId="0">#REF!</definedName>
    <definedName name="CapValueMultiplier" localSheetId="5">#REF!</definedName>
    <definedName name="CapValueMultiplier">#REF!</definedName>
    <definedName name="CapValueMultiplierM" localSheetId="7">#REF!</definedName>
    <definedName name="CapValueMultiplierM" localSheetId="6">#REF!</definedName>
    <definedName name="CapValueMultiplierM" localSheetId="9">#REF!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9">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9">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9">#REF!</definedName>
    <definedName name="chosenDay" localSheetId="2">#REF!</definedName>
    <definedName name="chosenDay" localSheetId="0">#REF!</definedName>
    <definedName name="chosenDay">#REF!</definedName>
    <definedName name="co2_table" localSheetId="9">#REF!</definedName>
    <definedName name="co2_table" localSheetId="2">#REF!</definedName>
    <definedName name="co2_table" localSheetId="0">#REF!</definedName>
    <definedName name="co2_table">#REF!</definedName>
    <definedName name="co3_table" localSheetId="7">#REF!</definedName>
    <definedName name="co3_table" localSheetId="6">#REF!</definedName>
    <definedName name="co3_table" localSheetId="9">#REF!</definedName>
    <definedName name="co3_table" localSheetId="0">#REF!</definedName>
    <definedName name="co3_table" localSheetId="5">#REF!</definedName>
    <definedName name="co3_table">#REF!</definedName>
    <definedName name="Collect_Revenue" localSheetId="8">#REF!</definedName>
    <definedName name="Collect_Revenue" localSheetId="7">#REF!</definedName>
    <definedName name="Collect_Revenue" localSheetId="6">#REF!</definedName>
    <definedName name="Collect_Revenue" localSheetId="9">#REF!</definedName>
    <definedName name="Collect_Revenue" localSheetId="13">#REF!</definedName>
    <definedName name="Collect_Revenue" localSheetId="0">#REF!</definedName>
    <definedName name="Collect_Revenue" localSheetId="5">#REF!</definedName>
    <definedName name="Collect_Revenue">#REF!</definedName>
    <definedName name="COM2011devices" localSheetId="7">[3]Inputs!#REF!</definedName>
    <definedName name="COM2011devices" localSheetId="6">[3]Inputs!#REF!</definedName>
    <definedName name="COM2011devices" localSheetId="9">[3]Inputs!#REF!</definedName>
    <definedName name="COM2011devices" localSheetId="0">[3]Inputs!#REF!</definedName>
    <definedName name="COM2011devices" localSheetId="5">[3]Inputs!#REF!</definedName>
    <definedName name="COM2011devices">[3]Inputs!#REF!</definedName>
    <definedName name="COM2011PCTs" localSheetId="7">[3]Inputs!#REF!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7">[3]Inputs!#REF!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7">'[1]Cost 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7">#REF!</definedName>
    <definedName name="Company" localSheetId="6">#REF!</definedName>
    <definedName name="Company" localSheetId="9">#REF!</definedName>
    <definedName name="Company" localSheetId="0">#REF!</definedName>
    <definedName name="Company" localSheetId="5">#REF!</definedName>
    <definedName name="Company">#REF!</definedName>
    <definedName name="comPCT1stinstallcost" localSheetId="7">'[1]Cost Inputs'!#REF!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7">#REF!</definedName>
    <definedName name="count" localSheetId="6">#REF!</definedName>
    <definedName name="count" localSheetId="9">#REF!</definedName>
    <definedName name="count" localSheetId="0">#REF!</definedName>
    <definedName name="count" localSheetId="5">#REF!</definedName>
    <definedName name="count">#REF!</definedName>
    <definedName name="coveredDay" localSheetId="7">#REF!</definedName>
    <definedName name="coveredDay" localSheetId="6">#REF!</definedName>
    <definedName name="coveredDay" localSheetId="9">#REF!</definedName>
    <definedName name="coveredDay" localSheetId="0">#REF!</definedName>
    <definedName name="coveredDay" localSheetId="5">#REF!</definedName>
    <definedName name="coveredDay">#REF!</definedName>
    <definedName name="CoverMonth" localSheetId="7">#REF!</definedName>
    <definedName name="CoverMonth" localSheetId="6">#REF!</definedName>
    <definedName name="CoverMonth" localSheetId="9">#REF!</definedName>
    <definedName name="CoverMonth" localSheetId="0">#REF!</definedName>
    <definedName name="CoverMonth" localSheetId="5">#REF!</definedName>
    <definedName name="CoverMonth">#REF!</definedName>
    <definedName name="CoverMonthReporting" localSheetId="7">#REF!</definedName>
    <definedName name="CoverMonthReporting" localSheetId="6">#REF!</definedName>
    <definedName name="CoverMonthReporting" localSheetId="9">#REF!</definedName>
    <definedName name="CoverMonthReporting" localSheetId="0">#REF!</definedName>
    <definedName name="CoverMonthReporting" localSheetId="5">#REF!</definedName>
    <definedName name="CoverMonthReporting">#REF!</definedName>
    <definedName name="CoverTitles" localSheetId="7">#REF!</definedName>
    <definedName name="CoverTitles" localSheetId="6">#REF!</definedName>
    <definedName name="CoverTitles" localSheetId="9">#REF!</definedName>
    <definedName name="CoverTitles" localSheetId="0">#REF!</definedName>
    <definedName name="CoverTitles" localSheetId="5">#REF!</definedName>
    <definedName name="CoverTitles">#REF!</definedName>
    <definedName name="CTDerate" localSheetId="7">[3]Inputs!#REF!</definedName>
    <definedName name="CTDerate" localSheetId="6">[3]Inputs!#REF!</definedName>
    <definedName name="CTDerate" localSheetId="9">[3]Inputs!#REF!</definedName>
    <definedName name="CTDerate" localSheetId="0">[3]Inputs!#REF!</definedName>
    <definedName name="CTDerate" localSheetId="5">[3]Inputs!#REF!</definedName>
    <definedName name="CTDerate">[3]Inputs!#REF!</definedName>
    <definedName name="currentinstalleddevices" localSheetId="7">'[1]Cost 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7">'[1]Cost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9"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8">#REF!</definedName>
    <definedName name="DATA1" localSheetId="7">#REF!</definedName>
    <definedName name="DATA1" localSheetId="6">#REF!</definedName>
    <definedName name="DATA1" localSheetId="9">#REF!</definedName>
    <definedName name="DATA1" localSheetId="13">#REF!</definedName>
    <definedName name="DATA1" localSheetId="0">#REF!</definedName>
    <definedName name="DATA1" localSheetId="5">#REF!</definedName>
    <definedName name="DATA1">#REF!</definedName>
    <definedName name="DATA10" localSheetId="8">#REF!</definedName>
    <definedName name="DATA10" localSheetId="7">#REF!</definedName>
    <definedName name="DATA10" localSheetId="6">#REF!</definedName>
    <definedName name="DATA10" localSheetId="9">#REF!</definedName>
    <definedName name="DATA10" localSheetId="13">#REF!</definedName>
    <definedName name="DATA10" localSheetId="0">#REF!</definedName>
    <definedName name="DATA10" localSheetId="5">#REF!</definedName>
    <definedName name="DATA10">#REF!</definedName>
    <definedName name="DATA11" localSheetId="8">#REF!</definedName>
    <definedName name="DATA11" localSheetId="7">#REF!</definedName>
    <definedName name="DATA11" localSheetId="6">#REF!</definedName>
    <definedName name="DATA11" localSheetId="9">#REF!</definedName>
    <definedName name="DATA11" localSheetId="13">#REF!</definedName>
    <definedName name="DATA11" localSheetId="0">#REF!</definedName>
    <definedName name="DATA11" localSheetId="5">#REF!</definedName>
    <definedName name="DATA11">#REF!</definedName>
    <definedName name="DATA12" localSheetId="8">#REF!</definedName>
    <definedName name="DATA12" localSheetId="7">#REF!</definedName>
    <definedName name="DATA12" localSheetId="6">#REF!</definedName>
    <definedName name="DATA12" localSheetId="9">#REF!</definedName>
    <definedName name="DATA12" localSheetId="13">#REF!</definedName>
    <definedName name="DATA12" localSheetId="0">#REF!</definedName>
    <definedName name="DATA12" localSheetId="5">#REF!</definedName>
    <definedName name="DATA12">#REF!</definedName>
    <definedName name="DATA13" localSheetId="8">#REF!</definedName>
    <definedName name="DATA13" localSheetId="7">#REF!</definedName>
    <definedName name="DATA13" localSheetId="6">#REF!</definedName>
    <definedName name="DATA13" localSheetId="9">#REF!</definedName>
    <definedName name="DATA13" localSheetId="13">#REF!</definedName>
    <definedName name="DATA13" localSheetId="0">#REF!</definedName>
    <definedName name="DATA13" localSheetId="5">#REF!</definedName>
    <definedName name="DATA13">#REF!</definedName>
    <definedName name="DATA14" localSheetId="8">#REF!</definedName>
    <definedName name="DATA14" localSheetId="7">#REF!</definedName>
    <definedName name="DATA14" localSheetId="6">#REF!</definedName>
    <definedName name="DATA14" localSheetId="9">#REF!</definedName>
    <definedName name="DATA14" localSheetId="13">#REF!</definedName>
    <definedName name="DATA14" localSheetId="0">#REF!</definedName>
    <definedName name="DATA14" localSheetId="5">#REF!</definedName>
    <definedName name="DATA14">#REF!</definedName>
    <definedName name="DATA15" localSheetId="8">#REF!</definedName>
    <definedName name="DATA15" localSheetId="7">#REF!</definedName>
    <definedName name="DATA15" localSheetId="6">#REF!</definedName>
    <definedName name="DATA15" localSheetId="9">#REF!</definedName>
    <definedName name="DATA15" localSheetId="13">#REF!</definedName>
    <definedName name="DATA15" localSheetId="0">#REF!</definedName>
    <definedName name="DATA15" localSheetId="5">#REF!</definedName>
    <definedName name="DATA15">#REF!</definedName>
    <definedName name="DATA16" localSheetId="8">#REF!</definedName>
    <definedName name="DATA16" localSheetId="7">#REF!</definedName>
    <definedName name="DATA16" localSheetId="6">#REF!</definedName>
    <definedName name="DATA16" localSheetId="9">#REF!</definedName>
    <definedName name="DATA16" localSheetId="13">#REF!</definedName>
    <definedName name="DATA16" localSheetId="0">#REF!</definedName>
    <definedName name="DATA16" localSheetId="5">#REF!</definedName>
    <definedName name="DATA16">#REF!</definedName>
    <definedName name="DATA17" localSheetId="8">#REF!</definedName>
    <definedName name="DATA17" localSheetId="7">#REF!</definedName>
    <definedName name="DATA17" localSheetId="6">#REF!</definedName>
    <definedName name="DATA17" localSheetId="9">#REF!</definedName>
    <definedName name="DATA17" localSheetId="13">#REF!</definedName>
    <definedName name="DATA17" localSheetId="0">#REF!</definedName>
    <definedName name="DATA17" localSheetId="5">#REF!</definedName>
    <definedName name="DATA17">#REF!</definedName>
    <definedName name="DATA18" localSheetId="8">#REF!</definedName>
    <definedName name="DATA18" localSheetId="7">#REF!</definedName>
    <definedName name="DATA18" localSheetId="6">#REF!</definedName>
    <definedName name="DATA18" localSheetId="9">#REF!</definedName>
    <definedName name="DATA18" localSheetId="13">#REF!</definedName>
    <definedName name="DATA18" localSheetId="0">#REF!</definedName>
    <definedName name="DATA18" localSheetId="5">#REF!</definedName>
    <definedName name="DATA18">#REF!</definedName>
    <definedName name="DATA19" localSheetId="8">#REF!</definedName>
    <definedName name="DATA19" localSheetId="7">#REF!</definedName>
    <definedName name="DATA19" localSheetId="6">#REF!</definedName>
    <definedName name="DATA19" localSheetId="9">#REF!</definedName>
    <definedName name="DATA19" localSheetId="13">#REF!</definedName>
    <definedName name="DATA19" localSheetId="0">#REF!</definedName>
    <definedName name="DATA19" localSheetId="5">#REF!</definedName>
    <definedName name="DATA19">#REF!</definedName>
    <definedName name="DATA2" localSheetId="8">#REF!</definedName>
    <definedName name="DATA2" localSheetId="7">#REF!</definedName>
    <definedName name="DATA2" localSheetId="6">#REF!</definedName>
    <definedName name="DATA2" localSheetId="9">#REF!</definedName>
    <definedName name="DATA2" localSheetId="13">#REF!</definedName>
    <definedName name="DATA2" localSheetId="0">#REF!</definedName>
    <definedName name="DATA2" localSheetId="5">#REF!</definedName>
    <definedName name="DATA2">#REF!</definedName>
    <definedName name="DATA20" localSheetId="8">#REF!</definedName>
    <definedName name="DATA20" localSheetId="7">#REF!</definedName>
    <definedName name="DATA20" localSheetId="6">#REF!</definedName>
    <definedName name="DATA20" localSheetId="9">#REF!</definedName>
    <definedName name="DATA20" localSheetId="13">#REF!</definedName>
    <definedName name="DATA20" localSheetId="0">#REF!</definedName>
    <definedName name="DATA20" localSheetId="5">#REF!</definedName>
    <definedName name="DATA20">#REF!</definedName>
    <definedName name="DATA3" localSheetId="8">#REF!</definedName>
    <definedName name="DATA3" localSheetId="7">#REF!</definedName>
    <definedName name="DATA3" localSheetId="6">#REF!</definedName>
    <definedName name="DATA3" localSheetId="9">#REF!</definedName>
    <definedName name="DATA3" localSheetId="13">#REF!</definedName>
    <definedName name="DATA3" localSheetId="0">#REF!</definedName>
    <definedName name="DATA3" localSheetId="5">#REF!</definedName>
    <definedName name="DATA3">#REF!</definedName>
    <definedName name="DATA4" localSheetId="8">#REF!</definedName>
    <definedName name="DATA4" localSheetId="7">#REF!</definedName>
    <definedName name="DATA4" localSheetId="6">#REF!</definedName>
    <definedName name="DATA4" localSheetId="9">#REF!</definedName>
    <definedName name="DATA4" localSheetId="13">#REF!</definedName>
    <definedName name="DATA4" localSheetId="0">#REF!</definedName>
    <definedName name="DATA4" localSheetId="5">#REF!</definedName>
    <definedName name="DATA4">#REF!</definedName>
    <definedName name="DATA5" localSheetId="8">#REF!</definedName>
    <definedName name="DATA5" localSheetId="7">#REF!</definedName>
    <definedName name="DATA5" localSheetId="6">#REF!</definedName>
    <definedName name="DATA5" localSheetId="9">#REF!</definedName>
    <definedName name="DATA5" localSheetId="13">#REF!</definedName>
    <definedName name="DATA5" localSheetId="0">#REF!</definedName>
    <definedName name="DATA5" localSheetId="5">#REF!</definedName>
    <definedName name="DATA5">#REF!</definedName>
    <definedName name="data5000">'[4]ACTMA Detail'!$N$2:$N$102</definedName>
    <definedName name="DATA6" localSheetId="8">#REF!</definedName>
    <definedName name="DATA6" localSheetId="12">#REF!</definedName>
    <definedName name="DATA6" localSheetId="7">#REF!</definedName>
    <definedName name="DATA6" localSheetId="6">#REF!</definedName>
    <definedName name="DATA6" localSheetId="9">#REF!</definedName>
    <definedName name="DATA6" localSheetId="11">#REF!</definedName>
    <definedName name="DATA6" localSheetId="10">#REF!</definedName>
    <definedName name="DATA6" localSheetId="13">#REF!</definedName>
    <definedName name="DATA6" localSheetId="0">#REF!</definedName>
    <definedName name="DATA6" localSheetId="5">#REF!</definedName>
    <definedName name="DATA6">#REF!</definedName>
    <definedName name="DATA7" localSheetId="8">#REF!</definedName>
    <definedName name="DATA7" localSheetId="12">#REF!</definedName>
    <definedName name="DATA7" localSheetId="7">#REF!</definedName>
    <definedName name="DATA7" localSheetId="6">#REF!</definedName>
    <definedName name="DATA7" localSheetId="9">#REF!</definedName>
    <definedName name="DATA7" localSheetId="11">#REF!</definedName>
    <definedName name="DATA7" localSheetId="10">#REF!</definedName>
    <definedName name="DATA7" localSheetId="13">#REF!</definedName>
    <definedName name="DATA7" localSheetId="0">#REF!</definedName>
    <definedName name="DATA7" localSheetId="5">#REF!</definedName>
    <definedName name="DATA7">#REF!</definedName>
    <definedName name="DATA8" localSheetId="8">#REF!</definedName>
    <definedName name="DATA8" localSheetId="12">#REF!</definedName>
    <definedName name="DATA8" localSheetId="7">#REF!</definedName>
    <definedName name="DATA8" localSheetId="6">#REF!</definedName>
    <definedName name="DATA8" localSheetId="9">#REF!</definedName>
    <definedName name="DATA8" localSheetId="11">#REF!</definedName>
    <definedName name="DATA8" localSheetId="10">#REF!</definedName>
    <definedName name="DATA8" localSheetId="13">#REF!</definedName>
    <definedName name="DATA8" localSheetId="0">#REF!</definedName>
    <definedName name="DATA8" localSheetId="5">#REF!</definedName>
    <definedName name="DATA8">#REF!</definedName>
    <definedName name="DATA9" localSheetId="8">#REF!</definedName>
    <definedName name="DATA9" localSheetId="7">#REF!</definedName>
    <definedName name="DATA9" localSheetId="6">#REF!</definedName>
    <definedName name="DATA9" localSheetId="9">#REF!</definedName>
    <definedName name="DATA9" localSheetId="13">#REF!</definedName>
    <definedName name="DATA9" localSheetId="0">#REF!</definedName>
    <definedName name="DATA9" localSheetId="5">#REF!</definedName>
    <definedName name="DATA9">#REF!</definedName>
    <definedName name="DaytypeBase" localSheetId="7">#REF!</definedName>
    <definedName name="DaytypeBase" localSheetId="6">#REF!</definedName>
    <definedName name="DaytypeBase" localSheetId="9">#REF!</definedName>
    <definedName name="DaytypeBase" localSheetId="0">#REF!</definedName>
    <definedName name="DaytypeBase" localSheetId="5">#REF!</definedName>
    <definedName name="DaytypeBase">#REF!</definedName>
    <definedName name="dec_var" localSheetId="7">#REF!</definedName>
    <definedName name="dec_var" localSheetId="6">#REF!</definedName>
    <definedName name="dec_var" localSheetId="9">#REF!</definedName>
    <definedName name="dec_var" localSheetId="0">#REF!</definedName>
    <definedName name="dec_var" localSheetId="5">#REF!</definedName>
    <definedName name="dec_var">#REF!</definedName>
    <definedName name="DecVar2" localSheetId="7">#REF!</definedName>
    <definedName name="DecVar2" localSheetId="6">#REF!</definedName>
    <definedName name="DecVar2" localSheetId="9">#REF!</definedName>
    <definedName name="DecVar2" localSheetId="0">#REF!</definedName>
    <definedName name="DecVar2" localSheetId="5">#REF!</definedName>
    <definedName name="DecVar2">#REF!</definedName>
    <definedName name="delivRanks">'[5]r - SupplyCurve'!$H$1</definedName>
    <definedName name="delivRAZone" localSheetId="9">OFFSET('[5]r - SupplyCurve'!$O$4,1,0,[0]!delivRanks,1)</definedName>
    <definedName name="delivRAZone" localSheetId="2">OFFSET('[5]r - SupplyCurve'!$O$4,1,0,delivRanks,1)</definedName>
    <definedName name="delivRAZone">OFFSET('[5]r - SupplyCurve'!$O$4,1,0,delivRanks,1)</definedName>
    <definedName name="delivTypeID" localSheetId="9">OFFSET('[5]r - SupplyCurve'!$C$4,1,0,[0]!delivRanks,1)</definedName>
    <definedName name="delivTypeID" localSheetId="2">OFFSET('[5]r - SupplyCurve'!$C$4,1,0,delivRanks,1)</definedName>
    <definedName name="delivTypeID">OFFSET('[5]r - SupplyCurve'!$C$4,1,0,delivRanks,1)</definedName>
    <definedName name="delivYear" localSheetId="9">OFFSET('[5]r - SupplyCurve'!$BT$4,1,0,[0]!delivRanks,1)</definedName>
    <definedName name="delivYear" localSheetId="2">OFFSET('[5]r - SupplyCurve'!$BT$4,1,0,delivRanks,1)</definedName>
    <definedName name="delivYear">OFFSET('[5]r - SupplyCurve'!$BT$4,1,0,delivRanks,1)</definedName>
    <definedName name="dependMW" localSheetId="9">OFFSET('[5]r - SupplyCurve'!$BQ$4,1,0,[0]!delivRanks,1)</definedName>
    <definedName name="dependMW" localSheetId="2">OFFSET('[5]r - SupplyCurve'!$BQ$4,1,0,delivRanks,1)</definedName>
    <definedName name="dependMW">OFFSET('[5]r - SupplyCurve'!$BQ$4,1,0,delivRanks,1)</definedName>
    <definedName name="devicesperparticipantcurrent" localSheetId="7">'[1]Cost Inputs'!#REF!</definedName>
    <definedName name="devicesperparticipantcurrent" localSheetId="6">'[1]Cost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7">'[1]Cost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8">#REF!</definedName>
    <definedName name="DREBA2012" localSheetId="12">#REF!</definedName>
    <definedName name="DREBA2012" localSheetId="7">#REF!</definedName>
    <definedName name="DREBA2012" localSheetId="6">#REF!</definedName>
    <definedName name="DREBA2012" localSheetId="9">#REF!</definedName>
    <definedName name="DREBA2012" localSheetId="14">#REF!</definedName>
    <definedName name="DREBA2012" localSheetId="11">#REF!</definedName>
    <definedName name="DREBA2012" localSheetId="10">#REF!</definedName>
    <definedName name="DREBA2012" localSheetId="13">#REF!</definedName>
    <definedName name="DREBA2012" localSheetId="0">#REF!</definedName>
    <definedName name="DREBA2012" localSheetId="5">#REF!</definedName>
    <definedName name="DREBA2012">#REF!</definedName>
    <definedName name="dualcurrent" localSheetId="7">#REF!</definedName>
    <definedName name="dualcurrent" localSheetId="6">#REF!</definedName>
    <definedName name="dualcurrent" localSheetId="9">#REF!</definedName>
    <definedName name="dualcurrent" localSheetId="0">#REF!</definedName>
    <definedName name="dualcurrent" localSheetId="5">#REF!</definedName>
    <definedName name="dualcurrent">#REF!</definedName>
    <definedName name="dualnew" localSheetId="7">#REF!</definedName>
    <definedName name="dualnew" localSheetId="6">#REF!</definedName>
    <definedName name="dualnew" localSheetId="9">#REF!</definedName>
    <definedName name="dualnew" localSheetId="0">#REF!</definedName>
    <definedName name="dualnew" localSheetId="5">#REF!</definedName>
    <definedName name="dualnew">#REF!</definedName>
    <definedName name="e" localSheetId="9"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9"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7">#REF!</definedName>
    <definedName name="EnergyValueResult" localSheetId="6">#REF!</definedName>
    <definedName name="EnergyValueResult" localSheetId="9">#REF!</definedName>
    <definedName name="EnergyValueResult" localSheetId="0">#REF!</definedName>
    <definedName name="EnergyValueResult" localSheetId="5">#REF!</definedName>
    <definedName name="EnergyValueResult">#REF!</definedName>
    <definedName name="EnergyValueResult2" localSheetId="7">#REF!</definedName>
    <definedName name="EnergyValueResult2" localSheetId="6">#REF!</definedName>
    <definedName name="EnergyValueResult2" localSheetId="9">#REF!</definedName>
    <definedName name="EnergyValueResult2" localSheetId="0">#REF!</definedName>
    <definedName name="EnergyValueResult2" localSheetId="5">#REF!</definedName>
    <definedName name="EnergyValueResult2">#REF!</definedName>
    <definedName name="EngyValueNom" localSheetId="7">#REF!</definedName>
    <definedName name="EngyValueNom" localSheetId="6">#REF!</definedName>
    <definedName name="EngyValueNom" localSheetId="9">#REF!</definedName>
    <definedName name="EngyValueNom" localSheetId="0">#REF!</definedName>
    <definedName name="EngyValueNom" localSheetId="5">#REF!</definedName>
    <definedName name="EngyValueNom">#REF!</definedName>
    <definedName name="EngyValuePV" localSheetId="7">#REF!</definedName>
    <definedName name="EngyValuePV" localSheetId="6">#REF!</definedName>
    <definedName name="EngyValuePV" localSheetId="9">#REF!</definedName>
    <definedName name="EngyValuePV" localSheetId="0">#REF!</definedName>
    <definedName name="EngyValuePV" localSheetId="5">#REF!</definedName>
    <definedName name="EngyValuePV">#REF!</definedName>
    <definedName name="Enhance_Delivery_Channels" localSheetId="8">#REF!</definedName>
    <definedName name="Enhance_Delivery_Channels" localSheetId="7">#REF!</definedName>
    <definedName name="Enhance_Delivery_Channels" localSheetId="6">#REF!</definedName>
    <definedName name="Enhance_Delivery_Channels" localSheetId="9">#REF!</definedName>
    <definedName name="Enhance_Delivery_Channels" localSheetId="13">#REF!</definedName>
    <definedName name="Enhance_Delivery_Channels" localSheetId="0">#REF!</definedName>
    <definedName name="Enhance_Delivery_Channels" localSheetId="5">#REF!</definedName>
    <definedName name="Enhance_Delivery_Channels">#REF!</definedName>
    <definedName name="EnrollmentRampTable" localSheetId="7">[3]Inputs!#REF!</definedName>
    <definedName name="EnrollmentRampTable" localSheetId="6">[3]Inputs!#REF!</definedName>
    <definedName name="EnrollmentRampTable" localSheetId="9">[3]Inputs!#REF!</definedName>
    <definedName name="EnrollmentRampTable" localSheetId="0">[3]Inputs!#REF!</definedName>
    <definedName name="EnrollmentRampTable" localSheetId="5">[3]Inputs!#REF!</definedName>
    <definedName name="EnrollmentRampTable">[3]Inputs!#REF!</definedName>
    <definedName name="Ethics_and_Compliance" localSheetId="8">#REF!</definedName>
    <definedName name="Ethics_and_Compliance" localSheetId="7">#REF!</definedName>
    <definedName name="Ethics_and_Compliance" localSheetId="6">#REF!</definedName>
    <definedName name="Ethics_and_Compliance" localSheetId="9">#REF!</definedName>
    <definedName name="Ethics_and_Compliance" localSheetId="13">#REF!</definedName>
    <definedName name="Ethics_and_Compliance" localSheetId="0">#REF!</definedName>
    <definedName name="Ethics_and_Compliance" localSheetId="5">#REF!</definedName>
    <definedName name="Ethics_and_Compliance">#REF!</definedName>
    <definedName name="EULpct" localSheetId="7">'[1]Cost Inputs'!#REF!</definedName>
    <definedName name="EULpct" localSheetId="6">'[1]Cost Inputs'!#REF!</definedName>
    <definedName name="EULpct" localSheetId="9">'[1]Cost Inputs'!#REF!</definedName>
    <definedName name="EULpct" localSheetId="0">'[1]Cost Inputs'!#REF!</definedName>
    <definedName name="EULpct" localSheetId="5">'[1]Cost Inputs'!#REF!</definedName>
    <definedName name="EULpct">'[1]Cost Inputs'!#REF!</definedName>
    <definedName name="EULswitch" localSheetId="7">'[1]Cost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9">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9">OFFSET('[5]n - ExistingTx'!$N$5,1,0,[0]!existRanks,1)</definedName>
    <definedName name="existRAZone" localSheetId="2">OFFSET('[5]n - ExistingTx'!$N$5,1,0,existRanks,1)</definedName>
    <definedName name="existRAZone">OFFSET('[5]n - ExistingTx'!$N$5,1,0,existRanks,1)</definedName>
    <definedName name="existUpgTime" localSheetId="9">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7">[3]Summary!#REF!</definedName>
    <definedName name="FirstProgram" localSheetId="6">[3]Summary!#REF!</definedName>
    <definedName name="FirstProgram" localSheetId="9">[3]Summary!#REF!</definedName>
    <definedName name="FirstProgram" localSheetId="0">[3]Summary!#REF!</definedName>
    <definedName name="FirstProgram" localSheetId="5">[3]Summary!#REF!</definedName>
    <definedName name="FirstProgram">[3]Summary!#REF!</definedName>
    <definedName name="FixedAnnualCosts" localSheetId="7">'[1]Cost Inputs'!#REF!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7">#REF!</definedName>
    <definedName name="forwards" localSheetId="6">#REF!</definedName>
    <definedName name="forwards" localSheetId="9">#REF!</definedName>
    <definedName name="forwards" localSheetId="0">#REF!</definedName>
    <definedName name="forwards" localSheetId="5">#REF!</definedName>
    <definedName name="forwards">#REF!</definedName>
    <definedName name="FTCcost" localSheetId="7">[3]Inputs!#REF!</definedName>
    <definedName name="FTCcost" localSheetId="6">[3]Inputs!#REF!</definedName>
    <definedName name="FTCcost" localSheetId="0">[3]Inputs!#REF!</definedName>
    <definedName name="FTCcost" localSheetId="5">[3]Inputs!#REF!</definedName>
    <definedName name="FTCcost">[3]Inputs!#REF!</definedName>
    <definedName name="FTEper50000" localSheetId="7">'[1]Cost 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7">'[1]Cost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7">#REF!</definedName>
    <definedName name="FwdPTable" localSheetId="6">#REF!</definedName>
    <definedName name="FwdPTable" localSheetId="9">#REF!</definedName>
    <definedName name="FwdPTable" localSheetId="0">#REF!</definedName>
    <definedName name="FwdPTable" localSheetId="5">#REF!</definedName>
    <definedName name="FwdPTable">#REF!</definedName>
    <definedName name="fwdstart" localSheetId="7">#REF!</definedName>
    <definedName name="fwdstart" localSheetId="6">#REF!</definedName>
    <definedName name="fwdstart" localSheetId="9">#REF!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7">[3]Inputs!#REF!</definedName>
    <definedName name="growthyears" localSheetId="6">[3]Inputs!#REF!</definedName>
    <definedName name="growthyears" localSheetId="9">[3]Inputs!#REF!</definedName>
    <definedName name="growthyears" localSheetId="0">[3]Inputs!#REF!</definedName>
    <definedName name="growthyears" localSheetId="5">[3]Inputs!#REF!</definedName>
    <definedName name="growthyears">[3]Inputs!#REF!</definedName>
    <definedName name="Header" localSheetId="7">#REF!</definedName>
    <definedName name="Header" localSheetId="6">#REF!</definedName>
    <definedName name="Header" localSheetId="9">#REF!</definedName>
    <definedName name="Header" localSheetId="0">#REF!</definedName>
    <definedName name="Header" localSheetId="5">#REF!</definedName>
    <definedName name="Header">#REF!</definedName>
    <definedName name="header_e" localSheetId="7">#REF!</definedName>
    <definedName name="header_e" localSheetId="6">#REF!</definedName>
    <definedName name="header_e" localSheetId="9">#REF!</definedName>
    <definedName name="header_e" localSheetId="0">#REF!</definedName>
    <definedName name="header_e" localSheetId="5">#REF!</definedName>
    <definedName name="header_e">#REF!</definedName>
    <definedName name="header_i" localSheetId="7">#REF!</definedName>
    <definedName name="header_i" localSheetId="6">#REF!</definedName>
    <definedName name="header_i" localSheetId="9">#REF!</definedName>
    <definedName name="header_i" localSheetId="0">#REF!</definedName>
    <definedName name="header_i" localSheetId="5">#REF!</definedName>
    <definedName name="header_i">#REF!</definedName>
    <definedName name="holidays" localSheetId="7">#REF!</definedName>
    <definedName name="holidays" localSheetId="6">#REF!</definedName>
    <definedName name="holidays" localSheetId="9">#REF!</definedName>
    <definedName name="holidays" localSheetId="0">#REF!</definedName>
    <definedName name="holidays" localSheetId="5">#REF!</definedName>
    <definedName name="holidays">#REF!</definedName>
    <definedName name="hostedASP" localSheetId="7">'[1]Cost Inputs'!#REF!</definedName>
    <definedName name="hostedASP" localSheetId="6">'[1]Cost Inputs'!#REF!</definedName>
    <definedName name="hostedASP" localSheetId="9">'[1]Cost Inputs'!#REF!</definedName>
    <definedName name="hostedASP" localSheetId="0">'[1]Cost Inputs'!#REF!</definedName>
    <definedName name="hostedASP" localSheetId="5">'[1]Cost Inputs'!#REF!</definedName>
    <definedName name="hostedASP">'[1]Cost Inputs'!#REF!</definedName>
    <definedName name="HRrefyear" localSheetId="7">#REF!</definedName>
    <definedName name="HRrefyear" localSheetId="6">#REF!</definedName>
    <definedName name="HRrefyear" localSheetId="9">#REF!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7">#REF!</definedName>
    <definedName name="Include?" localSheetId="6">#REF!</definedName>
    <definedName name="Include?" localSheetId="9">#REF!</definedName>
    <definedName name="Include?" localSheetId="0">#REF!</definedName>
    <definedName name="Include?" localSheetId="5">#REF!</definedName>
    <definedName name="Include?">#REF!</definedName>
    <definedName name="includepls">'[9]Include column'!$N$2:$N$21</definedName>
    <definedName name="includeres" localSheetId="7">#REF!</definedName>
    <definedName name="includeres" localSheetId="6">#REF!</definedName>
    <definedName name="includeres" localSheetId="9">#REF!</definedName>
    <definedName name="includeres" localSheetId="0">#REF!</definedName>
    <definedName name="includeres" localSheetId="5">#REF!</definedName>
    <definedName name="includeres">#REF!</definedName>
    <definedName name="IncludeWeekends" localSheetId="7">#REF!</definedName>
    <definedName name="IncludeWeekends" localSheetId="6">#REF!</definedName>
    <definedName name="IncludeWeekends" localSheetId="9">#REF!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7">OFFSET(#REF!,,,#REF!)</definedName>
    <definedName name="Industries" localSheetId="6">OFFSET(#REF!,,,#REF!)</definedName>
    <definedName name="Industries" localSheetId="9">OFFSET(#REF!,,,#REF!)</definedName>
    <definedName name="Industries" localSheetId="0">OFFSET(#REF!,,,#REF!)</definedName>
    <definedName name="Industries" localSheetId="5">OFFSET(#REF!,,,#REF!)</definedName>
    <definedName name="Industries">OFFSET(#REF!,,,#REF!)</definedName>
    <definedName name="IndustryValues" localSheetId="7">OFFSET(#REF!,,,#REF!)</definedName>
    <definedName name="IndustryValues" localSheetId="6">OFFSET(#REF!,,,#REF!)</definedName>
    <definedName name="IndustryValues" localSheetId="9">OFFSET(#REF!,,,#REF!)</definedName>
    <definedName name="IndustryValues" localSheetId="0">OFFSET(#REF!,,,#REF!)</definedName>
    <definedName name="IndustryValues" localSheetId="5">OFFSET(#REF!,,,#REF!)</definedName>
    <definedName name="IndustryValues">OFFSET(#REF!,,,#REF!)</definedName>
    <definedName name="Inflationrate" localSheetId="7">'[1]Cost Inputs'!#REF!</definedName>
    <definedName name="Inflationrate" localSheetId="6">'[1]Cost Inputs'!#REF!</definedName>
    <definedName name="Inflationrate" localSheetId="9">'[1]Cost Inputs'!#REF!</definedName>
    <definedName name="Inflationrate" localSheetId="0">'[1]Cost Inputs'!#REF!</definedName>
    <definedName name="Inflationrate" localSheetId="5">'[1]Cost Inputs'!#REF!</definedName>
    <definedName name="Inflationrate">'[1]Cost Inputs'!#REF!</definedName>
    <definedName name="inlcudepls" localSheetId="7">#REF!</definedName>
    <definedName name="inlcudepls" localSheetId="6">#REF!</definedName>
    <definedName name="inlcudepls" localSheetId="9">#REF!</definedName>
    <definedName name="inlcudepls" localSheetId="0">#REF!</definedName>
    <definedName name="inlcudepls" localSheetId="5">#REF!</definedName>
    <definedName name="inlcudepls">#REF!</definedName>
    <definedName name="Inputs">[11]Inputs!$C$4:$CH$47</definedName>
    <definedName name="July" localSheetId="9"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9"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8">#REF!</definedName>
    <definedName name="Launch_Refine_Market" localSheetId="12">#REF!</definedName>
    <definedName name="Launch_Refine_Market" localSheetId="7">#REF!</definedName>
    <definedName name="Launch_Refine_Market" localSheetId="6">#REF!</definedName>
    <definedName name="Launch_Refine_Market" localSheetId="9">#REF!</definedName>
    <definedName name="Launch_Refine_Market" localSheetId="13">#REF!</definedName>
    <definedName name="Launch_Refine_Market" localSheetId="0">#REF!</definedName>
    <definedName name="Launch_Refine_Market" localSheetId="5">#REF!</definedName>
    <definedName name="Launch_Refine_Market">#REF!</definedName>
    <definedName name="lcachoose" localSheetId="7">#REF!</definedName>
    <definedName name="lcachoose" localSheetId="6">#REF!</definedName>
    <definedName name="lcachoose" localSheetId="9">#REF!</definedName>
    <definedName name="lcachoose" localSheetId="0">#REF!</definedName>
    <definedName name="lcachoose" localSheetId="5">#REF!</definedName>
    <definedName name="lcachoose">#REF!</definedName>
    <definedName name="lcas" localSheetId="7">#REF!</definedName>
    <definedName name="lcas" localSheetId="6">#REF!</definedName>
    <definedName name="lcas" localSheetId="9">#REF!</definedName>
    <definedName name="lcas" localSheetId="0">#REF!</definedName>
    <definedName name="lcas" localSheetId="5">#REF!</definedName>
    <definedName name="lcas">#REF!</definedName>
    <definedName name="lcastart" localSheetId="7">#REF!</definedName>
    <definedName name="lcastart" localSheetId="6">#REF!</definedName>
    <definedName name="lcastart" localSheetId="9">#REF!</definedName>
    <definedName name="lcastart" localSheetId="0">#REF!</definedName>
    <definedName name="lcastart" localSheetId="5">#REF!</definedName>
    <definedName name="lcastart">#REF!</definedName>
    <definedName name="Life" localSheetId="7">[3]Inputs!#REF!</definedName>
    <definedName name="Life" localSheetId="6">[3]Inputs!#REF!</definedName>
    <definedName name="Life" localSheetId="9">[3]Inputs!#REF!</definedName>
    <definedName name="Life" localSheetId="0">[3]Inputs!#REF!</definedName>
    <definedName name="Life" localSheetId="5">[3]Inputs!#REF!</definedName>
    <definedName name="Life">[3]Inputs!#REF!</definedName>
    <definedName name="limcount" hidden="1">3</definedName>
    <definedName name="lolp_sum" localSheetId="7">#REF!</definedName>
    <definedName name="lolp_sum" localSheetId="6">#REF!</definedName>
    <definedName name="lolp_sum" localSheetId="9">#REF!</definedName>
    <definedName name="lolp_sum" localSheetId="0">#REF!</definedName>
    <definedName name="lolp_sum" localSheetId="5">#REF!</definedName>
    <definedName name="lolp_sum">#REF!</definedName>
    <definedName name="LOLPsimBase" localSheetId="7">#REF!</definedName>
    <definedName name="LOLPsimBase" localSheetId="6">#REF!</definedName>
    <definedName name="LOLPsimBase" localSheetId="9">#REF!</definedName>
    <definedName name="LOLPsimBase" localSheetId="0">#REF!</definedName>
    <definedName name="LOLPsimBase" localSheetId="5">#REF!</definedName>
    <definedName name="LOLPsimBase">#REF!</definedName>
    <definedName name="Losses">[3]Inputs!$I$25</definedName>
    <definedName name="m" localSheetId="9" hidden="1">{"PI_Data",#N/A,TRUE,"P&amp;I Data"}</definedName>
    <definedName name="m" localSheetId="2" hidden="1">{"PI_Data",#N/A,TRUE,"P&amp;I Data"}</definedName>
    <definedName name="m" hidden="1">{"PI_Data",#N/A,TRUE,"P&amp;I Data"}</definedName>
    <definedName name="MA" localSheetId="7">#REF!</definedName>
    <definedName name="MA" localSheetId="6">#REF!</definedName>
    <definedName name="MA" localSheetId="9">#REF!</definedName>
    <definedName name="MA" localSheetId="0">#REF!</definedName>
    <definedName name="MA" localSheetId="5">#REF!</definedName>
    <definedName name="MA">#REF!</definedName>
    <definedName name="Manage_AMI" localSheetId="8">#REF!</definedName>
    <definedName name="Manage_AMI" localSheetId="7">#REF!</definedName>
    <definedName name="Manage_AMI" localSheetId="6">#REF!</definedName>
    <definedName name="Manage_AMI" localSheetId="9">#REF!</definedName>
    <definedName name="Manage_AMI" localSheetId="13">#REF!</definedName>
    <definedName name="Manage_AMI" localSheetId="0">#REF!</definedName>
    <definedName name="Manage_AMI" localSheetId="5">#REF!</definedName>
    <definedName name="Manage_AMI">#REF!</definedName>
    <definedName name="MASTERORDER" localSheetId="7">#REF!</definedName>
    <definedName name="MASTERORDER" localSheetId="6">#REF!</definedName>
    <definedName name="MASTERORDER" localSheetId="9">#REF!</definedName>
    <definedName name="MASTERORDER" localSheetId="0">#REF!</definedName>
    <definedName name="MASTERORDER" localSheetId="5">#REF!</definedName>
    <definedName name="MASTERORDER">#REF!</definedName>
    <definedName name="May" localSheetId="9"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7">#REF!</definedName>
    <definedName name="MEDdevicesperparticipantcurrent" localSheetId="6">#REF!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7">#REF!</definedName>
    <definedName name="MEDdevicesperparticipantnew" localSheetId="6">#REF!</definedName>
    <definedName name="MEDdevicesperparticipantnew" localSheetId="9">#REF!</definedName>
    <definedName name="MEDdevicesperparticipantnew" localSheetId="0">#REF!</definedName>
    <definedName name="MEDdevicesperparticipantnew" localSheetId="5">#REF!</definedName>
    <definedName name="MEDdevicesperparticipantnew">#REF!</definedName>
    <definedName name="MEDpctimpactcurrent" localSheetId="7">#REF!</definedName>
    <definedName name="MEDpctimpactcurrent" localSheetId="6">#REF!</definedName>
    <definedName name="MEDpctimpactcurrent" localSheetId="9">#REF!</definedName>
    <definedName name="MEDpctimpactcurrent" localSheetId="0">#REF!</definedName>
    <definedName name="MEDpctimpactcurrent" localSheetId="5">#REF!</definedName>
    <definedName name="MEDpctimpactcurrent">#REF!</definedName>
    <definedName name="MEDpctimpactnew" localSheetId="7">#REF!</definedName>
    <definedName name="MEDpctimpactnew" localSheetId="6">#REF!</definedName>
    <definedName name="MEDpctimpactnew" localSheetId="9">#REF!</definedName>
    <definedName name="MEDpctimpactnew" localSheetId="0">#REF!</definedName>
    <definedName name="MEDpctimpactnew" localSheetId="5">#REF!</definedName>
    <definedName name="MEDpctimpactnew">#REF!</definedName>
    <definedName name="MEDswitchimpactcurrent" localSheetId="7">#REF!</definedName>
    <definedName name="MEDswitchimpactcurrent" localSheetId="6">#REF!</definedName>
    <definedName name="MEDswitchimpactcurrent" localSheetId="9">#REF!</definedName>
    <definedName name="MEDswitchimpactcurrent" localSheetId="0">#REF!</definedName>
    <definedName name="MEDswitchimpactcurrent" localSheetId="5">#REF!</definedName>
    <definedName name="MEDswitchimpactcurrent">#REF!</definedName>
    <definedName name="MEDswitchimpactnew" localSheetId="7">#REF!</definedName>
    <definedName name="MEDswitchimpactnew" localSheetId="6">#REF!</definedName>
    <definedName name="MEDswitchimpactnew" localSheetId="9">#REF!</definedName>
    <definedName name="MEDswitchimpactnew" localSheetId="0">#REF!</definedName>
    <definedName name="MEDswitchimpactnew" localSheetId="5">#REF!</definedName>
    <definedName name="MEDswitchimpactnew">#REF!</definedName>
    <definedName name="Meet_Financial_Targets" localSheetId="8">#REF!</definedName>
    <definedName name="Meet_Financial_Targets" localSheetId="7">#REF!</definedName>
    <definedName name="Meet_Financial_Targets" localSheetId="6">#REF!</definedName>
    <definedName name="Meet_Financial_Targets" localSheetId="9">#REF!</definedName>
    <definedName name="Meet_Financial_Targets" localSheetId="13">#REF!</definedName>
    <definedName name="Meet_Financial_Targets" localSheetId="0">#REF!</definedName>
    <definedName name="Meet_Financial_Targets" localSheetId="5">#REF!</definedName>
    <definedName name="Meet_Financial_Targets">#REF!</definedName>
    <definedName name="minUpgFlag" localSheetId="9">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7">#REF!</definedName>
    <definedName name="Monthlies" localSheetId="6">#REF!</definedName>
    <definedName name="Monthlies" localSheetId="9">#REF!</definedName>
    <definedName name="Monthlies" localSheetId="0">#REF!</definedName>
    <definedName name="Monthlies" localSheetId="5">#REF!</definedName>
    <definedName name="Monthlies">#REF!</definedName>
    <definedName name="MonthliesPower" localSheetId="7">#REF!</definedName>
    <definedName name="MonthliesPower" localSheetId="6">#REF!</definedName>
    <definedName name="MonthliesPower" localSheetId="9">#REF!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7">'[1]Cost Inputs'!#REF!</definedName>
    <definedName name="multiplier" localSheetId="6">'[1]Cost Inputs'!#REF!</definedName>
    <definedName name="multiplier" localSheetId="9">'[1]Cost Inputs'!#REF!</definedName>
    <definedName name="multiplier" localSheetId="0">'[1]Cost Inputs'!#REF!</definedName>
    <definedName name="multiplier" localSheetId="5">'[1]Cost Inputs'!#REF!</definedName>
    <definedName name="multiplier">'[1]Cost Inputs'!#REF!</definedName>
    <definedName name="New" localSheetId="9"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7">#REF!</definedName>
    <definedName name="newenrollmentpct" localSheetId="6">#REF!</definedName>
    <definedName name="newenrollmentpct" localSheetId="9">#REF!</definedName>
    <definedName name="newenrollmentpct" localSheetId="0">#REF!</definedName>
    <definedName name="newenrollmentpct" localSheetId="5">#REF!</definedName>
    <definedName name="newenrollmentpct">#REF!</definedName>
    <definedName name="newenrollmentswitch" localSheetId="7">#REF!</definedName>
    <definedName name="newenrollmentswitch" localSheetId="6">#REF!</definedName>
    <definedName name="newenrollmentswitch" localSheetId="9">#REF!</definedName>
    <definedName name="newenrollmentswitch" localSheetId="0">#REF!</definedName>
    <definedName name="newenrollmentswitch" localSheetId="5">#REF!</definedName>
    <definedName name="newenrollmentswitch">#REF!</definedName>
    <definedName name="newRanks">'[5]o - NewTx'!$E$1</definedName>
    <definedName name="newTx1Flag" localSheetId="9">OFFSET('[5]t - BundleSupplySortCalcs'!$J$13,1,0,[0]!newRanks,1)</definedName>
    <definedName name="newTx1Flag" localSheetId="2">OFFSET('[5]t - BundleSupplySortCalcs'!$J$13,1,0,newRanks,1)</definedName>
    <definedName name="newTx1Flag">OFFSET('[5]t - BundleSupplySortCalcs'!$J$13,1,0,newRanks,1)</definedName>
    <definedName name="newTx2Flag" localSheetId="9">OFFSET('[5]t - BundleSupplySortCalcs'!$K$13,1,0,[0]!newRanks,1)</definedName>
    <definedName name="newTx2Flag" localSheetId="2">OFFSET('[5]t - BundleSupplySortCalcs'!$K$13,1,0,newRanks,1)</definedName>
    <definedName name="newTx2Flag">OFFSET('[5]t - BundleSupplySortCalcs'!$K$13,1,0,newRanks,1)</definedName>
    <definedName name="newTxDepend" localSheetId="9">OFFSET('[5]o - NewTx'!$J$5,1,0,[0]!newRanks,1)</definedName>
    <definedName name="newTxDepend" localSheetId="2">OFFSET('[5]o - NewTx'!$J$5,1,0,newRanks,1)</definedName>
    <definedName name="newTxDepend">OFFSET('[5]o - NewTx'!$J$5,1,0,newRanks,1)</definedName>
    <definedName name="newTxLosses" localSheetId="9">OFFSET('[5]o - NewTx'!$Q$5,1,0,[0]!newRanks,1)</definedName>
    <definedName name="newTxLosses" localSheetId="2">OFFSET('[5]o - NewTx'!$Q$5,1,0,newRanks,1)</definedName>
    <definedName name="newTxLosses">OFFSET('[5]o - NewTx'!$Q$5,1,0,newRanks,1)</definedName>
    <definedName name="newTxRAZones" localSheetId="9">OFFSET('[5]o - NewTx'!$O$5,1,0,[0]!newRanks,1)</definedName>
    <definedName name="newTxRAZones" localSheetId="2">OFFSET('[5]o - NewTx'!$O$5,1,0,newRanks,1)</definedName>
    <definedName name="newTxRAZones">OFFSET('[5]o - NewTx'!$O$5,1,0,newRanks,1)</definedName>
    <definedName name="nnnnnn">'[4]ACTMA Detail'!$P$2:$P$102</definedName>
    <definedName name="nRow" localSheetId="7">#REF!</definedName>
    <definedName name="nRow" localSheetId="6">#REF!</definedName>
    <definedName name="nRow" localSheetId="9">#REF!</definedName>
    <definedName name="nRow" localSheetId="0">#REF!</definedName>
    <definedName name="nRow" localSheetId="5">#REF!</definedName>
    <definedName name="nRow">#REF!</definedName>
    <definedName name="objvalue" localSheetId="7">#REF!</definedName>
    <definedName name="objvalue" localSheetId="6">#REF!</definedName>
    <definedName name="objvalue" localSheetId="9">#REF!</definedName>
    <definedName name="objvalue" localSheetId="0">#REF!</definedName>
    <definedName name="objvalue" localSheetId="5">#REF!</definedName>
    <definedName name="objvalue">#REF!</definedName>
    <definedName name="Objvalue2" localSheetId="7">#REF!</definedName>
    <definedName name="Objvalue2" localSheetId="6">#REF!</definedName>
    <definedName name="Objvalue2" localSheetId="9">#REF!</definedName>
    <definedName name="Objvalue2" localSheetId="0">#REF!</definedName>
    <definedName name="Objvalue2" localSheetId="5">#REF!</definedName>
    <definedName name="Objvalue2">#REF!</definedName>
    <definedName name="Orders" localSheetId="8">'[12]ORDERS BW'!$C:$H</definedName>
    <definedName name="Orders" localSheetId="7">'[12]ORDERS BW'!$C:$H</definedName>
    <definedName name="Orders" localSheetId="6">'[12]ORDERS BW'!$C:$H</definedName>
    <definedName name="Orders">'[12]ORDERS BW'!$C:$H</definedName>
    <definedName name="ORDERS2012" localSheetId="7">#REF!</definedName>
    <definedName name="ORDERS2012" localSheetId="6">#REF!</definedName>
    <definedName name="ORDERS2012" localSheetId="9">#REF!</definedName>
    <definedName name="ORDERS2012" localSheetId="0">#REF!</definedName>
    <definedName name="ORDERS2012" localSheetId="5">#REF!</definedName>
    <definedName name="ORDERS2012">#REF!</definedName>
    <definedName name="p" localSheetId="9"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7">#REF!</definedName>
    <definedName name="pctimpactcurrent" localSheetId="6">#REF!</definedName>
    <definedName name="pctimpactcurrent" localSheetId="9">#REF!</definedName>
    <definedName name="pctimpactcurrent" localSheetId="0">#REF!</definedName>
    <definedName name="pctimpactcurrent" localSheetId="5">#REF!</definedName>
    <definedName name="pctimpactcurrent">#REF!</definedName>
    <definedName name="pctimpactfinal" localSheetId="7">#REF!</definedName>
    <definedName name="pctimpactfinal" localSheetId="6">#REF!</definedName>
    <definedName name="pctimpactfinal" localSheetId="9">#REF!</definedName>
    <definedName name="pctimpactfinal" localSheetId="0">#REF!</definedName>
    <definedName name="pctimpactfinal" localSheetId="5">#REF!</definedName>
    <definedName name="pctimpactfinal">#REF!</definedName>
    <definedName name="pctimpactnew" localSheetId="7">#REF!</definedName>
    <definedName name="pctimpactnew" localSheetId="6">#REF!</definedName>
    <definedName name="pctimpactnew" localSheetId="9">#REF!</definedName>
    <definedName name="pctimpactnew" localSheetId="0">#REF!</definedName>
    <definedName name="pctimpactnew" localSheetId="5">#REF!</definedName>
    <definedName name="pctimpactnew">#REF!</definedName>
    <definedName name="Period" localSheetId="7">#REF!</definedName>
    <definedName name="Period" localSheetId="6">#REF!</definedName>
    <definedName name="Period" localSheetId="9">#REF!</definedName>
    <definedName name="Period" localSheetId="0">#REF!</definedName>
    <definedName name="Period" localSheetId="5">#REF!</definedName>
    <definedName name="Period">#REF!</definedName>
    <definedName name="PLSAmmHighYrs" localSheetId="7">#REF!</definedName>
    <definedName name="PLSAmmHighYrs" localSheetId="6">#REF!</definedName>
    <definedName name="PLSAmmHighYrs" localSheetId="9">#REF!</definedName>
    <definedName name="PLSAmmHighYrs" localSheetId="0">#REF!</definedName>
    <definedName name="PLSAmmHighYrs" localSheetId="5">#REF!</definedName>
    <definedName name="PLSAmmHighYrs">#REF!</definedName>
    <definedName name="PLSAmmLowYrs" localSheetId="7">#REF!</definedName>
    <definedName name="PLSAmmLowYrs" localSheetId="6">#REF!</definedName>
    <definedName name="PLSAmmLowYrs" localSheetId="9">#REF!</definedName>
    <definedName name="PLSAmmLowYrs" localSheetId="0">#REF!</definedName>
    <definedName name="PLSAmmLowYrs" localSheetId="5">#REF!</definedName>
    <definedName name="PLSAmmLowYrs">#REF!</definedName>
    <definedName name="PLSAmYears" localSheetId="7">#REF!</definedName>
    <definedName name="PLSAmYears" localSheetId="6">#REF!</definedName>
    <definedName name="PLSAmYears" localSheetId="9">#REF!</definedName>
    <definedName name="PLSAmYears" localSheetId="0">#REF!</definedName>
    <definedName name="PLSAmYears" localSheetId="5">#REF!</definedName>
    <definedName name="PLSAmYears">#REF!</definedName>
    <definedName name="PLSEquipmentCost" localSheetId="7">#REF!</definedName>
    <definedName name="PLSEquipmentCost" localSheetId="6">#REF!</definedName>
    <definedName name="PLSEquipmentCost" localSheetId="9">#REF!</definedName>
    <definedName name="PLSEquipmentCost" localSheetId="0">#REF!</definedName>
    <definedName name="PLSEquipmentCost" localSheetId="5">#REF!</definedName>
    <definedName name="PLSEquipmentCost">#REF!</definedName>
    <definedName name="PLSIncentive" localSheetId="7">#REF!</definedName>
    <definedName name="PLSIncentive" localSheetId="6">#REF!</definedName>
    <definedName name="PLSIncentive" localSheetId="9">#REF!</definedName>
    <definedName name="PLSIncentive" localSheetId="0">#REF!</definedName>
    <definedName name="PLSIncentive" localSheetId="5">#REF!</definedName>
    <definedName name="PLSIncentive">#REF!</definedName>
    <definedName name="PLSIncentiveHigh" localSheetId="7">#REF!</definedName>
    <definedName name="PLSIncentiveHigh" localSheetId="6">#REF!</definedName>
    <definedName name="PLSIncentiveHigh" localSheetId="9">#REF!</definedName>
    <definedName name="PLSIncentiveHigh" localSheetId="0">#REF!</definedName>
    <definedName name="PLSIncentiveHigh" localSheetId="5">#REF!</definedName>
    <definedName name="PLSIncentiveHigh">#REF!</definedName>
    <definedName name="PLSIncentiveLow" localSheetId="7">#REF!</definedName>
    <definedName name="PLSIncentiveLow" localSheetId="6">#REF!</definedName>
    <definedName name="PLSIncentiveLow" localSheetId="9">#REF!</definedName>
    <definedName name="PLSIncentiveLow" localSheetId="0">#REF!</definedName>
    <definedName name="PLSIncentiveLow" localSheetId="5">#REF!</definedName>
    <definedName name="PLSIncentiveLow">#REF!</definedName>
    <definedName name="popgrowth" localSheetId="7">[3]Inputs!#REF!</definedName>
    <definedName name="popgrowth" localSheetId="6">[3]Inputs!#REF!</definedName>
    <definedName name="popgrowth" localSheetId="9">[3]Inputs!#REF!</definedName>
    <definedName name="popgrowth" localSheetId="0">[3]Inputs!#REF!</definedName>
    <definedName name="popgrowth" localSheetId="5">[3]Inputs!#REF!</definedName>
    <definedName name="popgrowth">[3]Inputs!#REF!</definedName>
    <definedName name="portfoliotype" localSheetId="7">#REF!</definedName>
    <definedName name="portfoliotype" localSheetId="6">#REF!</definedName>
    <definedName name="portfoliotype" localSheetId="9">#REF!</definedName>
    <definedName name="portfoliotype" localSheetId="0">#REF!</definedName>
    <definedName name="portfoliotype" localSheetId="5">#REF!</definedName>
    <definedName name="portfoliotype">#REF!</definedName>
    <definedName name="PositionsTitle" localSheetId="7">#REF!</definedName>
    <definedName name="PositionsTitle" localSheetId="6">#REF!</definedName>
    <definedName name="PositionsTitle" localSheetId="9">#REF!</definedName>
    <definedName name="PositionsTitle" localSheetId="0">#REF!</definedName>
    <definedName name="PositionsTitle" localSheetId="5">#REF!</definedName>
    <definedName name="PositionsTitle">#REF!</definedName>
    <definedName name="pricecount" localSheetId="7">#REF!</definedName>
    <definedName name="pricecount" localSheetId="6">#REF!</definedName>
    <definedName name="pricecount" localSheetId="9">#REF!</definedName>
    <definedName name="pricecount" localSheetId="0">#REF!</definedName>
    <definedName name="pricecount" localSheetId="5">#REF!</definedName>
    <definedName name="pricecount">#REF!</definedName>
    <definedName name="priceout" localSheetId="7">#REF!</definedName>
    <definedName name="priceout" localSheetId="6">#REF!</definedName>
    <definedName name="priceout" localSheetId="9">#REF!</definedName>
    <definedName name="priceout" localSheetId="0">#REF!</definedName>
    <definedName name="priceout" localSheetId="5">#REF!</definedName>
    <definedName name="priceout">#REF!</definedName>
    <definedName name="prices" localSheetId="7">#REF!</definedName>
    <definedName name="prices" localSheetId="6">#REF!</definedName>
    <definedName name="prices" localSheetId="9">#REF!</definedName>
    <definedName name="prices" localSheetId="0">#REF!</definedName>
    <definedName name="prices" localSheetId="5">#REF!</definedName>
    <definedName name="prices">#REF!</definedName>
    <definedName name="PriceTable" localSheetId="7">#REF!</definedName>
    <definedName name="PriceTable" localSheetId="6">#REF!</definedName>
    <definedName name="PriceTable" localSheetId="9">#REF!</definedName>
    <definedName name="PriceTable" localSheetId="0">#REF!</definedName>
    <definedName name="PriceTable" localSheetId="5">#REF!</definedName>
    <definedName name="PriceTable">#REF!</definedName>
    <definedName name="PriceTable2" localSheetId="7">#REF!</definedName>
    <definedName name="PriceTable2" localSheetId="6">#REF!</definedName>
    <definedName name="PriceTable2" localSheetId="9">#REF!</definedName>
    <definedName name="PriceTable2" localSheetId="0">#REF!</definedName>
    <definedName name="PriceTable2" localSheetId="5">#REF!</definedName>
    <definedName name="PriceTable2">#REF!</definedName>
    <definedName name="_xlnm.Print_Area" localSheetId="8">'2022 ILP Exp Carryover'!$B$1:$O$66</definedName>
    <definedName name="_xlnm.Print_Area" localSheetId="12">'2022 ILP Incent Carryover'!$A$1:$N$24</definedName>
    <definedName name="_xlnm.Print_Area" localSheetId="1">'Cover Page'!$A$1:$K$33</definedName>
    <definedName name="_xlnm.Print_Area" localSheetId="7">'DREBA 2018-22'!$B$1:$X$68</definedName>
    <definedName name="_xlnm.Print_Area" localSheetId="6">'DREBA 2023'!$B$1:$S$61</definedName>
    <definedName name="_xlnm.Print_Area" localSheetId="9">'Event Summary '!$A$1:$L$15</definedName>
    <definedName name="_xlnm.Print_Area" localSheetId="3">'Ex Ante LI &amp; Eligibility Stats'!$A$1:$O$19</definedName>
    <definedName name="_xlnm.Print_Area" localSheetId="4">'Ex Post LI &amp; Eligibility Stats'!$A$1:$O$22</definedName>
    <definedName name="_xlnm.Print_Area" localSheetId="14">'Fund Shift Log 2022'!$A$1:$E$21</definedName>
    <definedName name="_xlnm.Print_Area" localSheetId="11">'Incentives 2018-22'!$A$1:$T$22</definedName>
    <definedName name="_xlnm.Print_Area" localSheetId="10">'Incentives 2023'!$A$1:$O$22</definedName>
    <definedName name="_xlnm.Print_Area" localSheetId="13">'ME&amp;O Actual Expenditures'!$A$1:$Q$60</definedName>
    <definedName name="_xlnm.Print_Area" localSheetId="2">'Program MW'!$A$1:$T$65</definedName>
    <definedName name="_xlnm.Print_Area" localSheetId="0">'Report Cover - Public'!$A$1:$K$40</definedName>
    <definedName name="_xlnm.Print_Area" localSheetId="5">'TA-TI Distribution'!$A$1:$Y$69</definedName>
    <definedName name="Proglife" localSheetId="7">[3]Inputs!#REF!</definedName>
    <definedName name="Proglife" localSheetId="6">[3]Inputs!#REF!</definedName>
    <definedName name="Proglife" localSheetId="9">[3]Inputs!#REF!</definedName>
    <definedName name="Proglife" localSheetId="0">[3]Inputs!#REF!</definedName>
    <definedName name="Proglife" localSheetId="5">[3]Inputs!#REF!</definedName>
    <definedName name="Proglife">[3]Inputs!#REF!</definedName>
    <definedName name="ProgramRow" localSheetId="7">[3]Summary!#REF!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7">'[1]Cost Inputs'!#REF!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7">'[1]Cost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9" hidden="1">{"PI_Data",#N/A,TRUE,"P&amp;I Data"}</definedName>
    <definedName name="qwer" localSheetId="2" hidden="1">{"PI_Data",#N/A,TRUE,"P&amp;I Data"}</definedName>
    <definedName name="qwer" hidden="1">{"PI_Data",#N/A,TRUE,"P&amp;I Data"}</definedName>
    <definedName name="Reliability_Expectations" localSheetId="8">#REF!</definedName>
    <definedName name="Reliability_Expectations" localSheetId="12">#REF!</definedName>
    <definedName name="Reliability_Expectations" localSheetId="7">#REF!</definedName>
    <definedName name="Reliability_Expectations" localSheetId="6">#REF!</definedName>
    <definedName name="Reliability_Expectations" localSheetId="9">#REF!</definedName>
    <definedName name="Reliability_Expectations" localSheetId="11">#REF!</definedName>
    <definedName name="Reliability_Expectations" localSheetId="10">#REF!</definedName>
    <definedName name="Reliability_Expectations" localSheetId="13">#REF!</definedName>
    <definedName name="Reliability_Expectations" localSheetId="0">#REF!</definedName>
    <definedName name="Reliability_Expectations" localSheetId="5">#REF!</definedName>
    <definedName name="Reliability_Expectations">#REF!</definedName>
    <definedName name="replenishyears" localSheetId="7">'[1]Cost Inputs'!#REF!</definedName>
    <definedName name="replenishyears" localSheetId="6">'[1]Cost Inputs'!#REF!</definedName>
    <definedName name="replenishyears" localSheetId="9">'[1]Cost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7">'[1]Cost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7">'[1]Cost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7">'[1]Cost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7">#REF!</definedName>
    <definedName name="RESdualcurrent" localSheetId="6">#REF!</definedName>
    <definedName name="RESdualcurrent" localSheetId="9">#REF!</definedName>
    <definedName name="RESdualcurrent" localSheetId="0">#REF!</definedName>
    <definedName name="RESdualcurrent" localSheetId="5">#REF!</definedName>
    <definedName name="RESdualcurrent">#REF!</definedName>
    <definedName name="RESdualnew" localSheetId="7">#REF!</definedName>
    <definedName name="RESdualnew" localSheetId="6">#REF!</definedName>
    <definedName name="RESdualnew" localSheetId="9">#REF!</definedName>
    <definedName name="RESdualnew" localSheetId="0">#REF!</definedName>
    <definedName name="RESdualnew" localSheetId="5">#REF!</definedName>
    <definedName name="RESdualnew">#REF!</definedName>
    <definedName name="ReserveMargin">[3]Inputs!$I$28</definedName>
    <definedName name="RESPCT1stinstallcost" localSheetId="7">'[1]Cost Inputs'!#REF!</definedName>
    <definedName name="RESPCT1stinstallcost" localSheetId="6">'[1]Cost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7">'[1]Cost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7">'[1]Cost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7">'[1]Cost Inputs'!#REF!</definedName>
    <definedName name="RESPCTappointmentpercent" localSheetId="6">'[1]Cost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7">'[1]Cost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7">'[1]Cost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7">'[1]Cost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7">#REF!</definedName>
    <definedName name="RESpctimpactcurrent" localSheetId="6">#REF!</definedName>
    <definedName name="RESpctimpactcurrent" localSheetId="9">#REF!</definedName>
    <definedName name="RESpctimpactcurrent" localSheetId="0">#REF!</definedName>
    <definedName name="RESpctimpactcurrent" localSheetId="5">#REF!</definedName>
    <definedName name="RESpctimpactcurrent">#REF!</definedName>
    <definedName name="RESpctimpactnew" localSheetId="7">#REF!</definedName>
    <definedName name="RESpctimpactnew" localSheetId="6">#REF!</definedName>
    <definedName name="RESpctimpactnew" localSheetId="9">#REF!</definedName>
    <definedName name="RESpctimpactnew" localSheetId="0">#REF!</definedName>
    <definedName name="RESpctimpactnew" localSheetId="5">#REF!</definedName>
    <definedName name="RESpctimpactnew">#REF!</definedName>
    <definedName name="RESPCTincentive" localSheetId="7">'[1]Cost Inputs'!#REF!</definedName>
    <definedName name="RESPCTincentive" localSheetId="6">'[1]Cost Inputs'!#REF!</definedName>
    <definedName name="RESPCTincentive" localSheetId="9">'[1]Cost Inputs'!#REF!</definedName>
    <definedName name="RESPCTincentive" localSheetId="0">'[1]Cost Inputs'!#REF!</definedName>
    <definedName name="RESPCTincentive" localSheetId="5">'[1]Cost Inputs'!#REF!</definedName>
    <definedName name="RESPCTincentive">'[1]Cost Inputs'!#REF!</definedName>
    <definedName name="RESPCTinspectioncost" localSheetId="7">'[1]Cost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7">'[1]Cost Inputs'!#REF!</definedName>
    <definedName name="RESswitchappointmentpercent" localSheetId="6">'[1]Cost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7">'[1]Cost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7">'[1]Cost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7">'[1]Cost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7">#REF!</definedName>
    <definedName name="RESswitchimpactcurrent" localSheetId="6">#REF!</definedName>
    <definedName name="RESswitchimpactcurrent" localSheetId="9">#REF!</definedName>
    <definedName name="RESswitchimpactcurrent" localSheetId="0">#REF!</definedName>
    <definedName name="RESswitchimpactcurrent" localSheetId="5">#REF!</definedName>
    <definedName name="RESswitchimpactcurrent">#REF!</definedName>
    <definedName name="RESswitchimpactnew" localSheetId="7">#REF!</definedName>
    <definedName name="RESswitchimpactnew" localSheetId="6">#REF!</definedName>
    <definedName name="RESswitchimpactnew" localSheetId="9">#REF!</definedName>
    <definedName name="RESswitchimpactnew" localSheetId="0">#REF!</definedName>
    <definedName name="RESswitchimpactnew" localSheetId="5">#REF!</definedName>
    <definedName name="RESswitchimpactnew">#REF!</definedName>
    <definedName name="RESswitchincentive" localSheetId="7">'[1]Cost Inputs'!#REF!</definedName>
    <definedName name="RESswitchincentive" localSheetId="6">'[1]Cost Inputs'!#REF!</definedName>
    <definedName name="RESswitchincentive" localSheetId="9">'[1]Cost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7">'[1]Cost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7">#REF!</definedName>
    <definedName name="rngTitle" localSheetId="6">#REF!</definedName>
    <definedName name="rngTitle" localSheetId="9">#REF!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7">#REF!</definedName>
    <definedName name="Saved" localSheetId="6">#REF!</definedName>
    <definedName name="Saved" localSheetId="9">#REF!</definedName>
    <definedName name="Saved" localSheetId="0">#REF!</definedName>
    <definedName name="Saved" localSheetId="5">#REF!</definedName>
    <definedName name="Saved">#REF!</definedName>
    <definedName name="Scenario" localSheetId="7">[3]Inputs!#REF!</definedName>
    <definedName name="Scenario" localSheetId="6">[3]Inputs!#REF!</definedName>
    <definedName name="Scenario" localSheetId="9">[3]Inputs!#REF!</definedName>
    <definedName name="Scenario" localSheetId="0">[3]Inputs!#REF!</definedName>
    <definedName name="Scenario" localSheetId="5">[3]Inputs!#REF!</definedName>
    <definedName name="Scenario">[3]Inputs!#REF!</definedName>
    <definedName name="ScenarioInputsTable" localSheetId="7">#REF!</definedName>
    <definedName name="ScenarioInputsTable" localSheetId="6">#REF!</definedName>
    <definedName name="ScenarioInputsTable" localSheetId="9">#REF!</definedName>
    <definedName name="ScenarioInputsTable" localSheetId="0">#REF!</definedName>
    <definedName name="ScenarioInputsTable" localSheetId="5">#REF!</definedName>
    <definedName name="ScenarioInputsTable">#REF!</definedName>
    <definedName name="ScenarioList" localSheetId="7">#REF!</definedName>
    <definedName name="ScenarioList" localSheetId="6">#REF!</definedName>
    <definedName name="ScenarioList" localSheetId="9">#REF!</definedName>
    <definedName name="ScenarioList" localSheetId="0">#REF!</definedName>
    <definedName name="ScenarioList" localSheetId="5">#REF!</definedName>
    <definedName name="ScenarioList">#REF!</definedName>
    <definedName name="Sectors" localSheetId="7">OFFSET(#REF!,,,#REF!)</definedName>
    <definedName name="Sectors" localSheetId="6">OFFSET(#REF!,,,#REF!)</definedName>
    <definedName name="Sectors" localSheetId="9">OFFSET(#REF!,,,#REF!)</definedName>
    <definedName name="Sectors" localSheetId="0">OFFSET(#REF!,,,#REF!)</definedName>
    <definedName name="Sectors" localSheetId="5">OFFSET(#REF!,,,#REF!)</definedName>
    <definedName name="Sectors">OFFSET(#REF!,,,#REF!)</definedName>
    <definedName name="SectorValues" localSheetId="7">OFFSET(#REF!,,,#REF!)</definedName>
    <definedName name="SectorValues" localSheetId="6">OFFSET(#REF!,,,#REF!)</definedName>
    <definedName name="SectorValues" localSheetId="9">OFFSET(#REF!,,,#REF!)</definedName>
    <definedName name="SectorValues" localSheetId="0">OFFSET(#REF!,,,#REF!)</definedName>
    <definedName name="SectorValues" localSheetId="5">OFFSET(#REF!,,,#REF!)</definedName>
    <definedName name="SectorValues">OFFSET(#REF!,,,#REF!)</definedName>
    <definedName name="seg1Losses" localSheetId="9">OFFSET('[5]n - ExistingTx'!$O$5,1,0,[0]!existRanks,1)</definedName>
    <definedName name="seg1Losses" localSheetId="2">OFFSET('[5]n - ExistingTx'!$O$5,1,0,existRanks,1)</definedName>
    <definedName name="seg1Losses">OFFSET('[5]n - ExistingTx'!$O$5,1,0,existRanks,1)</definedName>
    <definedName name="seg2Losses" localSheetId="9">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7">#REF!</definedName>
    <definedName name="SMLdevicesperparticipantcurrent" localSheetId="6">#REF!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7">#REF!</definedName>
    <definedName name="SMLdevicesperparticipantnew" localSheetId="6">#REF!</definedName>
    <definedName name="SMLdevicesperparticipantnew" localSheetId="9">#REF!</definedName>
    <definedName name="SMLdevicesperparticipantnew" localSheetId="0">#REF!</definedName>
    <definedName name="SMLdevicesperparticipantnew" localSheetId="5">#REF!</definedName>
    <definedName name="SMLdevicesperparticipantnew">#REF!</definedName>
    <definedName name="SMLpctimpactcurrent" localSheetId="7">#REF!</definedName>
    <definedName name="SMLpctimpactcurrent" localSheetId="6">#REF!</definedName>
    <definedName name="SMLpctimpactcurrent" localSheetId="9">#REF!</definedName>
    <definedName name="SMLpctimpactcurrent" localSheetId="0">#REF!</definedName>
    <definedName name="SMLpctimpactcurrent" localSheetId="5">#REF!</definedName>
    <definedName name="SMLpctimpactcurrent">#REF!</definedName>
    <definedName name="SMLpctimpactnew" localSheetId="7">#REF!</definedName>
    <definedName name="SMLpctimpactnew" localSheetId="6">#REF!</definedName>
    <definedName name="SMLpctimpactnew" localSheetId="9">#REF!</definedName>
    <definedName name="SMLpctimpactnew" localSheetId="0">#REF!</definedName>
    <definedName name="SMLpctimpactnew" localSheetId="5">#REF!</definedName>
    <definedName name="SMLpctimpactnew">#REF!</definedName>
    <definedName name="SMLswitchimpactcurrent" localSheetId="7">#REF!</definedName>
    <definedName name="SMLswitchimpactcurrent" localSheetId="6">#REF!</definedName>
    <definedName name="SMLswitchimpactcurrent" localSheetId="9">#REF!</definedName>
    <definedName name="SMLswitchimpactcurrent" localSheetId="0">#REF!</definedName>
    <definedName name="SMLswitchimpactcurrent" localSheetId="5">#REF!</definedName>
    <definedName name="SMLswitchimpactcurrent">#REF!</definedName>
    <definedName name="SMLswitchimpactnew" localSheetId="7">#REF!</definedName>
    <definedName name="SMLswitchimpactnew" localSheetId="6">#REF!</definedName>
    <definedName name="SMLswitchimpactnew" localSheetId="9">#REF!</definedName>
    <definedName name="SMLswitchimpactnew" localSheetId="0">#REF!</definedName>
    <definedName name="SMLswitchimpactnew" localSheetId="5">#REF!</definedName>
    <definedName name="SMLswitchimpactnew">#REF!</definedName>
    <definedName name="softwaremaintenance" localSheetId="7">'[1]Cost Inputs'!#REF!</definedName>
    <definedName name="softwaremaintenance" localSheetId="6">'[1]Cost Inputs'!#REF!</definedName>
    <definedName name="softwaremaintenance" localSheetId="9">'[1]Cost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9">#REF!</definedName>
    <definedName name="ss" localSheetId="0">#REF!</definedName>
    <definedName name="ss">#REF!</definedName>
    <definedName name="sss" localSheetId="9" hidden="1">{"PI_Data",#N/A,TRUE,"P&amp;I Data"}</definedName>
    <definedName name="sss" hidden="1">{"PI_Data",#N/A,TRUE,"P&amp;I Data"}</definedName>
    <definedName name="Stabilization_Customer_Base" localSheetId="8">#REF!</definedName>
    <definedName name="Stabilization_Customer_Base" localSheetId="12">#REF!</definedName>
    <definedName name="Stabilization_Customer_Base" localSheetId="7">#REF!</definedName>
    <definedName name="Stabilization_Customer_Base" localSheetId="6">#REF!</definedName>
    <definedName name="Stabilization_Customer_Base" localSheetId="9">#REF!</definedName>
    <definedName name="Stabilization_Customer_Base" localSheetId="11">#REF!</definedName>
    <definedName name="Stabilization_Customer_Base" localSheetId="10">#REF!</definedName>
    <definedName name="Stabilization_Customer_Base" localSheetId="13">#REF!</definedName>
    <definedName name="Stabilization_Customer_Base" localSheetId="0">#REF!</definedName>
    <definedName name="Stabilization_Customer_Base" localSheetId="5">#REF!</definedName>
    <definedName name="Stabilization_Customer_Base">#REF!</definedName>
    <definedName name="start" localSheetId="7">[3]Inputs!#REF!</definedName>
    <definedName name="start" localSheetId="6">[3]Inputs!#REF!</definedName>
    <definedName name="start" localSheetId="9">[3]Inputs!#REF!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7">OFFSET(#REF!,,,#REF!)</definedName>
    <definedName name="Stocks" localSheetId="6">OFFSET(#REF!,,,#REF!)</definedName>
    <definedName name="Stocks" localSheetId="9">OFFSET(#REF!,,,#REF!)</definedName>
    <definedName name="Stocks" localSheetId="0">OFFSET(#REF!,,,#REF!)</definedName>
    <definedName name="Stocks" localSheetId="5">OFFSET(#REF!,,,#REF!)</definedName>
    <definedName name="Stocks">OFFSET(#REF!,,,#REF!)</definedName>
    <definedName name="StockValues" localSheetId="7">OFFSET(#REF!,,,#REF!)</definedName>
    <definedName name="StockValues" localSheetId="6">OFFSET(#REF!,,,#REF!)</definedName>
    <definedName name="StockValues" localSheetId="9">OFFSET(#REF!,,,#REF!)</definedName>
    <definedName name="StockValues" localSheetId="0">OFFSET(#REF!,,,#REF!)</definedName>
    <definedName name="StockValues" localSheetId="5">OFFSET(#REF!,,,#REF!)</definedName>
    <definedName name="StockValues">OFFSET(#REF!,,,#REF!)</definedName>
    <definedName name="Submital" localSheetId="7">#REF!</definedName>
    <definedName name="Submital" localSheetId="6">#REF!</definedName>
    <definedName name="Submital" localSheetId="9">#REF!</definedName>
    <definedName name="Submital" localSheetId="0">#REF!</definedName>
    <definedName name="Submital" localSheetId="5">#REF!</definedName>
    <definedName name="Submital">#REF!</definedName>
    <definedName name="switchimpactcurrent" localSheetId="7">#REF!</definedName>
    <definedName name="switchimpactcurrent" localSheetId="6">#REF!</definedName>
    <definedName name="switchimpactcurrent" localSheetId="9">#REF!</definedName>
    <definedName name="switchimpactcurrent" localSheetId="0">#REF!</definedName>
    <definedName name="switchimpactcurrent" localSheetId="5">#REF!</definedName>
    <definedName name="switchimpactcurrent">#REF!</definedName>
    <definedName name="switchimpactfinal" localSheetId="7">#REF!</definedName>
    <definedName name="switchimpactfinal" localSheetId="6">#REF!</definedName>
    <definedName name="switchimpactfinal" localSheetId="9">#REF!</definedName>
    <definedName name="switchimpactfinal" localSheetId="0">#REF!</definedName>
    <definedName name="switchimpactfinal" localSheetId="5">#REF!</definedName>
    <definedName name="switchimpactfinal">#REF!</definedName>
    <definedName name="switchimpactnew" localSheetId="7">#REF!</definedName>
    <definedName name="switchimpactnew" localSheetId="6">#REF!</definedName>
    <definedName name="switchimpactnew" localSheetId="9">#REF!</definedName>
    <definedName name="switchimpactnew" localSheetId="0">#REF!</definedName>
    <definedName name="switchimpactnew" localSheetId="5">#REF!</definedName>
    <definedName name="switchimpactnew">#REF!</definedName>
    <definedName name="swithimpactcurrent" localSheetId="7">#REF!</definedName>
    <definedName name="swithimpactcurrent" localSheetId="6">#REF!</definedName>
    <definedName name="swithimpactcurrent" localSheetId="9">#REF!</definedName>
    <definedName name="swithimpactcurrent" localSheetId="0">#REF!</definedName>
    <definedName name="swithimpactcurrent" localSheetId="5">#REF!</definedName>
    <definedName name="swithimpactcurrent">#REF!</definedName>
    <definedName name="Systemcommunication" localSheetId="7">'[1]Cost Inputs'!#REF!</definedName>
    <definedName name="Systemcommunication" localSheetId="6">'[1]Cost Inputs'!#REF!</definedName>
    <definedName name="Systemcommunication" localSheetId="9">'[1]Cost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8">#REF!</definedName>
    <definedName name="TEST0" localSheetId="12">#REF!</definedName>
    <definedName name="TEST0" localSheetId="7">#REF!</definedName>
    <definedName name="TEST0" localSheetId="6">#REF!</definedName>
    <definedName name="TEST0" localSheetId="9">#REF!</definedName>
    <definedName name="TEST0" localSheetId="11">#REF!</definedName>
    <definedName name="TEST0" localSheetId="10">#REF!</definedName>
    <definedName name="TEST0" localSheetId="13">#REF!</definedName>
    <definedName name="TEST0" localSheetId="0">#REF!</definedName>
    <definedName name="TEST0" localSheetId="5">#REF!</definedName>
    <definedName name="TEST0">#REF!</definedName>
    <definedName name="TEST1" localSheetId="8">#REF!</definedName>
    <definedName name="TEST1" localSheetId="12">#REF!</definedName>
    <definedName name="TEST1" localSheetId="7">#REF!</definedName>
    <definedName name="TEST1" localSheetId="6">#REF!</definedName>
    <definedName name="TEST1" localSheetId="9">#REF!</definedName>
    <definedName name="TEST1" localSheetId="11">#REF!</definedName>
    <definedName name="TEST1" localSheetId="10">#REF!</definedName>
    <definedName name="TEST1" localSheetId="13">#REF!</definedName>
    <definedName name="TEST1" localSheetId="0">#REF!</definedName>
    <definedName name="TEST1" localSheetId="5">#REF!</definedName>
    <definedName name="TEST1">#REF!</definedName>
    <definedName name="TEST10" localSheetId="8">#REF!</definedName>
    <definedName name="TEST10" localSheetId="7">#REF!</definedName>
    <definedName name="TEST10" localSheetId="6">#REF!</definedName>
    <definedName name="TEST10" localSheetId="9">#REF!</definedName>
    <definedName name="TEST10" localSheetId="13">#REF!</definedName>
    <definedName name="TEST10" localSheetId="0">#REF!</definedName>
    <definedName name="TEST10" localSheetId="5">#REF!</definedName>
    <definedName name="TEST10">#REF!</definedName>
    <definedName name="TEST11" localSheetId="8">#REF!</definedName>
    <definedName name="TEST11" localSheetId="7">#REF!</definedName>
    <definedName name="TEST11" localSheetId="6">#REF!</definedName>
    <definedName name="TEST11" localSheetId="9">#REF!</definedName>
    <definedName name="TEST11" localSheetId="13">#REF!</definedName>
    <definedName name="TEST11" localSheetId="0">#REF!</definedName>
    <definedName name="TEST11" localSheetId="5">#REF!</definedName>
    <definedName name="TEST11">#REF!</definedName>
    <definedName name="TEST12" localSheetId="8">#REF!</definedName>
    <definedName name="TEST12" localSheetId="7">#REF!</definedName>
    <definedName name="TEST12" localSheetId="6">#REF!</definedName>
    <definedName name="TEST12" localSheetId="9">#REF!</definedName>
    <definedName name="TEST12" localSheetId="13">#REF!</definedName>
    <definedName name="TEST12" localSheetId="0">#REF!</definedName>
    <definedName name="TEST12" localSheetId="5">#REF!</definedName>
    <definedName name="TEST12">#REF!</definedName>
    <definedName name="TEST13" localSheetId="8">#REF!</definedName>
    <definedName name="TEST13" localSheetId="7">#REF!</definedName>
    <definedName name="TEST13" localSheetId="6">#REF!</definedName>
    <definedName name="TEST13" localSheetId="9">#REF!</definedName>
    <definedName name="TEST13" localSheetId="13">#REF!</definedName>
    <definedName name="TEST13" localSheetId="0">#REF!</definedName>
    <definedName name="TEST13" localSheetId="5">#REF!</definedName>
    <definedName name="TEST13">#REF!</definedName>
    <definedName name="TEST14" localSheetId="8">#REF!</definedName>
    <definedName name="TEST14" localSheetId="7">#REF!</definedName>
    <definedName name="TEST14" localSheetId="6">#REF!</definedName>
    <definedName name="TEST14" localSheetId="9">#REF!</definedName>
    <definedName name="TEST14" localSheetId="13">#REF!</definedName>
    <definedName name="TEST14" localSheetId="0">#REF!</definedName>
    <definedName name="TEST14" localSheetId="5">#REF!</definedName>
    <definedName name="TEST14">#REF!</definedName>
    <definedName name="TEST15" localSheetId="8">#REF!</definedName>
    <definedName name="TEST15" localSheetId="7">#REF!</definedName>
    <definedName name="TEST15" localSheetId="6">#REF!</definedName>
    <definedName name="TEST15" localSheetId="9">#REF!</definedName>
    <definedName name="TEST15" localSheetId="13">#REF!</definedName>
    <definedName name="TEST15" localSheetId="0">#REF!</definedName>
    <definedName name="TEST15" localSheetId="5">#REF!</definedName>
    <definedName name="TEST15">#REF!</definedName>
    <definedName name="TEST16" localSheetId="8">#REF!</definedName>
    <definedName name="TEST16" localSheetId="7">#REF!</definedName>
    <definedName name="TEST16" localSheetId="6">#REF!</definedName>
    <definedName name="TEST16" localSheetId="9">#REF!</definedName>
    <definedName name="TEST16" localSheetId="13">#REF!</definedName>
    <definedName name="TEST16" localSheetId="0">#REF!</definedName>
    <definedName name="TEST16" localSheetId="5">#REF!</definedName>
    <definedName name="TEST16">#REF!</definedName>
    <definedName name="TEST17" localSheetId="8">#REF!</definedName>
    <definedName name="TEST17" localSheetId="7">#REF!</definedName>
    <definedName name="TEST17" localSheetId="6">#REF!</definedName>
    <definedName name="TEST17" localSheetId="9">#REF!</definedName>
    <definedName name="TEST17" localSheetId="13">#REF!</definedName>
    <definedName name="TEST17" localSheetId="0">#REF!</definedName>
    <definedName name="TEST17" localSheetId="5">#REF!</definedName>
    <definedName name="TEST17">#REF!</definedName>
    <definedName name="TEST18" localSheetId="8">#REF!</definedName>
    <definedName name="TEST18" localSheetId="7">#REF!</definedName>
    <definedName name="TEST18" localSheetId="6">#REF!</definedName>
    <definedName name="TEST18" localSheetId="9">#REF!</definedName>
    <definedName name="TEST18" localSheetId="13">#REF!</definedName>
    <definedName name="TEST18" localSheetId="0">#REF!</definedName>
    <definedName name="TEST18" localSheetId="5">#REF!</definedName>
    <definedName name="TEST18">#REF!</definedName>
    <definedName name="TEST19" localSheetId="8">#REF!</definedName>
    <definedName name="TEST19" localSheetId="7">#REF!</definedName>
    <definedName name="TEST19" localSheetId="6">#REF!</definedName>
    <definedName name="TEST19" localSheetId="9">#REF!</definedName>
    <definedName name="TEST19" localSheetId="13">#REF!</definedName>
    <definedName name="TEST19" localSheetId="0">#REF!</definedName>
    <definedName name="TEST19" localSheetId="5">#REF!</definedName>
    <definedName name="TEST19">#REF!</definedName>
    <definedName name="TEST2" localSheetId="8">#REF!</definedName>
    <definedName name="TEST2" localSheetId="7">#REF!</definedName>
    <definedName name="TEST2" localSheetId="6">#REF!</definedName>
    <definedName name="TEST2" localSheetId="9">#REF!</definedName>
    <definedName name="TEST2" localSheetId="13">#REF!</definedName>
    <definedName name="TEST2" localSheetId="0">#REF!</definedName>
    <definedName name="TEST2" localSheetId="5">#REF!</definedName>
    <definedName name="TEST2">#REF!</definedName>
    <definedName name="TEST20" localSheetId="8">#REF!</definedName>
    <definedName name="TEST20" localSheetId="7">#REF!</definedName>
    <definedName name="TEST20" localSheetId="6">#REF!</definedName>
    <definedName name="TEST20" localSheetId="9">#REF!</definedName>
    <definedName name="TEST20" localSheetId="13">#REF!</definedName>
    <definedName name="TEST20" localSheetId="0">#REF!</definedName>
    <definedName name="TEST20" localSheetId="5">#REF!</definedName>
    <definedName name="TEST20">#REF!</definedName>
    <definedName name="TEST21" localSheetId="8">#REF!</definedName>
    <definedName name="TEST21" localSheetId="7">#REF!</definedName>
    <definedName name="TEST21" localSheetId="6">#REF!</definedName>
    <definedName name="TEST21" localSheetId="9">#REF!</definedName>
    <definedName name="TEST21" localSheetId="13">#REF!</definedName>
    <definedName name="TEST21" localSheetId="0">#REF!</definedName>
    <definedName name="TEST21" localSheetId="5">#REF!</definedName>
    <definedName name="TEST21">#REF!</definedName>
    <definedName name="TEST22" localSheetId="8">#REF!</definedName>
    <definedName name="TEST22" localSheetId="7">#REF!</definedName>
    <definedName name="TEST22" localSheetId="6">#REF!</definedName>
    <definedName name="TEST22" localSheetId="9">#REF!</definedName>
    <definedName name="TEST22" localSheetId="13">#REF!</definedName>
    <definedName name="TEST22" localSheetId="0">#REF!</definedName>
    <definedName name="TEST22" localSheetId="5">#REF!</definedName>
    <definedName name="TEST22">#REF!</definedName>
    <definedName name="TEST23" localSheetId="8">#REF!</definedName>
    <definedName name="TEST23" localSheetId="7">#REF!</definedName>
    <definedName name="TEST23" localSheetId="6">#REF!</definedName>
    <definedName name="TEST23" localSheetId="9">#REF!</definedName>
    <definedName name="TEST23" localSheetId="13">#REF!</definedName>
    <definedName name="TEST23" localSheetId="0">#REF!</definedName>
    <definedName name="TEST23" localSheetId="5">#REF!</definedName>
    <definedName name="TEST23">#REF!</definedName>
    <definedName name="TEST24" localSheetId="8">#REF!</definedName>
    <definedName name="TEST24" localSheetId="7">#REF!</definedName>
    <definedName name="TEST24" localSheetId="6">#REF!</definedName>
    <definedName name="TEST24" localSheetId="9">#REF!</definedName>
    <definedName name="TEST24" localSheetId="13">#REF!</definedName>
    <definedName name="TEST24" localSheetId="0">#REF!</definedName>
    <definedName name="TEST24" localSheetId="5">#REF!</definedName>
    <definedName name="TEST24">#REF!</definedName>
    <definedName name="TEST25" localSheetId="8">#REF!</definedName>
    <definedName name="TEST25" localSheetId="7">#REF!</definedName>
    <definedName name="TEST25" localSheetId="6">#REF!</definedName>
    <definedName name="TEST25" localSheetId="9">#REF!</definedName>
    <definedName name="TEST25" localSheetId="13">#REF!</definedName>
    <definedName name="TEST25" localSheetId="0">#REF!</definedName>
    <definedName name="TEST25" localSheetId="5">#REF!</definedName>
    <definedName name="TEST25">#REF!</definedName>
    <definedName name="TEST26" localSheetId="8">#REF!</definedName>
    <definedName name="TEST26" localSheetId="7">#REF!</definedName>
    <definedName name="TEST26" localSheetId="6">#REF!</definedName>
    <definedName name="TEST26" localSheetId="9">#REF!</definedName>
    <definedName name="TEST26" localSheetId="13">#REF!</definedName>
    <definedName name="TEST26" localSheetId="0">#REF!</definedName>
    <definedName name="TEST26" localSheetId="5">#REF!</definedName>
    <definedName name="TEST26">#REF!</definedName>
    <definedName name="TEST27" localSheetId="8">#REF!</definedName>
    <definedName name="TEST27" localSheetId="7">#REF!</definedName>
    <definedName name="TEST27" localSheetId="6">#REF!</definedName>
    <definedName name="TEST27" localSheetId="9">#REF!</definedName>
    <definedName name="TEST27" localSheetId="13">#REF!</definedName>
    <definedName name="TEST27" localSheetId="0">#REF!</definedName>
    <definedName name="TEST27" localSheetId="5">#REF!</definedName>
    <definedName name="TEST27">#REF!</definedName>
    <definedName name="TEST28" localSheetId="8">#REF!</definedName>
    <definedName name="TEST28" localSheetId="7">#REF!</definedName>
    <definedName name="TEST28" localSheetId="6">#REF!</definedName>
    <definedName name="TEST28" localSheetId="9">#REF!</definedName>
    <definedName name="TEST28" localSheetId="13">#REF!</definedName>
    <definedName name="TEST28" localSheetId="0">#REF!</definedName>
    <definedName name="TEST28" localSheetId="5">#REF!</definedName>
    <definedName name="TEST28">#REF!</definedName>
    <definedName name="TEST3" localSheetId="8">#REF!</definedName>
    <definedName name="TEST3" localSheetId="7">#REF!</definedName>
    <definedName name="TEST3" localSheetId="6">#REF!</definedName>
    <definedName name="TEST3" localSheetId="9">#REF!</definedName>
    <definedName name="TEST3" localSheetId="13">#REF!</definedName>
    <definedName name="TEST3" localSheetId="0">#REF!</definedName>
    <definedName name="TEST3" localSheetId="5">#REF!</definedName>
    <definedName name="TEST3">#REF!</definedName>
    <definedName name="TEST4" localSheetId="8">#REF!</definedName>
    <definedName name="TEST4" localSheetId="7">#REF!</definedName>
    <definedName name="TEST4" localSheetId="6">#REF!</definedName>
    <definedName name="TEST4" localSheetId="9">#REF!</definedName>
    <definedName name="TEST4" localSheetId="13">#REF!</definedName>
    <definedName name="TEST4" localSheetId="0">#REF!</definedName>
    <definedName name="TEST4" localSheetId="5">#REF!</definedName>
    <definedName name="TEST4">#REF!</definedName>
    <definedName name="TEST5" localSheetId="8">#REF!</definedName>
    <definedName name="TEST5" localSheetId="7">#REF!</definedName>
    <definedName name="TEST5" localSheetId="6">#REF!</definedName>
    <definedName name="TEST5" localSheetId="9">#REF!</definedName>
    <definedName name="TEST5" localSheetId="13">#REF!</definedName>
    <definedName name="TEST5" localSheetId="0">#REF!</definedName>
    <definedName name="TEST5" localSheetId="5">#REF!</definedName>
    <definedName name="TEST5">#REF!</definedName>
    <definedName name="TEST6" localSheetId="8">#REF!</definedName>
    <definedName name="TEST6" localSheetId="7">#REF!</definedName>
    <definedName name="TEST6" localSheetId="6">#REF!</definedName>
    <definedName name="TEST6" localSheetId="9">#REF!</definedName>
    <definedName name="TEST6" localSheetId="13">#REF!</definedName>
    <definedName name="TEST6" localSheetId="0">#REF!</definedName>
    <definedName name="TEST6" localSheetId="5">#REF!</definedName>
    <definedName name="TEST6">#REF!</definedName>
    <definedName name="TEST7" localSheetId="8">#REF!</definedName>
    <definedName name="TEST7" localSheetId="7">#REF!</definedName>
    <definedName name="TEST7" localSheetId="6">#REF!</definedName>
    <definedName name="TEST7" localSheetId="9">#REF!</definedName>
    <definedName name="TEST7" localSheetId="13">#REF!</definedName>
    <definedName name="TEST7" localSheetId="0">#REF!</definedName>
    <definedName name="TEST7" localSheetId="5">#REF!</definedName>
    <definedName name="TEST7">#REF!</definedName>
    <definedName name="TEST8" localSheetId="8">#REF!</definedName>
    <definedName name="TEST8" localSheetId="7">#REF!</definedName>
    <definedName name="TEST8" localSheetId="6">#REF!</definedName>
    <definedName name="TEST8" localSheetId="9">#REF!</definedName>
    <definedName name="TEST8" localSheetId="13">#REF!</definedName>
    <definedName name="TEST8" localSheetId="0">#REF!</definedName>
    <definedName name="TEST8" localSheetId="5">#REF!</definedName>
    <definedName name="TEST8">#REF!</definedName>
    <definedName name="TEST9" localSheetId="8">#REF!</definedName>
    <definedName name="TEST9" localSheetId="7">#REF!</definedName>
    <definedName name="TEST9" localSheetId="6">#REF!</definedName>
    <definedName name="TEST9" localSheetId="9">#REF!</definedName>
    <definedName name="TEST9" localSheetId="13">#REF!</definedName>
    <definedName name="TEST9" localSheetId="0">#REF!</definedName>
    <definedName name="TEST9" localSheetId="5">#REF!</definedName>
    <definedName name="TEST9">#REF!</definedName>
    <definedName name="TESTHKEY" localSheetId="8">#REF!</definedName>
    <definedName name="TESTHKEY" localSheetId="7">#REF!</definedName>
    <definedName name="TESTHKEY" localSheetId="6">#REF!</definedName>
    <definedName name="TESTHKEY" localSheetId="9">#REF!</definedName>
    <definedName name="TESTHKEY" localSheetId="13">#REF!</definedName>
    <definedName name="TESTHKEY" localSheetId="0">#REF!</definedName>
    <definedName name="TESTHKEY" localSheetId="5">#REF!</definedName>
    <definedName name="TESTHKEY">#REF!</definedName>
    <definedName name="TESTKEYS" localSheetId="8">#REF!</definedName>
    <definedName name="TESTKEYS" localSheetId="7">#REF!</definedName>
    <definedName name="TESTKEYS" localSheetId="6">#REF!</definedName>
    <definedName name="TESTKEYS" localSheetId="9">#REF!</definedName>
    <definedName name="TESTKEYS" localSheetId="13">#REF!</definedName>
    <definedName name="TESTKEYS" localSheetId="0">#REF!</definedName>
    <definedName name="TESTKEYS" localSheetId="5">#REF!</definedName>
    <definedName name="TESTKEYS">#REF!</definedName>
    <definedName name="TESTVKEY" localSheetId="8">#REF!</definedName>
    <definedName name="TESTVKEY" localSheetId="7">#REF!</definedName>
    <definedName name="TESTVKEY" localSheetId="6">#REF!</definedName>
    <definedName name="TESTVKEY" localSheetId="9">#REF!</definedName>
    <definedName name="TESTVKEY" localSheetId="13">#REF!</definedName>
    <definedName name="TESTVKEY" localSheetId="0">#REF!</definedName>
    <definedName name="TESTVKEY" localSheetId="5">#REF!</definedName>
    <definedName name="TESTVKEY">#REF!</definedName>
    <definedName name="text">"($ in '000s)"</definedName>
    <definedName name="text_e" localSheetId="7">#REF!</definedName>
    <definedName name="text_e" localSheetId="6">#REF!</definedName>
    <definedName name="text_e" localSheetId="9">#REF!</definedName>
    <definedName name="text_e" localSheetId="0">#REF!</definedName>
    <definedName name="text_e" localSheetId="5">#REF!</definedName>
    <definedName name="text_e">#REF!</definedName>
    <definedName name="text_i" localSheetId="7">#REF!</definedName>
    <definedName name="text_i" localSheetId="6">#REF!</definedName>
    <definedName name="text_i" localSheetId="9">#REF!</definedName>
    <definedName name="text_i" localSheetId="0">#REF!</definedName>
    <definedName name="text_i" localSheetId="5">#REF!</definedName>
    <definedName name="text_i">#REF!</definedName>
    <definedName name="TotalCoveredHours" localSheetId="7">#REF!</definedName>
    <definedName name="TotalCoveredHours" localSheetId="6">#REF!</definedName>
    <definedName name="TotalCoveredHours" localSheetId="9">#REF!</definedName>
    <definedName name="TotalCoveredHours" localSheetId="0">#REF!</definedName>
    <definedName name="TotalCoveredHours" localSheetId="5">#REF!</definedName>
    <definedName name="TotalCoveredHours">#REF!</definedName>
    <definedName name="totalEvents" localSheetId="7">#REF!</definedName>
    <definedName name="totalEvents" localSheetId="6">#REF!</definedName>
    <definedName name="totalEvents" localSheetId="9">#REF!</definedName>
    <definedName name="totalEvents" localSheetId="0">#REF!</definedName>
    <definedName name="totalEvents" localSheetId="5">#REF!</definedName>
    <definedName name="totalEvents">#REF!</definedName>
    <definedName name="totalEvents2" localSheetId="7">#REF!</definedName>
    <definedName name="totalEvents2" localSheetId="6">#REF!</definedName>
    <definedName name="totalEvents2" localSheetId="9">#REF!</definedName>
    <definedName name="totalEvents2" localSheetId="0">#REF!</definedName>
    <definedName name="totalEvents2" localSheetId="5">#REF!</definedName>
    <definedName name="totalEvents2">#REF!</definedName>
    <definedName name="TotalEventsM" localSheetId="7">#REF!</definedName>
    <definedName name="TotalEventsM" localSheetId="6">#REF!</definedName>
    <definedName name="TotalEventsM" localSheetId="9">#REF!</definedName>
    <definedName name="TotalEventsM" localSheetId="0">#REF!</definedName>
    <definedName name="TotalEventsM" localSheetId="5">#REF!</definedName>
    <definedName name="TotalEventsM">#REF!</definedName>
    <definedName name="totalEventsM2" localSheetId="7">#REF!</definedName>
    <definedName name="totalEventsM2" localSheetId="6">#REF!</definedName>
    <definedName name="totalEventsM2" localSheetId="9">#REF!</definedName>
    <definedName name="totalEventsM2" localSheetId="0">#REF!</definedName>
    <definedName name="totalEventsM2" localSheetId="5">#REF!</definedName>
    <definedName name="totalEventsM2">#REF!</definedName>
    <definedName name="totalHours" localSheetId="7">#REF!</definedName>
    <definedName name="totalHours" localSheetId="6">#REF!</definedName>
    <definedName name="totalHours" localSheetId="9">#REF!</definedName>
    <definedName name="totalHours" localSheetId="0">#REF!</definedName>
    <definedName name="totalHours" localSheetId="5">#REF!</definedName>
    <definedName name="totalHours">#REF!</definedName>
    <definedName name="TotalHours2" localSheetId="7">#REF!</definedName>
    <definedName name="TotalHours2" localSheetId="6">#REF!</definedName>
    <definedName name="TotalHours2" localSheetId="9">#REF!</definedName>
    <definedName name="TotalHours2" localSheetId="0">#REF!</definedName>
    <definedName name="TotalHours2" localSheetId="5">#REF!</definedName>
    <definedName name="TotalHours2">#REF!</definedName>
    <definedName name="totalHoursM" localSheetId="7">#REF!</definedName>
    <definedName name="totalHoursM" localSheetId="6">#REF!</definedName>
    <definedName name="totalHoursM" localSheetId="9">#REF!</definedName>
    <definedName name="totalHoursM" localSheetId="0">#REF!</definedName>
    <definedName name="totalHoursM" localSheetId="5">#REF!</definedName>
    <definedName name="totalHoursM">#REF!</definedName>
    <definedName name="TotalHoursM2" localSheetId="7">#REF!</definedName>
    <definedName name="TotalHoursM2" localSheetId="6">#REF!</definedName>
    <definedName name="TotalHoursM2" localSheetId="9">#REF!</definedName>
    <definedName name="TotalHoursM2" localSheetId="0">#REF!</definedName>
    <definedName name="TotalHoursM2" localSheetId="5">#REF!</definedName>
    <definedName name="TotalHoursM2">#REF!</definedName>
    <definedName name="TotalTitle" localSheetId="7">"Total Value of Portfolio: " &amp; TEXT(SUM(#REF!),"$#,##0.00_)")</definedName>
    <definedName name="TotalTitle" localSheetId="6">"Total Value of Portfolio: " &amp; TEXT(SUM(#REF!),"$#,##0.00_)")</definedName>
    <definedName name="TotalTitle" localSheetId="9">"Total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7">'[1]Cost Inputs'!#REF!</definedName>
    <definedName name="toteligibleaccts" localSheetId="6">'[1]Cost Inputs'!#REF!</definedName>
    <definedName name="toteligibleaccts" localSheetId="9">'[1]Cost Inputs'!#REF!</definedName>
    <definedName name="toteligibleaccts" localSheetId="0">'[1]Cost Inputs'!#REF!</definedName>
    <definedName name="toteligibleaccts" localSheetId="5">'[1]Cost Inputs'!#REF!</definedName>
    <definedName name="toteligibleaccts">'[1]Cost Inputs'!#REF!</definedName>
    <definedName name="totnewacct2011" localSheetId="7">'[1]Cost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7">#REF!</definedName>
    <definedName name="tou_lookup" localSheetId="6">#REF!</definedName>
    <definedName name="tou_lookup" localSheetId="9">#REF!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9">OFFSET('[5]o - NewTx'!$BR$5,1,0,[0]!newRanks,1)</definedName>
    <definedName name="tx1Time" localSheetId="2">OFFSET('[5]o - NewTx'!$BR$5,1,0,newRanks,1)</definedName>
    <definedName name="tx1Time">OFFSET('[5]o - NewTx'!$BR$5,1,0,newRanks,1)</definedName>
    <definedName name="tx2Time" localSheetId="9">OFFSET('[5]o - NewTx'!$BS$5,1,0,[0]!newRanks,1)</definedName>
    <definedName name="tx2Time" localSheetId="2">OFFSET('[5]o - NewTx'!$BS$5,1,0,newRanks,1)</definedName>
    <definedName name="tx2Time">OFFSET('[5]o - NewTx'!$BS$5,1,0,newRanks,1)</definedName>
    <definedName name="Types" localSheetId="7">OFFSET(#REF!,,,#REF!)</definedName>
    <definedName name="Types" localSheetId="6">OFFSET(#REF!,,,#REF!)</definedName>
    <definedName name="Types" localSheetId="9">OFFSET(#REF!,,,#REF!)</definedName>
    <definedName name="Types" localSheetId="0">OFFSET(#REF!,,,#REF!)</definedName>
    <definedName name="Types" localSheetId="5">OFFSET(#REF!,,,#REF!)</definedName>
    <definedName name="Types">OFFSET(#REF!,,,#REF!)</definedName>
    <definedName name="TypeValues" localSheetId="7">OFFSET(#REF!,,,#REF!)</definedName>
    <definedName name="TypeValues" localSheetId="6">OFFSET(#REF!,,,#REF!)</definedName>
    <definedName name="TypeValues" localSheetId="9">OFFSET(#REF!,,,#REF!)</definedName>
    <definedName name="TypeValues" localSheetId="0">OFFSET(#REF!,,,#REF!)</definedName>
    <definedName name="TypeValues" localSheetId="5">OFFSET(#REF!,,,#REF!)</definedName>
    <definedName name="TypeValues">OFFSET(#REF!,,,#REF!)</definedName>
    <definedName name="Updated" localSheetId="7">#REF!</definedName>
    <definedName name="Updated" localSheetId="6">#REF!</definedName>
    <definedName name="Updated" localSheetId="9">#REF!</definedName>
    <definedName name="Updated" localSheetId="0">#REF!</definedName>
    <definedName name="Updated" localSheetId="5">#REF!</definedName>
    <definedName name="Updated">#REF!</definedName>
    <definedName name="Valued_Service_Provider" localSheetId="8">#REF!</definedName>
    <definedName name="Valued_Service_Provider" localSheetId="12">#REF!</definedName>
    <definedName name="Valued_Service_Provider" localSheetId="7">#REF!</definedName>
    <definedName name="Valued_Service_Provider" localSheetId="6">#REF!</definedName>
    <definedName name="Valued_Service_Provider" localSheetId="9">#REF!</definedName>
    <definedName name="Valued_Service_Provider" localSheetId="11">#REF!</definedName>
    <definedName name="Valued_Service_Provider" localSheetId="10">#REF!</definedName>
    <definedName name="Valued_Service_Provider" localSheetId="13">#REF!</definedName>
    <definedName name="Valued_Service_Provider" localSheetId="0">#REF!</definedName>
    <definedName name="Valued_Service_Provider" localSheetId="5">#REF!</definedName>
    <definedName name="Valued_Service_Provider">#REF!</definedName>
    <definedName name="Voice_of_Customer" localSheetId="8">#REF!</definedName>
    <definedName name="Voice_of_Customer" localSheetId="12">#REF!</definedName>
    <definedName name="Voice_of_Customer" localSheetId="7">#REF!</definedName>
    <definedName name="Voice_of_Customer" localSheetId="6">#REF!</definedName>
    <definedName name="Voice_of_Customer" localSheetId="9">#REF!</definedName>
    <definedName name="Voice_of_Customer" localSheetId="11">#REF!</definedName>
    <definedName name="Voice_of_Customer" localSheetId="10">#REF!</definedName>
    <definedName name="Voice_of_Customer" localSheetId="13">#REF!</definedName>
    <definedName name="Voice_of_Customer" localSheetId="0">#REF!</definedName>
    <definedName name="Voice_of_Customer" localSheetId="5">#REF!</definedName>
    <definedName name="Voice_of_Customer">#REF!</definedName>
    <definedName name="WACC">[3]Inputs!$R$25</definedName>
    <definedName name="withinperiod" localSheetId="7">#REF!</definedName>
    <definedName name="withinperiod" localSheetId="6">#REF!</definedName>
    <definedName name="withinperiod" localSheetId="9">#REF!</definedName>
    <definedName name="withinperiod" localSheetId="0">#REF!</definedName>
    <definedName name="withinperiod" localSheetId="5">#REF!</definedName>
    <definedName name="withinperiod">#REF!</definedName>
    <definedName name="wrn.Accelerated." localSheetId="9"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9" hidden="1">{"JE9DOLLARS",#N/A,FALSE,"JE9"}</definedName>
    <definedName name="wrn.JE9DOLLARS." localSheetId="2" hidden="1">{"JE9DOLLARS",#N/A,FALSE,"JE9"}</definedName>
    <definedName name="wrn.JE9DOLLARS." hidden="1">{"JE9DOLLARS",#N/A,FALSE,"JE9"}</definedName>
    <definedName name="wrn.JE9DTHS." localSheetId="9" hidden="1">{"JE9DTHS",#N/A,FALSE,"JE9"}</definedName>
    <definedName name="wrn.JE9DTHS." localSheetId="2" hidden="1">{"JE9DTHS",#N/A,FALSE,"JE9"}</definedName>
    <definedName name="wrn.JE9DTHS." hidden="1">{"JE9DTHS",#N/A,FALSE,"JE9"}</definedName>
    <definedName name="wrn.JE9MCF." localSheetId="9" hidden="1">{"JE9MCF",#N/A,FALSE,"JE9"}</definedName>
    <definedName name="wrn.JE9MCF." localSheetId="2" hidden="1">{"JE9MCF",#N/A,FALSE,"JE9"}</definedName>
    <definedName name="wrn.JE9MCF." hidden="1">{"JE9MCF",#N/A,FALSE,"JE9"}</definedName>
    <definedName name="wrn.PI_Report." localSheetId="9" hidden="1">{"PI_Data",#N/A,TRUE,"P&amp;I Data"}</definedName>
    <definedName name="wrn.PI_Report." localSheetId="2" hidden="1">{"PI_Data",#N/A,TRUE,"P&amp;I Data"}</definedName>
    <definedName name="wrn.PI_Report." hidden="1">{"PI_Data",#N/A,TRUE,"P&amp;I Data"}</definedName>
    <definedName name="x" localSheetId="9"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9">#REF!</definedName>
    <definedName name="xx" localSheetId="0">#REF!</definedName>
    <definedName name="xx">#REF!</definedName>
    <definedName name="xxxx" localSheetId="7">#REF!</definedName>
    <definedName name="xxxx" localSheetId="6">#REF!</definedName>
    <definedName name="xxxx" localSheetId="9">#REF!</definedName>
    <definedName name="xxxx" localSheetId="0">#REF!</definedName>
    <definedName name="xxxx" localSheetId="5">#REF!</definedName>
    <definedName name="xxxx">#REF!</definedName>
    <definedName name="Year" localSheetId="7">#REF!</definedName>
    <definedName name="Year" localSheetId="6">#REF!</definedName>
    <definedName name="Year" localSheetId="9">#REF!</definedName>
    <definedName name="Year" localSheetId="0">#REF!</definedName>
    <definedName name="Year" localSheetId="5">#REF!</definedName>
    <definedName name="Year">#REF!</definedName>
    <definedName name="Year1Disc" localSheetId="7">#REF!</definedName>
    <definedName name="Year1Disc" localSheetId="6">#REF!</definedName>
    <definedName name="Year1Disc" localSheetId="9">#REF!</definedName>
    <definedName name="Year1Disc" localSheetId="0">#REF!</definedName>
    <definedName name="Year1Disc" localSheetId="5">#REF!</definedName>
    <definedName name="Year1Disc">#REF!</definedName>
    <definedName name="Year2Disc" localSheetId="7">#REF!</definedName>
    <definedName name="Year2Disc" localSheetId="6">#REF!</definedName>
    <definedName name="Year2Disc" localSheetId="9">#REF!</definedName>
    <definedName name="Year2Disc" localSheetId="0">#REF!</definedName>
    <definedName name="Year2Disc" localSheetId="5">#REF!</definedName>
    <definedName name="Year2Disc">#REF!</definedName>
    <definedName name="Year3Disc" localSheetId="7">#REF!</definedName>
    <definedName name="Year3Disc" localSheetId="6">#REF!</definedName>
    <definedName name="Year3Disc" localSheetId="9">#REF!</definedName>
    <definedName name="Year3Disc" localSheetId="0">#REF!</definedName>
    <definedName name="Year3Disc" localSheetId="5">#REF!</definedName>
    <definedName name="Year3Disc">#REF!</definedName>
    <definedName name="yeartype" localSheetId="7">#REF!</definedName>
    <definedName name="yeartype" localSheetId="6">#REF!</definedName>
    <definedName name="yeartype" localSheetId="9">#REF!</definedName>
    <definedName name="yeartype" localSheetId="0">#REF!</definedName>
    <definedName name="yeartype" localSheetId="5">#REF!</definedName>
    <definedName name="yeartype">#REF!</definedName>
    <definedName name="YrRunning" localSheetId="7">#REF!</definedName>
    <definedName name="YrRunning" localSheetId="6">#REF!</definedName>
    <definedName name="YrRunning" localSheetId="9">#REF!</definedName>
    <definedName name="YrRunning" localSheetId="0">#REF!</definedName>
    <definedName name="YrRunning" localSheetId="5">#REF!</definedName>
    <definedName name="YrRunning">#REF!</definedName>
    <definedName name="zzzzz" localSheetId="7">#REF!</definedName>
    <definedName name="zzzzz" localSheetId="6">#REF!</definedName>
    <definedName name="zzzzz" localSheetId="9">#REF!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72" l="1"/>
  <c r="V25" i="72"/>
  <c r="W25" i="72"/>
  <c r="X25" i="72"/>
  <c r="Y25" i="72"/>
  <c r="W19" i="72"/>
  <c r="Y19" i="72"/>
  <c r="Y27" i="72" s="1"/>
  <c r="Y30" i="72"/>
  <c r="U30" i="72"/>
  <c r="Q30" i="72"/>
  <c r="G15" i="93"/>
  <c r="H59" i="65"/>
  <c r="H61" i="65" s="1"/>
  <c r="G59" i="65"/>
  <c r="G46" i="65"/>
  <c r="G61" i="65" s="1"/>
  <c r="S27" i="72"/>
  <c r="R25" i="72"/>
  <c r="S25" i="72"/>
  <c r="T25" i="72"/>
  <c r="U25" i="72"/>
  <c r="S19" i="72"/>
  <c r="U19" i="72"/>
  <c r="U27" i="72" s="1"/>
  <c r="E21" i="59"/>
  <c r="Q25" i="72"/>
  <c r="P25" i="72"/>
  <c r="O25" i="72"/>
  <c r="N25" i="72"/>
  <c r="Q19" i="72"/>
  <c r="Q27" i="72" s="1"/>
  <c r="O19" i="72"/>
  <c r="O27" i="72" s="1"/>
  <c r="E25" i="67"/>
  <c r="N25" i="67" s="1"/>
  <c r="F61" i="65"/>
  <c r="F59" i="65"/>
  <c r="F51" i="65"/>
  <c r="F46" i="65"/>
  <c r="O42" i="65"/>
  <c r="E15" i="93"/>
  <c r="M30" i="72"/>
  <c r="M25" i="72"/>
  <c r="L25" i="72"/>
  <c r="K25" i="72"/>
  <c r="J25" i="72"/>
  <c r="M14" i="72"/>
  <c r="M15" i="72"/>
  <c r="M16" i="72"/>
  <c r="M17" i="72"/>
  <c r="M18" i="72"/>
  <c r="M13" i="72"/>
  <c r="C26" i="68"/>
  <c r="F26" i="68"/>
  <c r="D21" i="59"/>
  <c r="E61" i="65"/>
  <c r="E59" i="65"/>
  <c r="E51" i="65"/>
  <c r="E46" i="65"/>
  <c r="E39" i="65"/>
  <c r="E33" i="65"/>
  <c r="E28" i="65"/>
  <c r="E23" i="65"/>
  <c r="E18" i="65"/>
  <c r="E14" i="65"/>
  <c r="E9" i="65"/>
  <c r="N27" i="67"/>
  <c r="O27" i="67" s="1"/>
  <c r="N28" i="67"/>
  <c r="O28" i="67" s="1"/>
  <c r="N29" i="67"/>
  <c r="O29" i="67" s="1"/>
  <c r="N30" i="67"/>
  <c r="O30" i="67" s="1"/>
  <c r="N26" i="67"/>
  <c r="O26" i="67" s="1"/>
  <c r="S14" i="49"/>
  <c r="T14" i="49" s="1"/>
  <c r="R15" i="49"/>
  <c r="Q15" i="49"/>
  <c r="P15" i="49"/>
  <c r="O15" i="49"/>
  <c r="N15" i="49"/>
  <c r="M15" i="49"/>
  <c r="L15" i="49"/>
  <c r="K15" i="49"/>
  <c r="J15" i="49"/>
  <c r="I15" i="49"/>
  <c r="H15" i="49"/>
  <c r="G15" i="49"/>
  <c r="N14" i="93"/>
  <c r="O14" i="93" s="1"/>
  <c r="D15" i="93"/>
  <c r="F15" i="93"/>
  <c r="H15" i="93"/>
  <c r="I15" i="93"/>
  <c r="J15" i="93"/>
  <c r="K15" i="93"/>
  <c r="L15" i="93"/>
  <c r="M15" i="93"/>
  <c r="B15" i="93"/>
  <c r="C15" i="93"/>
  <c r="I30" i="72"/>
  <c r="C21" i="59"/>
  <c r="B21" i="59"/>
  <c r="D61" i="65"/>
  <c r="D59" i="65"/>
  <c r="D18" i="65"/>
  <c r="D14" i="65"/>
  <c r="D9" i="65"/>
  <c r="C9" i="65"/>
  <c r="C14" i="65"/>
  <c r="C18" i="65"/>
  <c r="D23" i="65"/>
  <c r="C23" i="65"/>
  <c r="D28" i="65"/>
  <c r="C28" i="65"/>
  <c r="D33" i="65"/>
  <c r="C33" i="65"/>
  <c r="D51" i="65"/>
  <c r="C51" i="65"/>
  <c r="D46" i="65"/>
  <c r="D39" i="65"/>
  <c r="S13" i="49"/>
  <c r="T13" i="49" s="1"/>
  <c r="S7" i="49"/>
  <c r="I60" i="73"/>
  <c r="I56" i="73"/>
  <c r="I52" i="73"/>
  <c r="I45" i="73"/>
  <c r="I37" i="73"/>
  <c r="I32" i="73"/>
  <c r="I26" i="73"/>
  <c r="I21" i="73"/>
  <c r="I16" i="73"/>
  <c r="I11" i="73"/>
  <c r="D20" i="92"/>
  <c r="D46" i="92" s="1"/>
  <c r="F20" i="92"/>
  <c r="I25" i="72"/>
  <c r="H25" i="72"/>
  <c r="G25" i="72"/>
  <c r="F25" i="72"/>
  <c r="I19" i="72"/>
  <c r="I27" i="72"/>
  <c r="G19" i="72"/>
  <c r="G27" i="72" s="1"/>
  <c r="O42" i="67"/>
  <c r="O41" i="67"/>
  <c r="O40" i="67"/>
  <c r="O39" i="67"/>
  <c r="O38" i="67"/>
  <c r="O37" i="67"/>
  <c r="O36" i="67"/>
  <c r="O35" i="67"/>
  <c r="O34" i="67"/>
  <c r="O33" i="67"/>
  <c r="O32" i="67"/>
  <c r="O31" i="67"/>
  <c r="B15" i="49"/>
  <c r="D15" i="49"/>
  <c r="E15" i="49"/>
  <c r="D27" i="92"/>
  <c r="E27" i="92"/>
  <c r="E46" i="92" s="1"/>
  <c r="F27" i="92"/>
  <c r="G27" i="92"/>
  <c r="H27" i="92"/>
  <c r="I27" i="92"/>
  <c r="J27" i="92"/>
  <c r="K27" i="92"/>
  <c r="L27" i="92"/>
  <c r="M27" i="92"/>
  <c r="M46" i="92" s="1"/>
  <c r="N27" i="92"/>
  <c r="C27" i="92"/>
  <c r="Q23" i="92"/>
  <c r="Q10" i="92"/>
  <c r="Q8" i="92"/>
  <c r="Q11" i="92" s="1"/>
  <c r="Q9" i="92"/>
  <c r="N19" i="93"/>
  <c r="O19" i="93" s="1"/>
  <c r="O16" i="93"/>
  <c r="N13" i="93"/>
  <c r="O13" i="93" s="1"/>
  <c r="N12" i="93"/>
  <c r="O12" i="93" s="1"/>
  <c r="N11" i="93"/>
  <c r="O11" i="93" s="1"/>
  <c r="N10" i="93"/>
  <c r="O10" i="93" s="1"/>
  <c r="N9" i="93"/>
  <c r="O9" i="93" s="1"/>
  <c r="N8" i="93"/>
  <c r="O8" i="93" s="1"/>
  <c r="N7" i="93"/>
  <c r="O7" i="93" s="1"/>
  <c r="O26" i="92"/>
  <c r="P26" i="92" s="1"/>
  <c r="Q26" i="92" s="1"/>
  <c r="Q27" i="92" s="1"/>
  <c r="O25" i="92"/>
  <c r="P25" i="92" s="1"/>
  <c r="S25" i="92" s="1"/>
  <c r="R44" i="92"/>
  <c r="Q44" i="92"/>
  <c r="N44" i="92"/>
  <c r="N46" i="92" s="1"/>
  <c r="M44" i="92"/>
  <c r="L44" i="92"/>
  <c r="K44" i="92"/>
  <c r="J44" i="92"/>
  <c r="I44" i="92"/>
  <c r="H44" i="92"/>
  <c r="G44" i="92"/>
  <c r="F44" i="92"/>
  <c r="E44" i="92"/>
  <c r="D44" i="92"/>
  <c r="C44" i="92"/>
  <c r="O43" i="92"/>
  <c r="P43" i="92" s="1"/>
  <c r="S43" i="92" s="1"/>
  <c r="O42" i="92"/>
  <c r="P42" i="92" s="1"/>
  <c r="S42" i="92" s="1"/>
  <c r="O41" i="92"/>
  <c r="P41" i="92" s="1"/>
  <c r="S41" i="92" s="1"/>
  <c r="O40" i="92"/>
  <c r="P40" i="92" s="1"/>
  <c r="R37" i="92"/>
  <c r="Q37" i="92"/>
  <c r="N37" i="92"/>
  <c r="M37" i="92"/>
  <c r="L37" i="92"/>
  <c r="K37" i="92"/>
  <c r="J37" i="92"/>
  <c r="I37" i="92"/>
  <c r="H37" i="92"/>
  <c r="G37" i="92"/>
  <c r="F37" i="92"/>
  <c r="E37" i="92"/>
  <c r="D37" i="92"/>
  <c r="C37" i="92"/>
  <c r="O36" i="92"/>
  <c r="P36" i="92" s="1"/>
  <c r="O35" i="92"/>
  <c r="P35" i="92" s="1"/>
  <c r="S35" i="92" s="1"/>
  <c r="R32" i="92"/>
  <c r="Q32" i="92"/>
  <c r="N32" i="92"/>
  <c r="M32" i="92"/>
  <c r="L32" i="92"/>
  <c r="K32" i="92"/>
  <c r="J32" i="92"/>
  <c r="I32" i="92"/>
  <c r="H32" i="92"/>
  <c r="G32" i="92"/>
  <c r="F32" i="92"/>
  <c r="E32" i="92"/>
  <c r="D32" i="92"/>
  <c r="C32" i="92"/>
  <c r="O31" i="92"/>
  <c r="P31" i="92" s="1"/>
  <c r="O30" i="92"/>
  <c r="R27" i="92"/>
  <c r="O24" i="92"/>
  <c r="P24" i="92" s="1"/>
  <c r="S24" i="92" s="1"/>
  <c r="O23" i="92"/>
  <c r="P23" i="92" s="1"/>
  <c r="R20" i="92"/>
  <c r="R46" i="92"/>
  <c r="N20" i="92"/>
  <c r="M20" i="92"/>
  <c r="L20" i="92"/>
  <c r="K20" i="92"/>
  <c r="J20" i="92"/>
  <c r="I20" i="92"/>
  <c r="H20" i="92"/>
  <c r="G20" i="92"/>
  <c r="E20" i="92"/>
  <c r="C20" i="92"/>
  <c r="O19" i="92"/>
  <c r="P19" i="92" s="1"/>
  <c r="O18" i="92"/>
  <c r="R15" i="92"/>
  <c r="Q15" i="92"/>
  <c r="N15" i="92"/>
  <c r="M15" i="92"/>
  <c r="L15" i="92"/>
  <c r="K15" i="92"/>
  <c r="K46" i="92" s="1"/>
  <c r="J15" i="92"/>
  <c r="I15" i="92"/>
  <c r="H15" i="92"/>
  <c r="G15" i="92"/>
  <c r="F15" i="92"/>
  <c r="E15" i="92"/>
  <c r="D15" i="92"/>
  <c r="C15" i="92"/>
  <c r="O14" i="92"/>
  <c r="O15" i="92" s="1"/>
  <c r="R11" i="92"/>
  <c r="N11" i="92"/>
  <c r="M11" i="92"/>
  <c r="L11" i="92"/>
  <c r="L46" i="92" s="1"/>
  <c r="K11" i="92"/>
  <c r="J11" i="92"/>
  <c r="J46" i="92" s="1"/>
  <c r="I11" i="92"/>
  <c r="I46" i="92" s="1"/>
  <c r="H11" i="92"/>
  <c r="G11" i="92"/>
  <c r="F11" i="92"/>
  <c r="E11" i="92"/>
  <c r="D11" i="92"/>
  <c r="C11" i="92"/>
  <c r="O10" i="92"/>
  <c r="P10" i="92" s="1"/>
  <c r="O9" i="92"/>
  <c r="P9" i="92" s="1"/>
  <c r="O8" i="92"/>
  <c r="T59" i="73"/>
  <c r="U59" i="73" s="1"/>
  <c r="C25" i="72"/>
  <c r="D25" i="72"/>
  <c r="E25" i="72"/>
  <c r="B25" i="72"/>
  <c r="T8" i="73"/>
  <c r="U8" i="73" s="1"/>
  <c r="T9" i="73"/>
  <c r="U9" i="73" s="1"/>
  <c r="T10" i="73"/>
  <c r="U10" i="73" s="1"/>
  <c r="V8" i="73"/>
  <c r="Q51" i="72"/>
  <c r="Q59" i="72"/>
  <c r="E19" i="72"/>
  <c r="E27" i="72"/>
  <c r="C51" i="72"/>
  <c r="E51" i="72"/>
  <c r="E59" i="72"/>
  <c r="G51" i="72"/>
  <c r="I51" i="72"/>
  <c r="K51" i="72"/>
  <c r="K59" i="72"/>
  <c r="M51" i="72"/>
  <c r="M59" i="72"/>
  <c r="O51" i="72"/>
  <c r="S51" i="72"/>
  <c r="U51" i="72"/>
  <c r="U59" i="72"/>
  <c r="W51" i="72"/>
  <c r="W59" i="72"/>
  <c r="Y51" i="72"/>
  <c r="C19" i="72"/>
  <c r="K19" i="72"/>
  <c r="K27" i="72" s="1"/>
  <c r="Y59" i="72"/>
  <c r="S59" i="72"/>
  <c r="O59" i="72"/>
  <c r="I59" i="72"/>
  <c r="G59" i="72"/>
  <c r="C59" i="72"/>
  <c r="C27" i="72"/>
  <c r="N46" i="67"/>
  <c r="O46" i="67" s="1"/>
  <c r="M51" i="67"/>
  <c r="J45" i="73"/>
  <c r="H32" i="73"/>
  <c r="C46" i="92"/>
  <c r="B21" i="50"/>
  <c r="V56" i="73"/>
  <c r="V52" i="73"/>
  <c r="V45" i="73"/>
  <c r="V37" i="73"/>
  <c r="V32" i="73"/>
  <c r="V26" i="73"/>
  <c r="V21" i="73"/>
  <c r="V16" i="73"/>
  <c r="V11" i="73"/>
  <c r="S28" i="68"/>
  <c r="R28" i="68"/>
  <c r="S27" i="68"/>
  <c r="R27" i="68"/>
  <c r="S26" i="68"/>
  <c r="R26" i="68"/>
  <c r="S25" i="68"/>
  <c r="R25" i="68"/>
  <c r="S24" i="68"/>
  <c r="R24" i="68"/>
  <c r="R23" i="68"/>
  <c r="S20" i="68"/>
  <c r="R20" i="68"/>
  <c r="S19" i="68"/>
  <c r="R19" i="68"/>
  <c r="S18" i="68"/>
  <c r="R18" i="68"/>
  <c r="S17" i="68"/>
  <c r="R17" i="68"/>
  <c r="S16" i="68"/>
  <c r="R16" i="68"/>
  <c r="P28" i="68"/>
  <c r="O28" i="68"/>
  <c r="P27" i="68"/>
  <c r="O27" i="68"/>
  <c r="P26" i="68"/>
  <c r="O26" i="68"/>
  <c r="P25" i="68"/>
  <c r="O25" i="68"/>
  <c r="P24" i="68"/>
  <c r="O24" i="68"/>
  <c r="O23" i="68"/>
  <c r="P20" i="68"/>
  <c r="O20" i="68"/>
  <c r="P19" i="68"/>
  <c r="O19" i="68"/>
  <c r="P18" i="68"/>
  <c r="O18" i="68"/>
  <c r="P17" i="68"/>
  <c r="O17" i="68"/>
  <c r="P16" i="68"/>
  <c r="O16" i="68"/>
  <c r="M28" i="68"/>
  <c r="L28" i="68"/>
  <c r="M27" i="68"/>
  <c r="L27" i="68"/>
  <c r="M26" i="68"/>
  <c r="L26" i="68"/>
  <c r="M25" i="68"/>
  <c r="L25" i="68"/>
  <c r="M24" i="68"/>
  <c r="L24" i="68"/>
  <c r="L23" i="68"/>
  <c r="M20" i="68"/>
  <c r="L20" i="68"/>
  <c r="M19" i="68"/>
  <c r="L19" i="68"/>
  <c r="M18" i="68"/>
  <c r="L18" i="68"/>
  <c r="M17" i="68"/>
  <c r="L17" i="68"/>
  <c r="M16" i="68"/>
  <c r="L16" i="68"/>
  <c r="J28" i="68"/>
  <c r="J29" i="68" s="1"/>
  <c r="I28" i="68"/>
  <c r="J27" i="68"/>
  <c r="I27" i="68"/>
  <c r="J26" i="68"/>
  <c r="I26" i="68"/>
  <c r="J25" i="68"/>
  <c r="I25" i="68"/>
  <c r="J24" i="68"/>
  <c r="I24" i="68"/>
  <c r="I23" i="68"/>
  <c r="J20" i="68"/>
  <c r="I20" i="68"/>
  <c r="J19" i="68"/>
  <c r="I19" i="68"/>
  <c r="J18" i="68"/>
  <c r="I18" i="68"/>
  <c r="J17" i="68"/>
  <c r="I17" i="68"/>
  <c r="J16" i="68"/>
  <c r="I16" i="68"/>
  <c r="G28" i="68"/>
  <c r="F28" i="68"/>
  <c r="G27" i="68"/>
  <c r="F27" i="68"/>
  <c r="G26" i="68"/>
  <c r="G25" i="68"/>
  <c r="F25" i="68"/>
  <c r="G24" i="68"/>
  <c r="F24" i="68"/>
  <c r="F23" i="68"/>
  <c r="G20" i="68"/>
  <c r="F20" i="68"/>
  <c r="G19" i="68"/>
  <c r="F19" i="68"/>
  <c r="G18" i="68"/>
  <c r="F18" i="68"/>
  <c r="G17" i="68"/>
  <c r="F17" i="68"/>
  <c r="G16" i="68"/>
  <c r="F16" i="68"/>
  <c r="C28" i="68"/>
  <c r="C27" i="68"/>
  <c r="C25" i="68"/>
  <c r="C24" i="68"/>
  <c r="C23" i="68"/>
  <c r="C20" i="68"/>
  <c r="C19" i="68"/>
  <c r="C18" i="68"/>
  <c r="C17" i="68"/>
  <c r="C16" i="68"/>
  <c r="Q56" i="68"/>
  <c r="N56" i="68"/>
  <c r="K56" i="68"/>
  <c r="H56" i="68"/>
  <c r="E56" i="68"/>
  <c r="S55" i="68"/>
  <c r="R55" i="68"/>
  <c r="P55" i="68"/>
  <c r="O55" i="68"/>
  <c r="M55" i="68"/>
  <c r="L55" i="68"/>
  <c r="J55" i="68"/>
  <c r="I55" i="68"/>
  <c r="G55" i="68"/>
  <c r="F55" i="68"/>
  <c r="S54" i="68"/>
  <c r="R54" i="68"/>
  <c r="P54" i="68"/>
  <c r="O54" i="68"/>
  <c r="M54"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F51" i="68"/>
  <c r="S50" i="68"/>
  <c r="S56" i="68" s="1"/>
  <c r="R50" i="68"/>
  <c r="R56" i="68" s="1"/>
  <c r="P50" i="68"/>
  <c r="P56" i="68" s="1"/>
  <c r="O50" i="68"/>
  <c r="O56" i="68" s="1"/>
  <c r="M50" i="68"/>
  <c r="M56" i="68" s="1"/>
  <c r="L50" i="68"/>
  <c r="L56" i="68" s="1"/>
  <c r="J50" i="68"/>
  <c r="J56" i="68" s="1"/>
  <c r="I50" i="68"/>
  <c r="I56" i="68" s="1"/>
  <c r="G50" i="68"/>
  <c r="G56" i="68" s="1"/>
  <c r="F50" i="68"/>
  <c r="F56" i="68" s="1"/>
  <c r="Q48" i="68"/>
  <c r="Q57" i="68"/>
  <c r="N48" i="68"/>
  <c r="K48" i="68"/>
  <c r="H48" i="68"/>
  <c r="H57" i="68"/>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S48" i="68" s="1"/>
  <c r="R43" i="68"/>
  <c r="R48" i="68" s="1"/>
  <c r="P43" i="68"/>
  <c r="P48" i="68" s="1"/>
  <c r="O43" i="68"/>
  <c r="O48" i="68" s="1"/>
  <c r="M43" i="68"/>
  <c r="M48" i="68" s="1"/>
  <c r="L43" i="68"/>
  <c r="L48" i="68" s="1"/>
  <c r="J43" i="68"/>
  <c r="J48" i="68" s="1"/>
  <c r="I43" i="68"/>
  <c r="I48" i="68" s="1"/>
  <c r="G43" i="68"/>
  <c r="G48" i="68" s="1"/>
  <c r="F43" i="68"/>
  <c r="F48" i="68" s="1"/>
  <c r="D55" i="68"/>
  <c r="C55" i="68"/>
  <c r="D54" i="68"/>
  <c r="C54" i="68"/>
  <c r="D53" i="68"/>
  <c r="C53" i="68"/>
  <c r="D52" i="68"/>
  <c r="C52" i="68"/>
  <c r="D51" i="68"/>
  <c r="C51" i="68"/>
  <c r="D50" i="68"/>
  <c r="D56" i="68" s="1"/>
  <c r="C50" i="68"/>
  <c r="C56" i="68" s="1"/>
  <c r="D47" i="68"/>
  <c r="C47" i="68"/>
  <c r="D46" i="68"/>
  <c r="C46" i="68"/>
  <c r="D45" i="68"/>
  <c r="C45" i="68"/>
  <c r="D44" i="68"/>
  <c r="C44" i="68"/>
  <c r="D43" i="68"/>
  <c r="D48" i="68" s="1"/>
  <c r="C43" i="68"/>
  <c r="C48" i="68" s="1"/>
  <c r="B56" i="68"/>
  <c r="B48" i="68"/>
  <c r="V60" i="73"/>
  <c r="N57" i="68"/>
  <c r="K57" i="68"/>
  <c r="E57" i="68"/>
  <c r="B57" i="68"/>
  <c r="Q29" i="68"/>
  <c r="N29" i="68"/>
  <c r="Q21" i="68"/>
  <c r="N21" i="68"/>
  <c r="E17" i="59"/>
  <c r="S52" i="73"/>
  <c r="R52" i="73"/>
  <c r="Q52" i="73"/>
  <c r="P52" i="73"/>
  <c r="O52" i="73"/>
  <c r="N52" i="73"/>
  <c r="M52" i="73"/>
  <c r="L52" i="73"/>
  <c r="K52" i="73"/>
  <c r="S45" i="73"/>
  <c r="R45" i="73"/>
  <c r="Q45" i="73"/>
  <c r="P45" i="73"/>
  <c r="O45" i="73"/>
  <c r="N45" i="73"/>
  <c r="M45" i="73"/>
  <c r="L45" i="73"/>
  <c r="K45" i="73"/>
  <c r="S37" i="73"/>
  <c r="R37" i="73"/>
  <c r="Q37" i="73"/>
  <c r="P37" i="73"/>
  <c r="O37" i="73"/>
  <c r="N37" i="73"/>
  <c r="M37" i="73"/>
  <c r="L37" i="73"/>
  <c r="K37" i="73"/>
  <c r="S32" i="73"/>
  <c r="R32" i="73"/>
  <c r="Q32" i="73"/>
  <c r="P32" i="73"/>
  <c r="O32" i="73"/>
  <c r="N32" i="73"/>
  <c r="M32" i="73"/>
  <c r="L32" i="73"/>
  <c r="K32" i="73"/>
  <c r="S26" i="73"/>
  <c r="R26" i="73"/>
  <c r="Q26" i="73"/>
  <c r="P26" i="73"/>
  <c r="O26" i="73"/>
  <c r="N26" i="73"/>
  <c r="M26" i="73"/>
  <c r="L26" i="73"/>
  <c r="K26" i="73"/>
  <c r="S21" i="73"/>
  <c r="R21" i="73"/>
  <c r="Q21" i="73"/>
  <c r="P21" i="73"/>
  <c r="O21" i="73"/>
  <c r="N21" i="73"/>
  <c r="M21" i="73"/>
  <c r="M60" i="73" s="1"/>
  <c r="L21" i="73"/>
  <c r="K21" i="73"/>
  <c r="S16" i="73"/>
  <c r="R16" i="73"/>
  <c r="Q16" i="73"/>
  <c r="P16" i="73"/>
  <c r="O16" i="73"/>
  <c r="N16" i="73"/>
  <c r="M16" i="73"/>
  <c r="L16" i="73"/>
  <c r="K16" i="73"/>
  <c r="S11" i="73"/>
  <c r="R11" i="73"/>
  <c r="Q11" i="73"/>
  <c r="P11" i="73"/>
  <c r="O11" i="73"/>
  <c r="N11" i="73"/>
  <c r="M11" i="73"/>
  <c r="L11" i="73"/>
  <c r="K11" i="73"/>
  <c r="D17" i="59"/>
  <c r="J56" i="73"/>
  <c r="J52" i="73"/>
  <c r="J37" i="73"/>
  <c r="J32" i="73"/>
  <c r="J26" i="73"/>
  <c r="J21" i="73"/>
  <c r="J16" i="73"/>
  <c r="J11" i="73"/>
  <c r="H29" i="68"/>
  <c r="H21" i="68"/>
  <c r="C17" i="59"/>
  <c r="E29" i="68"/>
  <c r="E21" i="68"/>
  <c r="W56" i="73"/>
  <c r="T55" i="73"/>
  <c r="T56" i="73" s="1"/>
  <c r="R56" i="73"/>
  <c r="Q56" i="73"/>
  <c r="P56" i="73"/>
  <c r="O56" i="73"/>
  <c r="N56" i="73"/>
  <c r="M56" i="73"/>
  <c r="L56" i="73"/>
  <c r="K56" i="73"/>
  <c r="H56" i="73"/>
  <c r="F56" i="73"/>
  <c r="F60" i="73"/>
  <c r="E56" i="73"/>
  <c r="D56" i="73"/>
  <c r="C56" i="73"/>
  <c r="S56" i="73"/>
  <c r="B25" i="67"/>
  <c r="B43" i="67"/>
  <c r="H52" i="73"/>
  <c r="H45" i="73"/>
  <c r="H37" i="73"/>
  <c r="H26" i="73"/>
  <c r="H21" i="73"/>
  <c r="H16" i="73"/>
  <c r="H11" i="73"/>
  <c r="S8" i="49"/>
  <c r="S9" i="49"/>
  <c r="T9" i="49" s="1"/>
  <c r="S10" i="49"/>
  <c r="T10" i="49"/>
  <c r="S11" i="49"/>
  <c r="T11" i="49" s="1"/>
  <c r="S12" i="49"/>
  <c r="T12" i="49" s="1"/>
  <c r="S19" i="49"/>
  <c r="T19" i="49" s="1"/>
  <c r="M17" i="59"/>
  <c r="T24" i="73"/>
  <c r="U24" i="73" s="1"/>
  <c r="L17" i="59"/>
  <c r="K43" i="67"/>
  <c r="K17" i="59"/>
  <c r="J17" i="59"/>
  <c r="I43" i="67"/>
  <c r="I17" i="59"/>
  <c r="H43" i="67"/>
  <c r="H17" i="59"/>
  <c r="G43" i="67"/>
  <c r="G17" i="59"/>
  <c r="F43" i="67"/>
  <c r="F17" i="59"/>
  <c r="F21" i="59" s="1"/>
  <c r="D25" i="67"/>
  <c r="D43" i="67" s="1"/>
  <c r="C25" i="67"/>
  <c r="C43" i="67"/>
  <c r="B17" i="59"/>
  <c r="C59" i="65"/>
  <c r="C46" i="65"/>
  <c r="C61" i="65"/>
  <c r="C39" i="65"/>
  <c r="D45" i="73"/>
  <c r="D60" i="73"/>
  <c r="T16" i="49"/>
  <c r="K29" i="68"/>
  <c r="K21" i="68"/>
  <c r="B29" i="68"/>
  <c r="B21" i="68"/>
  <c r="N8" i="59"/>
  <c r="N9" i="59"/>
  <c r="N10" i="59"/>
  <c r="N11" i="59"/>
  <c r="N12" i="59"/>
  <c r="N13" i="59"/>
  <c r="N14" i="59"/>
  <c r="N15" i="59"/>
  <c r="N16" i="59"/>
  <c r="N7" i="59"/>
  <c r="B51" i="67"/>
  <c r="C52" i="73"/>
  <c r="C45" i="73"/>
  <c r="C37" i="73"/>
  <c r="C32" i="73"/>
  <c r="C26" i="73"/>
  <c r="C21" i="73"/>
  <c r="C16" i="73"/>
  <c r="C60" i="73"/>
  <c r="C11" i="73"/>
  <c r="N20" i="67"/>
  <c r="O20" i="67" s="1"/>
  <c r="N22" i="67"/>
  <c r="O22" i="67" s="1"/>
  <c r="K51" i="67"/>
  <c r="T50" i="73"/>
  <c r="U50" i="73" s="1"/>
  <c r="X50" i="73" s="1"/>
  <c r="T51" i="73"/>
  <c r="U51" i="73" s="1"/>
  <c r="X51" i="73" s="1"/>
  <c r="D51" i="67"/>
  <c r="W59" i="73"/>
  <c r="W52" i="73"/>
  <c r="W55" i="73"/>
  <c r="T49" i="73"/>
  <c r="U49" i="73" s="1"/>
  <c r="X49" i="73" s="1"/>
  <c r="T48" i="73"/>
  <c r="U48" i="73" s="1"/>
  <c r="W45" i="73"/>
  <c r="T44" i="73"/>
  <c r="U44" i="73" s="1"/>
  <c r="X44" i="73" s="1"/>
  <c r="T43" i="73"/>
  <c r="U43" i="73" s="1"/>
  <c r="X43" i="73" s="1"/>
  <c r="T42" i="73"/>
  <c r="U42" i="73" s="1"/>
  <c r="X42" i="73" s="1"/>
  <c r="T41" i="73"/>
  <c r="U41" i="73" s="1"/>
  <c r="X41" i="73" s="1"/>
  <c r="T40" i="73"/>
  <c r="U40" i="73" s="1"/>
  <c r="W37" i="73"/>
  <c r="T36" i="73"/>
  <c r="U36" i="73" s="1"/>
  <c r="X36" i="73" s="1"/>
  <c r="T35" i="73"/>
  <c r="U35" i="73" s="1"/>
  <c r="W32" i="73"/>
  <c r="T31" i="73"/>
  <c r="U31" i="73"/>
  <c r="T30" i="73"/>
  <c r="U30" i="73" s="1"/>
  <c r="T29" i="73"/>
  <c r="U29" i="73" s="1"/>
  <c r="W26" i="73"/>
  <c r="T25" i="73"/>
  <c r="U25" i="73" s="1"/>
  <c r="X25" i="73" s="1"/>
  <c r="W21" i="73"/>
  <c r="T20" i="73"/>
  <c r="U20" i="73" s="1"/>
  <c r="T19" i="73"/>
  <c r="U19" i="73" s="1"/>
  <c r="X19" i="73" s="1"/>
  <c r="W16" i="73"/>
  <c r="T15" i="73"/>
  <c r="U15" i="73" s="1"/>
  <c r="T14" i="73"/>
  <c r="U14" i="73" s="1"/>
  <c r="W11" i="73"/>
  <c r="O56" i="65"/>
  <c r="O57" i="65"/>
  <c r="M58" i="67"/>
  <c r="L58" i="67"/>
  <c r="K58" i="67"/>
  <c r="J58" i="67"/>
  <c r="I58" i="67"/>
  <c r="H58" i="67"/>
  <c r="G58" i="67"/>
  <c r="F58" i="67"/>
  <c r="E58" i="67"/>
  <c r="D58" i="67"/>
  <c r="C58" i="67"/>
  <c r="B58" i="67"/>
  <c r="N57" i="67"/>
  <c r="O57" i="67" s="1"/>
  <c r="N56" i="67"/>
  <c r="O56" i="67" s="1"/>
  <c r="N55" i="67"/>
  <c r="O55" i="67"/>
  <c r="N54" i="67"/>
  <c r="O54" i="67" s="1"/>
  <c r="L51" i="67"/>
  <c r="J51" i="67"/>
  <c r="I51" i="67"/>
  <c r="H51" i="67"/>
  <c r="G51" i="67"/>
  <c r="F51" i="67"/>
  <c r="E51" i="67"/>
  <c r="C51" i="67"/>
  <c r="N50" i="67"/>
  <c r="O50" i="67" s="1"/>
  <c r="N49" i="67"/>
  <c r="O49" i="67" s="1"/>
  <c r="N48" i="67"/>
  <c r="O48" i="67" s="1"/>
  <c r="N47" i="67"/>
  <c r="O47" i="67" s="1"/>
  <c r="M43" i="67"/>
  <c r="L43" i="67"/>
  <c r="J43" i="67"/>
  <c r="N17" i="67"/>
  <c r="O17" i="67"/>
  <c r="N15" i="67"/>
  <c r="O15" i="67"/>
  <c r="N13" i="67"/>
  <c r="O13" i="67"/>
  <c r="O58" i="65"/>
  <c r="O55" i="65"/>
  <c r="O59" i="65" s="1"/>
  <c r="O54" i="65"/>
  <c r="O50" i="65"/>
  <c r="O49" i="65"/>
  <c r="O51" i="65" s="1"/>
  <c r="O45" i="65"/>
  <c r="O44" i="65"/>
  <c r="O43" i="65"/>
  <c r="O38" i="65"/>
  <c r="O37" i="65"/>
  <c r="O36" i="65"/>
  <c r="O32" i="65"/>
  <c r="O31" i="65"/>
  <c r="O33" i="65" s="1"/>
  <c r="O27" i="65"/>
  <c r="O26" i="65"/>
  <c r="O28" i="65" s="1"/>
  <c r="O22" i="65"/>
  <c r="O17" i="65"/>
  <c r="O18" i="65"/>
  <c r="O13" i="65"/>
  <c r="O12" i="65"/>
  <c r="O14" i="65" s="1"/>
  <c r="O8" i="65"/>
  <c r="O7" i="65"/>
  <c r="O21" i="65"/>
  <c r="C32" i="68"/>
  <c r="F4" i="68"/>
  <c r="G4" i="68"/>
  <c r="G32" i="68"/>
  <c r="D4" i="68"/>
  <c r="T8" i="49"/>
  <c r="D27" i="68"/>
  <c r="D20" i="68"/>
  <c r="D16" i="68"/>
  <c r="D26" i="68"/>
  <c r="D24" i="68"/>
  <c r="D17" i="68"/>
  <c r="D19" i="68"/>
  <c r="D18" i="68"/>
  <c r="D28" i="68"/>
  <c r="D25" i="68"/>
  <c r="F32" i="68"/>
  <c r="I4" i="68"/>
  <c r="D32" i="68"/>
  <c r="B30" i="68"/>
  <c r="T7" i="49"/>
  <c r="W60" i="73"/>
  <c r="Q60" i="73"/>
  <c r="P60" i="73"/>
  <c r="H60" i="73"/>
  <c r="E30" i="68"/>
  <c r="H30" i="68"/>
  <c r="S60" i="73"/>
  <c r="O60" i="73"/>
  <c r="N60" i="73"/>
  <c r="L60" i="73"/>
  <c r="R60" i="73"/>
  <c r="L4" i="68"/>
  <c r="J4" i="68"/>
  <c r="J32" i="68"/>
  <c r="I32" i="68"/>
  <c r="M4" i="68"/>
  <c r="M32" i="68"/>
  <c r="L32" i="68"/>
  <c r="O4" i="68"/>
  <c r="R4" i="68"/>
  <c r="P4" i="68"/>
  <c r="P32" i="68"/>
  <c r="O32" i="68"/>
  <c r="R32" i="68"/>
  <c r="S4" i="68"/>
  <c r="S32" i="68"/>
  <c r="R29" i="68" l="1"/>
  <c r="S29" i="68"/>
  <c r="R21" i="68"/>
  <c r="S21" i="68"/>
  <c r="S30" i="68" s="1"/>
  <c r="Q30" i="68"/>
  <c r="X30" i="73"/>
  <c r="O44" i="92"/>
  <c r="H46" i="92"/>
  <c r="S26" i="92"/>
  <c r="N30" i="68"/>
  <c r="P29" i="68"/>
  <c r="O21" i="68"/>
  <c r="P21" i="68"/>
  <c r="O39" i="65"/>
  <c r="U52" i="73"/>
  <c r="X52" i="73" s="1"/>
  <c r="T15" i="49"/>
  <c r="O9" i="65"/>
  <c r="O11" i="92"/>
  <c r="G46" i="92"/>
  <c r="O20" i="92"/>
  <c r="O29" i="68"/>
  <c r="O32" i="92"/>
  <c r="N17" i="59"/>
  <c r="E43" i="67"/>
  <c r="M29" i="68"/>
  <c r="L29" i="68"/>
  <c r="K30" i="68"/>
  <c r="L21" i="68"/>
  <c r="L30" i="68" s="1"/>
  <c r="M21" i="68"/>
  <c r="N58" i="67"/>
  <c r="O58" i="67" s="1"/>
  <c r="N51" i="67"/>
  <c r="O51" i="67" s="1"/>
  <c r="N43" i="67"/>
  <c r="O43" i="67" s="1"/>
  <c r="O46" i="65"/>
  <c r="O23" i="65"/>
  <c r="O61" i="65" s="1"/>
  <c r="X10" i="73"/>
  <c r="X9" i="73"/>
  <c r="S15" i="49"/>
  <c r="U55" i="73"/>
  <c r="T52" i="73"/>
  <c r="T45" i="73"/>
  <c r="T32" i="73"/>
  <c r="T21" i="73"/>
  <c r="T16" i="73"/>
  <c r="K60" i="73"/>
  <c r="T11" i="73"/>
  <c r="N15" i="93"/>
  <c r="O15" i="93"/>
  <c r="S31" i="92"/>
  <c r="S9" i="92"/>
  <c r="S10" i="92"/>
  <c r="P30" i="92"/>
  <c r="S30" i="92" s="1"/>
  <c r="F46" i="92"/>
  <c r="O27" i="92"/>
  <c r="P18" i="92"/>
  <c r="P14" i="92"/>
  <c r="P8" i="92"/>
  <c r="S8" i="92" s="1"/>
  <c r="M19" i="72"/>
  <c r="M27" i="72" s="1"/>
  <c r="S40" i="92"/>
  <c r="P44" i="92"/>
  <c r="S44" i="92" s="1"/>
  <c r="P27" i="92"/>
  <c r="S27" i="92" s="1"/>
  <c r="S36" i="92"/>
  <c r="P37" i="92"/>
  <c r="S37" i="92" s="1"/>
  <c r="S19" i="92"/>
  <c r="P20" i="92"/>
  <c r="S23" i="92"/>
  <c r="O37" i="92"/>
  <c r="O25" i="67"/>
  <c r="I21" i="68"/>
  <c r="I30" i="68" s="1"/>
  <c r="J21" i="68"/>
  <c r="J30" i="68" s="1"/>
  <c r="I29" i="68"/>
  <c r="I57" i="68"/>
  <c r="R57" i="68"/>
  <c r="O57" i="68"/>
  <c r="C29" i="68"/>
  <c r="L57" i="68"/>
  <c r="C57" i="68"/>
  <c r="C21" i="68"/>
  <c r="F21" i="68"/>
  <c r="F29" i="68"/>
  <c r="R30" i="68"/>
  <c r="F57" i="68"/>
  <c r="M57" i="68"/>
  <c r="P57" i="68"/>
  <c r="M30" i="68"/>
  <c r="G21" i="68"/>
  <c r="S57" i="68"/>
  <c r="D29" i="68"/>
  <c r="D21" i="68"/>
  <c r="G57" i="68"/>
  <c r="D57" i="68"/>
  <c r="G29" i="68"/>
  <c r="J57" i="68"/>
  <c r="X40" i="73"/>
  <c r="U45" i="73"/>
  <c r="X45" i="73" s="1"/>
  <c r="X35" i="73"/>
  <c r="U37" i="73"/>
  <c r="X37" i="73" s="1"/>
  <c r="T37" i="73"/>
  <c r="X29" i="73"/>
  <c r="U32" i="73"/>
  <c r="X32" i="73" s="1"/>
  <c r="X24" i="73"/>
  <c r="U26" i="73"/>
  <c r="X26" i="73" s="1"/>
  <c r="T26" i="73"/>
  <c r="U21" i="73"/>
  <c r="X21" i="73" s="1"/>
  <c r="X20" i="73"/>
  <c r="U16" i="73"/>
  <c r="X16" i="73" s="1"/>
  <c r="X14" i="73"/>
  <c r="J60" i="73"/>
  <c r="X8" i="73"/>
  <c r="U11" i="73"/>
  <c r="P32" i="92" l="1"/>
  <c r="S32" i="92" s="1"/>
  <c r="Q18" i="92"/>
  <c r="Q20" i="92" s="1"/>
  <c r="Q46" i="92" s="1"/>
  <c r="O30" i="68"/>
  <c r="P30" i="68"/>
  <c r="O46" i="92"/>
  <c r="T60" i="73"/>
  <c r="U56" i="73"/>
  <c r="X56" i="73" s="1"/>
  <c r="X55" i="73"/>
  <c r="S14" i="92"/>
  <c r="P15" i="92"/>
  <c r="S15" i="92" s="1"/>
  <c r="P11" i="92"/>
  <c r="C30" i="68"/>
  <c r="F30" i="68"/>
  <c r="D30" i="68"/>
  <c r="G30" i="68"/>
  <c r="X11" i="73"/>
  <c r="S18" i="92" l="1"/>
  <c r="S20" i="92"/>
  <c r="U60" i="73"/>
  <c r="X60" i="73" s="1"/>
  <c r="P46" i="92"/>
  <c r="S11" i="92"/>
  <c r="S46" i="92" s="1"/>
</calcChain>
</file>

<file path=xl/sharedStrings.xml><?xml version="1.0" encoding="utf-8"?>
<sst xmlns="http://schemas.openxmlformats.org/spreadsheetml/2006/main" count="1187" uniqueCount="405">
  <si>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</si>
  <si>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</si>
  <si>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</si>
  <si>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</si>
  <si>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</si>
  <si>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</si>
  <si>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</si>
  <si>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</si>
  <si>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</si>
  <si>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</si>
  <si>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</si>
  <si>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</si>
  <si>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</si>
  <si>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</si>
  <si>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</si>
  <si>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</si>
  <si>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</si>
  <si>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</si>
  <si>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</si>
  <si>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</si>
  <si>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</si>
  <si>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</si>
  <si>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</si>
  <si>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</si>
  <si>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</si>
  <si>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</si>
  <si>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</si>
  <si>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</si>
  <si>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</si>
  <si>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</si>
  <si>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</si>
  <si>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</si>
  <si>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</si>
  <si>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</si>
  <si>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</si>
  <si>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</si>
  <si>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</si>
  <si>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</si>
  <si>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</si>
  <si>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</si>
  <si>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</si>
  <si>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</si>
  <si>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</si>
  <si>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</si>
  <si>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</si>
  <si>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</si>
  <si>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 xml:space="preserve">Eligible Accounts as of Jan 1, 2022 </t>
  </si>
  <si>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</si>
  <si>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</si>
  <si>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</si>
  <si>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</si>
  <si>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</si>
  <si>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</si>
  <si>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</si>
  <si>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</si>
  <si>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</si>
  <si>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</si>
  <si>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</si>
  <si>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</si>
  <si>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</si>
  <si>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</si>
  <si>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</si>
  <si>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</si>
  <si>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</si>
  <si>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</si>
  <si>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</si>
  <si>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</si>
  <si>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</si>
  <si>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</si>
  <si>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</si>
  <si>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</si>
  <si>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</si>
  <si>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</si>
  <si>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</si>
  <si>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</si>
  <si>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</si>
  <si>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</si>
  <si>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</si>
  <si>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</si>
  <si>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</si>
  <si>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</si>
  <si>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r>
      <t>1</t>
    </r>
    <r>
      <rPr>
        <sz val="10"/>
        <rFont val="Cambria"/>
        <family val="1"/>
      </rPr>
      <t xml:space="preserve"> CBP Residential Ex Post information is confidential under market sensitive/proprietary information. </t>
    </r>
  </si>
  <si>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</si>
  <si>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</si>
  <si>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</si>
  <si>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</si>
  <si>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</si>
  <si>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</si>
  <si>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</si>
  <si>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</si>
  <si>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</si>
  <si>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</si>
  <si>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</si>
  <si>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</si>
  <si>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</si>
  <si>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</si>
  <si>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</si>
  <si>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</si>
  <si>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</si>
  <si>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</si>
  <si>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</si>
  <si>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</si>
  <si>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</si>
  <si>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</si>
  <si>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</si>
  <si>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</si>
  <si>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</si>
  <si>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</si>
  <si>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</si>
  <si>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</si>
  <si>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</si>
  <si>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</si>
  <si>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</si>
  <si>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</si>
  <si>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for customers &gt;200 kW.  Actual performance is measured after the first full year of DR program participation and the remaining 40% incentive is paid based on performance values. Office and Retail &lt;499 kW excepted and paid at 100%.  Unable to verify Residential MWs.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</si>
  <si>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</si>
  <si>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</si>
  <si>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2023 Program Expenditures</t>
  </si>
  <si>
    <t>Cost Item</t>
  </si>
  <si>
    <t xml:space="preserve">January </t>
  </si>
  <si>
    <t xml:space="preserve">February </t>
  </si>
  <si>
    <t>Year-to-Date Expenditures</t>
  </si>
  <si>
    <t>Total Funding Cycle  Expenditures to Date</t>
  </si>
  <si>
    <t>2023 Authorized Funding [1]</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</si>
  <si>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</si>
  <si>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</si>
  <si>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</si>
  <si>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</si>
  <si>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</si>
  <si>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</si>
  <si>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</si>
  <si>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</si>
  <si>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</si>
  <si>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</si>
  <si>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</si>
  <si>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</si>
  <si>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</si>
  <si>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</si>
  <si>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</si>
  <si>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</si>
  <si>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</si>
  <si>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</si>
  <si>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</si>
  <si>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</si>
  <si>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</si>
  <si>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</si>
  <si>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</si>
  <si>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</si>
  <si>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</si>
  <si>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</si>
  <si>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</si>
  <si>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</si>
  <si>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</si>
  <si>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</si>
  <si>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</si>
  <si>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</si>
  <si>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</si>
  <si>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</si>
  <si>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</si>
  <si>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</si>
  <si>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</si>
  <si>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</si>
  <si>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</si>
  <si>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</si>
  <si>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</si>
  <si>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</si>
  <si>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</si>
  <si>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</si>
  <si>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 xml:space="preserve">5 Program budgets have been updated to include employee benefits costs approved in the GRC (D.17-05-013) - Decision Authorizing Pacific Gas and Electric Company's General Rate Case Revenue Requirement for 2017-2019, issue date of May 11, 2017.  </t>
  </si>
  <si>
    <r>
      <t>2023 Program Expenditures</t>
    </r>
    <r>
      <rPr>
        <vertAlign val="superscript"/>
        <sz val="9"/>
        <rFont val="Arial"/>
        <family val="2"/>
      </rPr>
      <t xml:space="preserve"> 1</t>
    </r>
  </si>
  <si>
    <t>2018 Expenditures</t>
  </si>
  <si>
    <t>2019 Expenditures</t>
  </si>
  <si>
    <t>2020 Expenditures</t>
  </si>
  <si>
    <t>2021 Expenditures</t>
  </si>
  <si>
    <t>2022 Expenditures</t>
  </si>
  <si>
    <t xml:space="preserve">December </t>
  </si>
  <si>
    <r>
      <t xml:space="preserve">2018-22  Authorized Funding </t>
    </r>
    <r>
      <rPr>
        <b/>
        <vertAlign val="superscript"/>
        <sz val="9"/>
        <rFont val="Arial"/>
        <family val="2"/>
      </rPr>
      <t>3</t>
    </r>
  </si>
  <si>
    <r>
      <t>Percent Funding</t>
    </r>
    <r>
      <rPr>
        <b/>
        <vertAlign val="superscript"/>
        <sz val="9"/>
        <rFont val="Arial"/>
        <family val="2"/>
      </rPr>
      <t xml:space="preserve"> 3</t>
    </r>
  </si>
  <si>
    <t>Permanent Load Shifting (PLS)</t>
  </si>
  <si>
    <r>
      <t>Supply Side Pilot</t>
    </r>
    <r>
      <rPr>
        <vertAlign val="superscript"/>
        <sz val="9"/>
        <rFont val="Arial"/>
        <family val="2"/>
      </rPr>
      <t xml:space="preserve"> </t>
    </r>
  </si>
  <si>
    <t>Excess Supply</t>
  </si>
  <si>
    <t>PHEV/EV PILO</t>
  </si>
  <si>
    <t>DR Core Marketing &amp; Outreach10</t>
  </si>
  <si>
    <t>DR CORE E&amp;T</t>
  </si>
  <si>
    <t>DR Potential Study</t>
  </si>
  <si>
    <r>
      <t xml:space="preserve">Category 8:  Integrated Programs and Activities
  (Including Technical Assistance) </t>
    </r>
    <r>
      <rPr>
        <b/>
        <vertAlign val="superscript"/>
        <sz val="9"/>
        <rFont val="Arial"/>
        <family val="2"/>
      </rPr>
      <t>2</t>
    </r>
  </si>
  <si>
    <t>TECHNOL INCV</t>
  </si>
  <si>
    <t xml:space="preserve">Technology Incentives - IDSM </t>
  </si>
  <si>
    <t>Integrated Energy Audits</t>
  </si>
  <si>
    <t xml:space="preserve"> Budget Category 8 Total</t>
  </si>
  <si>
    <t>Category 9:  ELRP (Emergency Load Reduction Pilot)</t>
  </si>
  <si>
    <t xml:space="preserve"> Budget Category 9 Total</t>
  </si>
  <si>
    <t>Recovery of DR-related capital costs prior to 2009 (for interval metering as authorized in D.06-03-024/D.06-11-049); and, additionally, for the HAN Integration project (as authorized in D.12-04-045).</t>
  </si>
  <si>
    <r>
      <t xml:space="preserve">Total Incremental Cost </t>
    </r>
    <r>
      <rPr>
        <vertAlign val="superscript"/>
        <sz val="9"/>
        <rFont val="Arial"/>
        <family val="2"/>
      </rPr>
      <t>3</t>
    </r>
  </si>
  <si>
    <r>
      <rPr>
        <vertAlign val="superscript"/>
        <sz val="10"/>
        <rFont val="Cambria"/>
        <family val="1"/>
      </rPr>
      <t>1</t>
    </r>
    <r>
      <rPr>
        <sz val="10"/>
        <rFont val="Cambria"/>
        <family val="1"/>
      </rPr>
      <t xml:space="preserve"> The expenditures listed are in support of PG&amp;E's DR programs for large commercial, industrial and agricultural customers. </t>
    </r>
  </si>
  <si>
    <r>
      <rPr>
        <vertAlign val="superscript"/>
        <sz val="10"/>
        <rFont val="Cambria"/>
        <family val="1"/>
        <scheme val="major"/>
      </rPr>
      <t xml:space="preserve">2 </t>
    </r>
    <r>
      <rPr>
        <sz val="10"/>
        <rFont val="Cambria"/>
        <family val="1"/>
        <scheme val="major"/>
      </rPr>
      <t>Additional funding for Technology Incentives and Integrated Energy Audits was approved in Energy Efficiency Decision 14-10-046.  This funding was to continue through 2025 unless the Commission issues a superseding funding decision. On May 31 2018, the Commission issued a superseding decision via the EE Business Plan which allocated $9m to PG&amp;E for IDSM projects ($1m to Residential and $8m to non-Residential). Since the funding was approved after the cycle had started, PG&amp;E incurred some costs for Integrated Enegy Audits prior to the decision being issued - those funds have now been redirected as per the EE Business Plan decision.</t>
    </r>
  </si>
  <si>
    <r>
      <rPr>
        <vertAlign val="superscript"/>
        <sz val="10"/>
        <rFont val="Cambria"/>
        <family val="1"/>
      </rPr>
      <t>3</t>
    </r>
    <r>
      <rPr>
        <sz val="10"/>
        <rFont val="Cambria"/>
        <family val="1"/>
      </rPr>
      <t xml:space="preserve"> Total Incremental Cost excludes incentives (only Admin costs are reported here).  Incentives are reported on Table I-5. </t>
    </r>
  </si>
  <si>
    <t>2018-22 Funding and Percent Funding includes incentives (reported on Table I-5) to accurately show budget used.</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</si>
  <si>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</si>
  <si>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</si>
  <si>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</si>
  <si>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</si>
  <si>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</si>
  <si>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</si>
  <si>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</si>
  <si>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</si>
  <si>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</si>
  <si>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</si>
  <si>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</si>
  <si>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</si>
  <si>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</si>
  <si>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</si>
  <si>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</si>
  <si>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</si>
  <si>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</si>
  <si>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</si>
  <si>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</si>
  <si>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</si>
  <si>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</si>
  <si>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</si>
  <si>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</si>
  <si>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</si>
  <si>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</si>
  <si>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</si>
  <si>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</si>
  <si>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</si>
  <si>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</si>
  <si>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</si>
  <si>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</si>
  <si>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</si>
  <si>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</si>
  <si>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1 Expenditures on this page reflect expenses incurred in 2023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</si>
  <si>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</si>
  <si>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</si>
  <si>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</si>
  <si>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</si>
  <si>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</si>
  <si>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</si>
  <si>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</si>
  <si>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</si>
  <si>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</si>
  <si>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</si>
  <si>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</si>
  <si>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</si>
  <si>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</si>
  <si>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</si>
  <si>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</si>
  <si>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</si>
  <si>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</si>
  <si>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</si>
  <si>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</si>
  <si>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</si>
  <si>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</si>
  <si>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</si>
  <si>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</si>
  <si>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</si>
  <si>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</si>
  <si>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</si>
  <si>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</si>
  <si>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</si>
  <si>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</si>
  <si>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</si>
  <si>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</si>
  <si>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</si>
  <si>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2 Revenues from Penalties denote penalty/default payments made by aggregators and charges to direct enrolled customers enrolled in BIP programs. </t>
  </si>
  <si>
    <r>
      <t xml:space="preserve">Cost Item </t>
    </r>
    <r>
      <rPr>
        <b/>
        <vertAlign val="superscript"/>
        <sz val="10"/>
        <rFont val="Arial"/>
        <family val="2"/>
      </rPr>
      <t>1</t>
    </r>
  </si>
  <si>
    <t>Carry-Over Incentives incurred in 2022</t>
  </si>
  <si>
    <t>DRAM Phase 1</t>
  </si>
  <si>
    <t>DRAM Phase 2</t>
  </si>
  <si>
    <t>DRAM Phase 3</t>
  </si>
  <si>
    <t>Permanent Load Shift</t>
  </si>
  <si>
    <r>
      <t>SmartAC</t>
    </r>
    <r>
      <rPr>
        <vertAlign val="superscript"/>
        <sz val="10"/>
        <rFont val="Arial"/>
        <family val="2"/>
      </rPr>
      <t>TM</t>
    </r>
  </si>
  <si>
    <t>Revenues from Penalties</t>
  </si>
  <si>
    <r>
      <t>1</t>
    </r>
    <r>
      <rPr>
        <sz val="10"/>
        <rFont val="Cambria"/>
        <family val="1"/>
      </rPr>
      <t xml:space="preserve"> Incentives on this page reflect incentives paid in 2019 from all prior funding cycles.</t>
    </r>
  </si>
  <si>
    <t xml:space="preserve"> PG&amp;E's ME&amp;O Actual Expenditures</t>
  </si>
  <si>
    <t>2018-2022 and 2023 Funding Cycle Customer Communication, Marketing, and Outreach</t>
  </si>
  <si>
    <t>Year-to-Date  Expenditures</t>
  </si>
  <si>
    <t>Total Funding Cycle Expenditures to date</t>
  </si>
  <si>
    <t>2019 Authorized Budget (if Applicable)</t>
  </si>
  <si>
    <t>2023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</si>
  <si>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</si>
  <si>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</si>
  <si>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</si>
  <si>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</si>
  <si>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</si>
  <si>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</si>
  <si>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</si>
  <si>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</si>
  <si>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</si>
  <si>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</si>
  <si>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</si>
  <si>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</si>
  <si>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</si>
  <si>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</si>
  <si>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</si>
  <si>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</si>
  <si>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</si>
  <si>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</si>
  <si>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</si>
  <si>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</si>
  <si>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</si>
  <si>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</si>
  <si>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</si>
  <si>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</si>
  <si>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</si>
  <si>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</si>
  <si>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</si>
  <si>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</si>
  <si>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</si>
  <si>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</si>
  <si>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</si>
  <si>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</si>
  <si>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</si>
  <si>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</si>
  <si>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</si>
  <si>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</si>
  <si>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</si>
  <si>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</si>
  <si>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</si>
  <si>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</si>
  <si>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</si>
  <si>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</si>
  <si>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</si>
  <si>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</si>
  <si>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</si>
  <si>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</si>
  <si>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</si>
  <si>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</si>
  <si>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</si>
  <si>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</si>
  <si>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</si>
  <si>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</si>
  <si>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</si>
  <si>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</si>
  <si>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Central Coast</t>
  </si>
  <si>
    <t>PGCC</t>
  </si>
  <si>
    <t>Central Coast PGCC</t>
  </si>
  <si>
    <t>East Bay (Bay Area)</t>
  </si>
  <si>
    <t>PGEB</t>
  </si>
  <si>
    <t xml:space="preserve">East Bay (Bay Area) PGEB </t>
  </si>
  <si>
    <t>Fresno</t>
  </si>
  <si>
    <t>PGF1</t>
  </si>
  <si>
    <t xml:space="preserve">Fresno PGF1 </t>
  </si>
  <si>
    <t>Geysers</t>
  </si>
  <si>
    <t>PGFG</t>
  </si>
  <si>
    <t xml:space="preserve">Geysers PGFG </t>
  </si>
  <si>
    <t>Humboldt</t>
  </si>
  <si>
    <t>PGHB</t>
  </si>
  <si>
    <t xml:space="preserve">Humboldt PGHB </t>
  </si>
  <si>
    <t>Kern</t>
  </si>
  <si>
    <t>PGKN</t>
  </si>
  <si>
    <t xml:space="preserve">Kern PGKN </t>
  </si>
  <si>
    <t>North Bay</t>
  </si>
  <si>
    <t>PGNB</t>
  </si>
  <si>
    <t xml:space="preserve">North Bay PGNB  </t>
  </si>
  <si>
    <t>North Coast</t>
  </si>
  <si>
    <t>PGNC</t>
  </si>
  <si>
    <t xml:space="preserve">North Coast PGNC  </t>
  </si>
  <si>
    <t>North of Path 15</t>
  </si>
  <si>
    <t>PGNP</t>
  </si>
  <si>
    <t xml:space="preserve">North of Path 15 PGNP  </t>
  </si>
  <si>
    <t>Peninsula (Bay Area)</t>
  </si>
  <si>
    <t>PGP2</t>
  </si>
  <si>
    <t xml:space="preserve">Peninsula (Bay Area) PGP2 </t>
  </si>
  <si>
    <t>San Francisco (Bay Area)</t>
  </si>
  <si>
    <t>PGSF</t>
  </si>
  <si>
    <t xml:space="preserve">San Francisco (Bay Area) PGSF </t>
  </si>
  <si>
    <t>Sierra</t>
  </si>
  <si>
    <t>PGSI</t>
  </si>
  <si>
    <t xml:space="preserve">Sierra PGSI  </t>
  </si>
  <si>
    <t>South Bay (Bay Area)</t>
  </si>
  <si>
    <t>PGSB</t>
  </si>
  <si>
    <t xml:space="preserve">South Bay (Bay Area) PGSB  </t>
  </si>
  <si>
    <t>Stockton</t>
  </si>
  <si>
    <t>PGST</t>
  </si>
  <si>
    <t xml:space="preserve">Stockton PGST  </t>
  </si>
  <si>
    <t>ZP26</t>
  </si>
  <si>
    <t>PGZP</t>
  </si>
  <si>
    <t xml:space="preserve">ZP26 PGZP  </t>
  </si>
  <si>
    <t>SubLap/Zones (15) : Central Coast PGCC ; East Bay (Bay Area) PGEB ; Fresno PGF1 ; Geysers PGFG ; Humboldt PGHB ; Kern PGKN ; North Bay PGNB ; North Coast PGNC ; North of Path 15 PGNP ; Peninsula (Bay Area) PGP2 ; San Francisco (Bay Area) PGSF ; Sierra PGSI ; South Bay (Bay Area) PGSB ; Stockton PGST ; ZP26 PGZP</t>
  </si>
  <si>
    <t>Local Capacity Planning Areas and Disadvantaged Communities Pilot</t>
  </si>
  <si>
    <t>The ADR program is shifting $2,289,000 to the DRET program</t>
  </si>
  <si>
    <t xml:space="preserve">There will be no program impact to the ADR program since the budget is enough to cover all ADR projects forecasted in 2023. </t>
  </si>
  <si>
    <t>The average ex post load impacts per customer are based on the load impacts filing on April 3, 2023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</si>
  <si>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t xml:space="preserve">The average ex ante load impacts per customer are based on the load impacts filing on April 3, 2023 (R.13-09-011). Estimated Average Ex Ante Load Impact kW/Customer = Portfolio-Adjusted Average kW / Customer, under 1-in-2 utility weather conditions, where an event that would occur during Resource Adequecy (RA) hours of 5 -10 pm during March-April or 4 - 9 pm during all other months. </t>
  </si>
  <si>
    <t>Eligible Accounts as of
March 2023</t>
  </si>
  <si>
    <r>
      <rPr>
        <vertAlign val="superscript"/>
        <sz val="10"/>
        <rFont val="Cambria"/>
        <family val="1"/>
      </rPr>
      <t>1</t>
    </r>
    <r>
      <rPr>
        <sz val="10"/>
        <rFont val="Cambria"/>
        <family val="1"/>
      </rPr>
      <t xml:space="preserve"> 2023 Authorized budget includes incentive and administration costs</t>
    </r>
  </si>
  <si>
    <t>The DRET program have studies exceeded its allocated budget of $1,510,000 and will need additional funding in 2023</t>
  </si>
  <si>
    <r>
      <rPr>
        <vertAlign val="superscript"/>
        <sz val="10"/>
        <rFont val="Cambria"/>
        <family val="1"/>
        <scheme val="major"/>
      </rPr>
      <t xml:space="preserve">2 </t>
    </r>
    <r>
      <rPr>
        <sz val="10"/>
        <rFont val="Cambria"/>
        <family val="1"/>
        <scheme val="major"/>
      </rPr>
      <t>2023 Authorized budget for ELRP</t>
    </r>
  </si>
  <si>
    <t>2023 Detailed Breakdown of MWs To Date in TA/Auto DR/TI Programs</t>
  </si>
  <si>
    <t>Programs for June 2023</t>
  </si>
  <si>
    <r>
      <t xml:space="preserve">            Pacific Gas and Electric Company (“PG&amp;E”) hereby submits this report on Interruptible Load and Demand Response Programs for June 2023.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</si>
  <si>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June 2023</t>
  </si>
  <si>
    <t>PGCC, PGEB, PGKN, PGNB, PGNP, PGP2, PGSB, PGSI, PGST, PGZP</t>
  </si>
  <si>
    <t>Day-Ahead</t>
  </si>
  <si>
    <t>PG&amp;E Test</t>
  </si>
  <si>
    <t>System</t>
  </si>
  <si>
    <t>Temperature</t>
  </si>
  <si>
    <t>Market Resources in PGCC, PGEB, PGF1, PGFG, PGKN, PGNP, PGZP</t>
  </si>
  <si>
    <t>Market Award</t>
  </si>
  <si>
    <t>Market Resources in PGNB, PGP2, PGSB, PGSI, PGST</t>
  </si>
  <si>
    <t>Test Event</t>
  </si>
  <si>
    <t>Public</t>
  </si>
  <si>
    <t>REDACTED</t>
  </si>
  <si>
    <t>Contains confidential information per declaration of Jomo Thorne dated July 14th,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</si>
</sst>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sz val="8"/>
      <color rgb="FF1F497D"/>
      <name val="Arial"/>
      <family val="2"/>
    </font>
    <font>
      <sz val="8"/>
      <color theme="1"/>
      <name val="Calibri"/>
      <family val="2"/>
      <scheme val="minor"/>
    </font>
    <font>
      <i/>
      <sz val="8"/>
      <color indexed="8"/>
      <name val="Arial"/>
      <family val="2"/>
    </font>
    <font>
      <sz val="9"/>
      <name val="Arial Narrow"/>
      <family val="2"/>
    </font>
    <font>
      <b/>
      <sz val="10"/>
      <color theme="1"/>
      <name val="Calibri"/>
      <family val="2"/>
      <scheme val="minor"/>
    </font>
    <font>
      <sz val="10"/>
      <color theme="1"/>
      <name val="Calibri"/>
      <family val="2"/>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
      <b/>
      <sz val="10"/>
      <color rgb="FFFF0000"/>
      <name val="Arial"/>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name val="Calibri"/>
    </font>
    <font>
      <sz val="10"/>
      <name val="Calibri"/>
      <scheme val="minor"/>
    </font>
    <font>
      <sz val="10"/>
      <color theme="1"/>
      <name val="Calibri"/>
      <scheme val="minor"/>
    </font>
    <font>
      <sz val="10"/>
      <color rgb="FF000000"/>
      <name val="Calibri"/>
      <family val="2"/>
    </font>
  </fonts>
  <fills count="15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0.249977111117893"/>
        <bgColor indexed="64"/>
      </patternFill>
    </fill>
  </fills>
  <borders count="335">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right style="thin">
        <color indexed="64"/>
      </right>
      <top style="thin">
        <color indexed="64"/>
      </top>
      <bottom/>
      <diagonal/>
    </border>
  </borders>
  <cellStyleXfs count="25565">
    <xf numFmtId="0" fontId="0" fillId="0" borderId="0"/>
    <xf numFmtId="43" fontId="29"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4" fillId="0" borderId="0"/>
    <xf numFmtId="0" fontId="29" fillId="0" borderId="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4" fontId="30" fillId="18" borderId="3" applyNumberFormat="0" applyProtection="0">
      <alignment horizontal="right" vertical="center" wrapText="1"/>
    </xf>
    <xf numFmtId="4" fontId="31" fillId="19" borderId="19" applyNumberFormat="0" applyProtection="0">
      <alignment vertical="center"/>
    </xf>
    <xf numFmtId="4" fontId="32" fillId="20" borderId="20">
      <alignment vertical="center"/>
    </xf>
    <xf numFmtId="4" fontId="33" fillId="20" borderId="20">
      <alignment vertical="center"/>
    </xf>
    <xf numFmtId="4" fontId="32" fillId="21" borderId="20">
      <alignment vertical="center"/>
    </xf>
    <xf numFmtId="4" fontId="33" fillId="21" borderId="20">
      <alignment vertical="center"/>
    </xf>
    <xf numFmtId="4" fontId="30" fillId="18" borderId="3" applyNumberFormat="0" applyProtection="0">
      <alignment horizontal="left" vertical="center" indent="1"/>
    </xf>
    <xf numFmtId="0" fontId="17" fillId="19" borderId="19" applyNumberFormat="0" applyProtection="0">
      <alignment horizontal="left" vertical="top" indent="1"/>
    </xf>
    <xf numFmtId="4" fontId="25" fillId="22" borderId="3" applyNumberFormat="0" applyProtection="0">
      <alignment horizontal="left" vertical="center"/>
    </xf>
    <xf numFmtId="4" fontId="27" fillId="23" borderId="3" applyNumberFormat="0">
      <alignment horizontal="right" vertical="center"/>
    </xf>
    <xf numFmtId="4" fontId="16" fillId="24" borderId="19" applyNumberFormat="0" applyProtection="0">
      <alignment horizontal="right" vertical="center"/>
    </xf>
    <xf numFmtId="4" fontId="16" fillId="25" borderId="19" applyNumberFormat="0" applyProtection="0">
      <alignment horizontal="right" vertical="center"/>
    </xf>
    <xf numFmtId="4" fontId="16" fillId="26" borderId="19" applyNumberFormat="0" applyProtection="0">
      <alignment horizontal="right" vertical="center"/>
    </xf>
    <xf numFmtId="4" fontId="16" fillId="27" borderId="19" applyNumberFormat="0" applyProtection="0">
      <alignment horizontal="right" vertical="center"/>
    </xf>
    <xf numFmtId="4" fontId="16" fillId="28" borderId="19" applyNumberFormat="0" applyProtection="0">
      <alignment horizontal="right" vertical="center"/>
    </xf>
    <xf numFmtId="4" fontId="16" fillId="29" borderId="19" applyNumberFormat="0" applyProtection="0">
      <alignment horizontal="right" vertical="center"/>
    </xf>
    <xf numFmtId="4" fontId="16" fillId="30" borderId="19" applyNumberFormat="0" applyProtection="0">
      <alignment horizontal="right" vertical="center"/>
    </xf>
    <xf numFmtId="4" fontId="16" fillId="31" borderId="19" applyNumberFormat="0" applyProtection="0">
      <alignment horizontal="right" vertical="center"/>
    </xf>
    <xf numFmtId="4" fontId="16" fillId="32" borderId="19" applyNumberFormat="0" applyProtection="0">
      <alignment horizontal="right" vertical="center"/>
    </xf>
    <xf numFmtId="4" fontId="17" fillId="33" borderId="3" applyNumberFormat="0" applyProtection="0">
      <alignment horizontal="left" vertical="center" indent="1"/>
    </xf>
    <xf numFmtId="4" fontId="16" fillId="34" borderId="3" applyNumberFormat="0" applyProtection="0">
      <alignment horizontal="left" vertical="center" indent="1"/>
    </xf>
    <xf numFmtId="4" fontId="34" fillId="35" borderId="0" applyNumberFormat="0" applyProtection="0">
      <alignment horizontal="left" vertical="center" indent="1"/>
    </xf>
    <xf numFmtId="4" fontId="16" fillId="36" borderId="19" applyNumberFormat="0" applyProtection="0">
      <alignment horizontal="right" vertical="center"/>
    </xf>
    <xf numFmtId="4" fontId="35" fillId="37" borderId="21">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0" fontId="24" fillId="0" borderId="3" applyNumberFormat="0" applyProtection="0">
      <alignment horizontal="left" vertical="center" indent="2"/>
    </xf>
    <xf numFmtId="0" fontId="20" fillId="35" borderId="19" applyNumberFormat="0" applyProtection="0">
      <alignment horizontal="left" vertical="top" indent="1"/>
    </xf>
    <xf numFmtId="0" fontId="24" fillId="0" borderId="3" applyNumberFormat="0" applyProtection="0">
      <alignment horizontal="left" vertical="center" indent="2"/>
    </xf>
    <xf numFmtId="0" fontId="20" fillId="38" borderId="19" applyNumberFormat="0" applyProtection="0">
      <alignment horizontal="left" vertical="top" indent="1"/>
    </xf>
    <xf numFmtId="0" fontId="24" fillId="0" borderId="3" applyNumberFormat="0" applyProtection="0">
      <alignment horizontal="left" vertical="center" indent="2"/>
    </xf>
    <xf numFmtId="0" fontId="20" fillId="39" borderId="19" applyNumberFormat="0" applyProtection="0">
      <alignment horizontal="left" vertical="top" indent="1"/>
    </xf>
    <xf numFmtId="0" fontId="24" fillId="0" borderId="3" applyNumberFormat="0" applyProtection="0">
      <alignment horizontal="left" vertical="center" indent="2"/>
    </xf>
    <xf numFmtId="0" fontId="20" fillId="3" borderId="19" applyNumberFormat="0" applyProtection="0">
      <alignment horizontal="left" vertical="top" indent="1"/>
    </xf>
    <xf numFmtId="4" fontId="16" fillId="40" borderId="19" applyNumberFormat="0" applyProtection="0">
      <alignment vertical="center"/>
    </xf>
    <xf numFmtId="4" fontId="36" fillId="40" borderId="19" applyNumberFormat="0" applyProtection="0">
      <alignment vertical="center"/>
    </xf>
    <xf numFmtId="4" fontId="37" fillId="20" borderId="21">
      <alignment vertical="center"/>
    </xf>
    <xf numFmtId="4" fontId="38" fillId="20" borderId="21">
      <alignment vertical="center"/>
    </xf>
    <xf numFmtId="4" fontId="37" fillId="21" borderId="21">
      <alignment vertical="center"/>
    </xf>
    <xf numFmtId="4" fontId="38" fillId="21" borderId="21">
      <alignment vertical="center"/>
    </xf>
    <xf numFmtId="4" fontId="39" fillId="0" borderId="0" applyNumberFormat="0" applyProtection="0">
      <alignment horizontal="left" vertical="center" indent="1"/>
    </xf>
    <xf numFmtId="0" fontId="16" fillId="40" borderId="19" applyNumberFormat="0" applyProtection="0">
      <alignment horizontal="left" vertical="top" indent="1"/>
    </xf>
    <xf numFmtId="0" fontId="27" fillId="23" borderId="3" applyNumberFormat="0">
      <alignment horizontal="left" vertical="center"/>
    </xf>
    <xf numFmtId="4" fontId="22" fillId="0" borderId="3" applyNumberFormat="0" applyProtection="0">
      <alignment horizontal="left" vertical="center" indent="1"/>
    </xf>
    <xf numFmtId="4" fontId="39" fillId="0" borderId="0" applyNumberFormat="0" applyProtection="0">
      <alignment horizontal="right" vertical="center" wrapText="1"/>
    </xf>
    <xf numFmtId="4" fontId="23" fillId="0" borderId="3" applyNumberFormat="0" applyProtection="0">
      <alignment horizontal="right" vertical="center" wrapText="1"/>
    </xf>
    <xf numFmtId="4" fontId="36" fillId="41" borderId="19" applyNumberFormat="0" applyProtection="0">
      <alignment horizontal="right" vertical="center"/>
    </xf>
    <xf numFmtId="4" fontId="40" fillId="20" borderId="21">
      <alignment vertical="center"/>
    </xf>
    <xf numFmtId="4" fontId="41" fillId="20" borderId="21">
      <alignment vertical="center"/>
    </xf>
    <xf numFmtId="4" fontId="40" fillId="21" borderId="21">
      <alignment vertical="center"/>
    </xf>
    <xf numFmtId="4" fontId="41" fillId="42" borderId="21">
      <alignment vertical="center"/>
    </xf>
    <xf numFmtId="4" fontId="23" fillId="0" borderId="3" applyNumberFormat="0" applyProtection="0">
      <alignment horizontal="left" vertical="center" indent="1"/>
    </xf>
    <xf numFmtId="0" fontId="25" fillId="43" borderId="3" applyNumberFormat="0" applyProtection="0">
      <alignment horizontal="center" vertical="center" wrapTex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32" fillId="21" borderId="21">
      <alignment vertical="center"/>
    </xf>
    <xf numFmtId="4" fontId="33" fillId="21" borderId="21">
      <alignment vertical="center"/>
    </xf>
    <xf numFmtId="4" fontId="44" fillId="40" borderId="22">
      <alignment horizontal="left" vertical="center" indent="1"/>
    </xf>
    <xf numFmtId="4" fontId="18" fillId="0" borderId="0" applyNumberFormat="0" applyProtection="0">
      <alignment vertical="center"/>
    </xf>
    <xf numFmtId="4" fontId="45" fillId="41" borderId="19" applyNumberFormat="0" applyProtection="0">
      <alignment horizontal="right" vertical="center"/>
    </xf>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6" fillId="0" borderId="0"/>
    <xf numFmtId="0" fontId="58" fillId="0" borderId="0"/>
    <xf numFmtId="44" fontId="58" fillId="0" borderId="0" applyFont="0" applyFill="0" applyBorder="0" applyAlignment="0" applyProtection="0"/>
    <xf numFmtId="173" fontId="20" fillId="0" borderId="0"/>
    <xf numFmtId="173" fontId="20" fillId="0" borderId="0"/>
    <xf numFmtId="173" fontId="20" fillId="0" borderId="0"/>
    <xf numFmtId="43" fontId="20" fillId="0" borderId="0" applyFont="0" applyFill="0" applyBorder="0" applyAlignment="0" applyProtection="0"/>
    <xf numFmtId="0" fontId="67" fillId="59" borderId="0" applyNumberFormat="0" applyBorder="0" applyAlignment="0" applyProtection="0"/>
    <xf numFmtId="0" fontId="67" fillId="61" borderId="0" applyNumberFormat="0" applyBorder="0" applyAlignment="0" applyProtection="0"/>
    <xf numFmtId="0" fontId="67" fillId="63" borderId="0" applyNumberFormat="0" applyBorder="0" applyAlignment="0" applyProtection="0"/>
    <xf numFmtId="0" fontId="67" fillId="65" borderId="0" applyNumberFormat="0" applyBorder="0" applyAlignment="0" applyProtection="0"/>
    <xf numFmtId="0" fontId="67" fillId="67" borderId="0" applyNumberFormat="0" applyBorder="0" applyAlignment="0" applyProtection="0"/>
    <xf numFmtId="0" fontId="67"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2"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69" fillId="75"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76" borderId="0" applyNumberFormat="0" applyBorder="0" applyAlignment="0" applyProtection="0"/>
    <xf numFmtId="0" fontId="68" fillId="77" borderId="0" applyNumberFormat="0" applyBorder="0" applyAlignment="0" applyProtection="0"/>
    <xf numFmtId="0" fontId="69" fillId="78"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69" fillId="78"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8" fillId="79" borderId="0" applyNumberFormat="0" applyBorder="0" applyAlignment="0" applyProtection="0"/>
    <xf numFmtId="0" fontId="68" fillId="74" borderId="0" applyNumberFormat="0" applyBorder="0" applyAlignment="0" applyProtection="0"/>
    <xf numFmtId="0" fontId="69" fillId="8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70" fillId="53" borderId="0" applyNumberFormat="0" applyBorder="0" applyAlignment="0" applyProtection="0"/>
    <xf numFmtId="0" fontId="71" fillId="56" borderId="32" applyNumberFormat="0" applyAlignment="0" applyProtection="0"/>
    <xf numFmtId="0" fontId="72" fillId="57" borderId="35" applyNumberFormat="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76" fillId="0" borderId="29" applyNumberFormat="0" applyFill="0" applyAlignment="0" applyProtection="0"/>
    <xf numFmtId="0" fontId="77" fillId="0" borderId="30"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9" fillId="55" borderId="32" applyNumberFormat="0" applyAlignment="0" applyProtection="0"/>
    <xf numFmtId="0" fontId="80" fillId="0" borderId="34" applyNumberFormat="0" applyFill="0" applyAlignment="0" applyProtection="0"/>
    <xf numFmtId="0" fontId="81" fillId="54" borderId="0" applyNumberFormat="0" applyBorder="0" applyAlignment="0" applyProtection="0"/>
    <xf numFmtId="0" fontId="82" fillId="56" borderId="33" applyNumberFormat="0" applyAlignment="0" applyProtection="0"/>
    <xf numFmtId="0" fontId="20" fillId="84" borderId="3" applyNumberFormat="0">
      <protection locked="0"/>
    </xf>
    <xf numFmtId="0" fontId="83" fillId="0" borderId="0" applyNumberFormat="0" applyFill="0" applyBorder="0" applyAlignment="0" applyProtection="0"/>
    <xf numFmtId="0" fontId="66" fillId="0" borderId="0" applyNumberFormat="0" applyFill="0" applyBorder="0" applyAlignment="0" applyProtection="0"/>
    <xf numFmtId="0" fontId="84" fillId="0" borderId="36" applyNumberFormat="0" applyFill="0" applyAlignment="0" applyProtection="0"/>
    <xf numFmtId="0" fontId="85" fillId="0" borderId="0" applyNumberFormat="0" applyFill="0" applyBorder="0" applyAlignment="0" applyProtection="0"/>
    <xf numFmtId="4" fontId="23" fillId="0" borderId="40" applyNumberFormat="0" applyProtection="0">
      <alignment horizontal="left" vertical="center" indent="1"/>
    </xf>
    <xf numFmtId="0" fontId="20" fillId="0" borderId="0">
      <alignment horizontal="left" wrapText="1"/>
    </xf>
    <xf numFmtId="0" fontId="93" fillId="0" borderId="0" applyNumberFormat="0" applyFill="0" applyBorder="0" applyAlignment="0" applyProtection="0">
      <alignment horizontal="left" wrapText="1"/>
    </xf>
    <xf numFmtId="0" fontId="20" fillId="0" borderId="0"/>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15" fillId="0" borderId="0"/>
    <xf numFmtId="0" fontId="14" fillId="0" borderId="0"/>
    <xf numFmtId="4" fontId="30" fillId="18" borderId="40" applyNumberFormat="0" applyProtection="0">
      <alignment horizontal="right" vertical="center" wrapText="1"/>
    </xf>
    <xf numFmtId="4" fontId="31" fillId="19" borderId="41" applyNumberFormat="0" applyProtection="0">
      <alignment vertical="center"/>
    </xf>
    <xf numFmtId="4" fontId="30" fillId="18" borderId="40" applyNumberFormat="0" applyProtection="0">
      <alignment horizontal="left" vertical="center" indent="1"/>
    </xf>
    <xf numFmtId="0" fontId="17" fillId="19" borderId="41" applyNumberFormat="0" applyProtection="0">
      <alignment horizontal="left" vertical="top" indent="1"/>
    </xf>
    <xf numFmtId="4" fontId="25" fillId="22" borderId="40" applyNumberFormat="0" applyProtection="0">
      <alignment horizontal="left" vertical="center"/>
    </xf>
    <xf numFmtId="4" fontId="16" fillId="24" borderId="41" applyNumberFormat="0" applyProtection="0">
      <alignment horizontal="right" vertical="center"/>
    </xf>
    <xf numFmtId="4" fontId="16" fillId="25" borderId="41" applyNumberFormat="0" applyProtection="0">
      <alignment horizontal="right" vertical="center"/>
    </xf>
    <xf numFmtId="4" fontId="16" fillId="26" borderId="41" applyNumberFormat="0" applyProtection="0">
      <alignment horizontal="right" vertical="center"/>
    </xf>
    <xf numFmtId="4" fontId="16" fillId="27" borderId="41" applyNumberFormat="0" applyProtection="0">
      <alignment horizontal="right" vertical="center"/>
    </xf>
    <xf numFmtId="4" fontId="16" fillId="28" borderId="41" applyNumberFormat="0" applyProtection="0">
      <alignment horizontal="right" vertical="center"/>
    </xf>
    <xf numFmtId="4" fontId="16" fillId="29" borderId="41" applyNumberFormat="0" applyProtection="0">
      <alignment horizontal="right" vertical="center"/>
    </xf>
    <xf numFmtId="4" fontId="16" fillId="30" borderId="41" applyNumberFormat="0" applyProtection="0">
      <alignment horizontal="right" vertical="center"/>
    </xf>
    <xf numFmtId="4" fontId="16" fillId="31" borderId="41" applyNumberFormat="0" applyProtection="0">
      <alignment horizontal="right" vertical="center"/>
    </xf>
    <xf numFmtId="4" fontId="16" fillId="32" borderId="41" applyNumberFormat="0" applyProtection="0">
      <alignment horizontal="right" vertical="center"/>
    </xf>
    <xf numFmtId="4" fontId="17" fillId="33" borderId="40" applyNumberFormat="0" applyProtection="0">
      <alignment horizontal="left" vertical="center" indent="1"/>
    </xf>
    <xf numFmtId="4" fontId="16" fillId="34" borderId="40" applyNumberFormat="0" applyProtection="0">
      <alignment horizontal="left" vertical="center" indent="1"/>
    </xf>
    <xf numFmtId="4" fontId="16" fillId="36" borderId="41" applyNumberFormat="0" applyProtection="0">
      <alignment horizontal="right" vertical="center"/>
    </xf>
    <xf numFmtId="0" fontId="24" fillId="0" borderId="40" applyNumberFormat="0" applyProtection="0">
      <alignment horizontal="left" vertical="center" indent="2"/>
    </xf>
    <xf numFmtId="0" fontId="20" fillId="35" borderId="41" applyNumberFormat="0" applyProtection="0">
      <alignment horizontal="left" vertical="top" indent="1"/>
    </xf>
    <xf numFmtId="0" fontId="24" fillId="0" borderId="40" applyNumberFormat="0" applyProtection="0">
      <alignment horizontal="left" vertical="center" indent="2"/>
    </xf>
    <xf numFmtId="0" fontId="20" fillId="38" borderId="41" applyNumberFormat="0" applyProtection="0">
      <alignment horizontal="left" vertical="top" indent="1"/>
    </xf>
    <xf numFmtId="0" fontId="24" fillId="0" borderId="40" applyNumberFormat="0" applyProtection="0">
      <alignment horizontal="left" vertical="center" indent="2"/>
    </xf>
    <xf numFmtId="0" fontId="20" fillId="39" borderId="41" applyNumberFormat="0" applyProtection="0">
      <alignment horizontal="left" vertical="top" indent="1"/>
    </xf>
    <xf numFmtId="0" fontId="24" fillId="0" borderId="40" applyNumberFormat="0" applyProtection="0">
      <alignment horizontal="left" vertical="center" indent="2"/>
    </xf>
    <xf numFmtId="0" fontId="20" fillId="3" borderId="41" applyNumberFormat="0" applyProtection="0">
      <alignment horizontal="left" vertical="top" indent="1"/>
    </xf>
    <xf numFmtId="4" fontId="16" fillId="40" borderId="41" applyNumberFormat="0" applyProtection="0">
      <alignment vertical="center"/>
    </xf>
    <xf numFmtId="4" fontId="36" fillId="40" borderId="41" applyNumberFormat="0" applyProtection="0">
      <alignment vertical="center"/>
    </xf>
    <xf numFmtId="0" fontId="16" fillId="40" borderId="41" applyNumberFormat="0" applyProtection="0">
      <alignment horizontal="left" vertical="top" indent="1"/>
    </xf>
    <xf numFmtId="4" fontId="23" fillId="0" borderId="40" applyNumberFormat="0" applyProtection="0">
      <alignment horizontal="right" vertical="center" wrapText="1"/>
    </xf>
    <xf numFmtId="4" fontId="36" fillId="41" borderId="41" applyNumberFormat="0" applyProtection="0">
      <alignment horizontal="right" vertical="center"/>
    </xf>
    <xf numFmtId="0" fontId="25" fillId="43" borderId="40" applyNumberFormat="0" applyProtection="0">
      <alignment horizontal="center" vertical="center" wrapText="1"/>
    </xf>
    <xf numFmtId="0" fontId="25" fillId="44" borderId="40" applyNumberFormat="0" applyProtection="0">
      <alignment horizontal="center" vertical="top" wrapText="1"/>
    </xf>
    <xf numFmtId="4" fontId="45" fillId="41" borderId="41" applyNumberFormat="0" applyProtection="0">
      <alignment horizontal="right" vertical="center"/>
    </xf>
    <xf numFmtId="0" fontId="13" fillId="0" borderId="0"/>
    <xf numFmtId="44" fontId="13" fillId="0" borderId="0" applyFont="0" applyFill="0" applyBorder="0" applyAlignment="0" applyProtection="0"/>
    <xf numFmtId="4" fontId="45" fillId="41" borderId="43" applyNumberFormat="0" applyProtection="0">
      <alignment horizontal="right" vertical="center"/>
    </xf>
    <xf numFmtId="4" fontId="36" fillId="41" borderId="43" applyNumberFormat="0" applyProtection="0">
      <alignment horizontal="right" vertical="center"/>
    </xf>
    <xf numFmtId="0" fontId="16" fillId="40" borderId="43" applyNumberFormat="0" applyProtection="0">
      <alignment horizontal="left" vertical="top" indent="1"/>
    </xf>
    <xf numFmtId="4" fontId="36" fillId="40" borderId="43" applyNumberFormat="0" applyProtection="0">
      <alignment vertical="center"/>
    </xf>
    <xf numFmtId="4" fontId="16" fillId="40" borderId="43" applyNumberFormat="0" applyProtection="0">
      <alignment vertical="center"/>
    </xf>
    <xf numFmtId="0" fontId="20" fillId="3" borderId="43" applyNumberFormat="0" applyProtection="0">
      <alignment horizontal="left" vertical="top" indent="1"/>
    </xf>
    <xf numFmtId="0" fontId="20" fillId="39" borderId="43" applyNumberFormat="0" applyProtection="0">
      <alignment horizontal="left" vertical="top" indent="1"/>
    </xf>
    <xf numFmtId="0" fontId="20" fillId="38" borderId="43" applyNumberFormat="0" applyProtection="0">
      <alignment horizontal="left" vertical="top" indent="1"/>
    </xf>
    <xf numFmtId="0" fontId="20" fillId="35" borderId="43" applyNumberFormat="0" applyProtection="0">
      <alignment horizontal="left" vertical="top" indent="1"/>
    </xf>
    <xf numFmtId="4" fontId="16" fillId="36" borderId="43" applyNumberFormat="0" applyProtection="0">
      <alignment horizontal="right" vertical="center"/>
    </xf>
    <xf numFmtId="4" fontId="16" fillId="32" borderId="43" applyNumberFormat="0" applyProtection="0">
      <alignment horizontal="right" vertical="center"/>
    </xf>
    <xf numFmtId="4" fontId="16" fillId="31" borderId="43" applyNumberFormat="0" applyProtection="0">
      <alignment horizontal="right" vertical="center"/>
    </xf>
    <xf numFmtId="4" fontId="16" fillId="30" borderId="43" applyNumberFormat="0" applyProtection="0">
      <alignment horizontal="right" vertical="center"/>
    </xf>
    <xf numFmtId="4" fontId="16" fillId="29" borderId="43" applyNumberFormat="0" applyProtection="0">
      <alignment horizontal="right" vertical="center"/>
    </xf>
    <xf numFmtId="4" fontId="16" fillId="28" borderId="43" applyNumberFormat="0" applyProtection="0">
      <alignment horizontal="right" vertical="center"/>
    </xf>
    <xf numFmtId="4" fontId="16" fillId="27" borderId="43" applyNumberFormat="0" applyProtection="0">
      <alignment horizontal="right" vertical="center"/>
    </xf>
    <xf numFmtId="4" fontId="16" fillId="26" borderId="43" applyNumberFormat="0" applyProtection="0">
      <alignment horizontal="right" vertical="center"/>
    </xf>
    <xf numFmtId="4" fontId="16" fillId="25" borderId="43" applyNumberFormat="0" applyProtection="0">
      <alignment horizontal="right" vertical="center"/>
    </xf>
    <xf numFmtId="4" fontId="16" fillId="24" borderId="43" applyNumberFormat="0" applyProtection="0">
      <alignment horizontal="right" vertical="center"/>
    </xf>
    <xf numFmtId="0" fontId="17" fillId="19" borderId="43" applyNumberFormat="0" applyProtection="0">
      <alignment horizontal="left" vertical="top" indent="1"/>
    </xf>
    <xf numFmtId="4" fontId="31" fillId="19" borderId="43" applyNumberFormat="0" applyProtection="0">
      <alignment vertical="center"/>
    </xf>
    <xf numFmtId="0" fontId="20" fillId="84" borderId="40" applyNumberFormat="0">
      <protection locked="0"/>
    </xf>
    <xf numFmtId="4" fontId="23" fillId="0" borderId="42" applyNumberFormat="0" applyProtection="0">
      <alignment horizontal="left" vertical="center" indent="1"/>
    </xf>
    <xf numFmtId="0" fontId="13" fillId="0" borderId="0"/>
    <xf numFmtId="0" fontId="13" fillId="0" borderId="0"/>
    <xf numFmtId="4" fontId="23" fillId="0" borderId="44" applyNumberFormat="0" applyProtection="0">
      <alignment horizontal="left" vertical="center" indent="1"/>
    </xf>
    <xf numFmtId="4" fontId="25" fillId="22" borderId="56" applyNumberFormat="0" applyProtection="0">
      <alignment horizontal="left" vertical="center"/>
    </xf>
    <xf numFmtId="0" fontId="24" fillId="0" borderId="48" applyNumberFormat="0" applyProtection="0">
      <alignment horizontal="left" vertical="center" indent="2"/>
    </xf>
    <xf numFmtId="4" fontId="30" fillId="18" borderId="48" applyNumberFormat="0" applyProtection="0">
      <alignment horizontal="right" vertical="center" wrapText="1"/>
    </xf>
    <xf numFmtId="4" fontId="16" fillId="31" borderId="57" applyNumberFormat="0" applyProtection="0">
      <alignment horizontal="right" vertical="center"/>
    </xf>
    <xf numFmtId="0" fontId="20" fillId="39" borderId="57" applyNumberFormat="0" applyProtection="0">
      <alignment horizontal="left" vertical="top" indent="1"/>
    </xf>
    <xf numFmtId="0" fontId="20" fillId="84" borderId="48" applyNumberFormat="0">
      <protection locked="0"/>
    </xf>
    <xf numFmtId="4" fontId="25" fillId="22" borderId="48" applyNumberFormat="0" applyProtection="0">
      <alignment horizontal="left" vertical="center"/>
    </xf>
    <xf numFmtId="4" fontId="30" fillId="18" borderId="48" applyNumberFormat="0" applyProtection="0">
      <alignment horizontal="right" vertical="center" wrapText="1"/>
    </xf>
    <xf numFmtId="0" fontId="17" fillId="19" borderId="57" applyNumberFormat="0" applyProtection="0">
      <alignment horizontal="left" vertical="top" indent="1"/>
    </xf>
    <xf numFmtId="4" fontId="31" fillId="19" borderId="57" applyNumberFormat="0" applyProtection="0">
      <alignment vertical="center"/>
    </xf>
    <xf numFmtId="0" fontId="12" fillId="0" borderId="0"/>
    <xf numFmtId="44" fontId="12" fillId="0" borderId="0" applyFont="0" applyFill="0" applyBorder="0" applyAlignment="0" applyProtection="0"/>
    <xf numFmtId="4" fontId="16" fillId="34" borderId="48" applyNumberFormat="0" applyProtection="0">
      <alignment horizontal="left" vertical="center" indent="1"/>
    </xf>
    <xf numFmtId="4" fontId="30" fillId="18" borderId="56" applyNumberFormat="0" applyProtection="0">
      <alignment horizontal="left" vertical="center" indent="1"/>
    </xf>
    <xf numFmtId="0" fontId="24" fillId="0" borderId="56" applyNumberFormat="0" applyProtection="0">
      <alignment horizontal="left" vertical="center" indent="2"/>
    </xf>
    <xf numFmtId="0" fontId="20" fillId="38" borderId="57" applyNumberFormat="0" applyProtection="0">
      <alignment horizontal="left" vertical="top" indent="1"/>
    </xf>
    <xf numFmtId="0" fontId="24" fillId="0" borderId="56" applyNumberFormat="0" applyProtection="0">
      <alignment horizontal="left" vertical="center" indent="2"/>
    </xf>
    <xf numFmtId="0" fontId="20" fillId="35" borderId="57" applyNumberFormat="0" applyProtection="0">
      <alignment horizontal="left" vertical="top" indent="1"/>
    </xf>
    <xf numFmtId="0" fontId="24" fillId="0" borderId="56" applyNumberFormat="0" applyProtection="0">
      <alignment horizontal="left" vertical="center" indent="2"/>
    </xf>
    <xf numFmtId="4" fontId="16" fillId="36" borderId="57" applyNumberFormat="0" applyProtection="0">
      <alignment horizontal="right" vertical="center"/>
    </xf>
    <xf numFmtId="4" fontId="16" fillId="34" borderId="56" applyNumberFormat="0" applyProtection="0">
      <alignment horizontal="left" vertical="center" indent="1"/>
    </xf>
    <xf numFmtId="4" fontId="17" fillId="33" borderId="56" applyNumberFormat="0" applyProtection="0">
      <alignment horizontal="left" vertical="center" indent="1"/>
    </xf>
    <xf numFmtId="4" fontId="16" fillId="32" borderId="57" applyNumberFormat="0" applyProtection="0">
      <alignment horizontal="right" vertical="center"/>
    </xf>
    <xf numFmtId="0" fontId="25" fillId="44" borderId="48" applyNumberFormat="0" applyProtection="0">
      <alignment horizontal="center" vertical="top" wrapText="1"/>
    </xf>
    <xf numFmtId="0" fontId="25" fillId="43" borderId="48" applyNumberFormat="0" applyProtection="0">
      <alignment horizontal="center" vertical="center" wrapText="1"/>
    </xf>
    <xf numFmtId="4" fontId="16" fillId="30" borderId="57" applyNumberFormat="0" applyProtection="0">
      <alignment horizontal="right" vertical="center"/>
    </xf>
    <xf numFmtId="4" fontId="16" fillId="29" borderId="57" applyNumberFormat="0" applyProtection="0">
      <alignment horizontal="right" vertical="center"/>
    </xf>
    <xf numFmtId="4" fontId="16" fillId="28" borderId="57" applyNumberFormat="0" applyProtection="0">
      <alignment horizontal="right" vertical="center"/>
    </xf>
    <xf numFmtId="4" fontId="16" fillId="27" borderId="57" applyNumberFormat="0" applyProtection="0">
      <alignment horizontal="right" vertical="center"/>
    </xf>
    <xf numFmtId="4" fontId="16" fillId="26" borderId="57" applyNumberFormat="0" applyProtection="0">
      <alignment horizontal="right" vertical="center"/>
    </xf>
    <xf numFmtId="4" fontId="16" fillId="25" borderId="57" applyNumberFormat="0" applyProtection="0">
      <alignment horizontal="right" vertical="center"/>
    </xf>
    <xf numFmtId="4" fontId="23" fillId="0" borderId="48" applyNumberFormat="0" applyProtection="0">
      <alignment horizontal="right" vertical="center" wrapText="1"/>
    </xf>
    <xf numFmtId="4" fontId="16" fillId="24" borderId="57" applyNumberFormat="0" applyProtection="0">
      <alignment horizontal="right" vertical="center"/>
    </xf>
    <xf numFmtId="4" fontId="30" fillId="18" borderId="56" applyNumberFormat="0" applyProtection="0">
      <alignment horizontal="right" vertical="center" wrapText="1"/>
    </xf>
    <xf numFmtId="0" fontId="24" fillId="0" borderId="48" applyNumberFormat="0" applyProtection="0">
      <alignment horizontal="left" vertical="center" indent="2"/>
    </xf>
    <xf numFmtId="0" fontId="24" fillId="0" borderId="48" applyNumberFormat="0" applyProtection="0">
      <alignment horizontal="left" vertical="center" indent="2"/>
    </xf>
    <xf numFmtId="0" fontId="24" fillId="0" borderId="48" applyNumberFormat="0" applyProtection="0">
      <alignment horizontal="left" vertical="center" indent="2"/>
    </xf>
    <xf numFmtId="4" fontId="30" fillId="18" borderId="48" applyNumberFormat="0" applyProtection="0">
      <alignment horizontal="left" vertical="center" indent="1"/>
    </xf>
    <xf numFmtId="4" fontId="17" fillId="33" borderId="48" applyNumberFormat="0" applyProtection="0">
      <alignment horizontal="left" vertical="center" indent="1"/>
    </xf>
    <xf numFmtId="0" fontId="12" fillId="0" borderId="0"/>
    <xf numFmtId="0" fontId="12" fillId="0" borderId="0"/>
    <xf numFmtId="4" fontId="31" fillId="19" borderId="45" applyNumberFormat="0" applyProtection="0">
      <alignment vertical="center"/>
    </xf>
    <xf numFmtId="0" fontId="17" fillId="19" borderId="45" applyNumberFormat="0" applyProtection="0">
      <alignment horizontal="left" vertical="top" indent="1"/>
    </xf>
    <xf numFmtId="4" fontId="16" fillId="24" borderId="45" applyNumberFormat="0" applyProtection="0">
      <alignment horizontal="right" vertical="center"/>
    </xf>
    <xf numFmtId="4" fontId="16" fillId="25" borderId="45" applyNumberFormat="0" applyProtection="0">
      <alignment horizontal="right" vertical="center"/>
    </xf>
    <xf numFmtId="4" fontId="16" fillId="26" borderId="45" applyNumberFormat="0" applyProtection="0">
      <alignment horizontal="right" vertical="center"/>
    </xf>
    <xf numFmtId="4" fontId="16" fillId="27" borderId="45" applyNumberFormat="0" applyProtection="0">
      <alignment horizontal="right" vertical="center"/>
    </xf>
    <xf numFmtId="4" fontId="16" fillId="28" borderId="45" applyNumberFormat="0" applyProtection="0">
      <alignment horizontal="right" vertical="center"/>
    </xf>
    <xf numFmtId="4" fontId="16" fillId="29" borderId="45" applyNumberFormat="0" applyProtection="0">
      <alignment horizontal="right" vertical="center"/>
    </xf>
    <xf numFmtId="4" fontId="16" fillId="30" borderId="45" applyNumberFormat="0" applyProtection="0">
      <alignment horizontal="right" vertical="center"/>
    </xf>
    <xf numFmtId="4" fontId="16" fillId="31" borderId="45" applyNumberFormat="0" applyProtection="0">
      <alignment horizontal="right" vertical="center"/>
    </xf>
    <xf numFmtId="4" fontId="16" fillId="32" borderId="45" applyNumberFormat="0" applyProtection="0">
      <alignment horizontal="right" vertical="center"/>
    </xf>
    <xf numFmtId="4" fontId="16" fillId="36" borderId="45" applyNumberFormat="0" applyProtection="0">
      <alignment horizontal="right" vertical="center"/>
    </xf>
    <xf numFmtId="0" fontId="20" fillId="35" borderId="45" applyNumberFormat="0" applyProtection="0">
      <alignment horizontal="left" vertical="top" indent="1"/>
    </xf>
    <xf numFmtId="0" fontId="20" fillId="38" borderId="45" applyNumberFormat="0" applyProtection="0">
      <alignment horizontal="left" vertical="top" indent="1"/>
    </xf>
    <xf numFmtId="0" fontId="20" fillId="39" borderId="45" applyNumberFormat="0" applyProtection="0">
      <alignment horizontal="left" vertical="top" indent="1"/>
    </xf>
    <xf numFmtId="0" fontId="20" fillId="3" borderId="45" applyNumberFormat="0" applyProtection="0">
      <alignment horizontal="left" vertical="top" indent="1"/>
    </xf>
    <xf numFmtId="4" fontId="16" fillId="40" borderId="45" applyNumberFormat="0" applyProtection="0">
      <alignment vertical="center"/>
    </xf>
    <xf numFmtId="4" fontId="36" fillId="40" borderId="45" applyNumberFormat="0" applyProtection="0">
      <alignment vertical="center"/>
    </xf>
    <xf numFmtId="0" fontId="16" fillId="40" borderId="45" applyNumberFormat="0" applyProtection="0">
      <alignment horizontal="left" vertical="top" indent="1"/>
    </xf>
    <xf numFmtId="4" fontId="36" fillId="41" borderId="45" applyNumberFormat="0" applyProtection="0">
      <alignment horizontal="right" vertical="center"/>
    </xf>
    <xf numFmtId="4" fontId="45" fillId="41" borderId="45" applyNumberFormat="0" applyProtection="0">
      <alignment horizontal="right" vertical="center"/>
    </xf>
    <xf numFmtId="0" fontId="12" fillId="0" borderId="0"/>
    <xf numFmtId="44" fontId="12" fillId="0" borderId="0" applyFont="0" applyFill="0" applyBorder="0" applyAlignment="0" applyProtection="0"/>
    <xf numFmtId="4" fontId="45" fillId="41" borderId="47" applyNumberFormat="0" applyProtection="0">
      <alignment horizontal="right" vertical="center"/>
    </xf>
    <xf numFmtId="4" fontId="36" fillId="41" borderId="47" applyNumberFormat="0" applyProtection="0">
      <alignment horizontal="right" vertical="center"/>
    </xf>
    <xf numFmtId="0" fontId="16" fillId="40" borderId="47" applyNumberFormat="0" applyProtection="0">
      <alignment horizontal="left" vertical="top" indent="1"/>
    </xf>
    <xf numFmtId="4" fontId="36" fillId="40" borderId="47" applyNumberFormat="0" applyProtection="0">
      <alignment vertical="center"/>
    </xf>
    <xf numFmtId="4" fontId="16" fillId="40" borderId="47" applyNumberFormat="0" applyProtection="0">
      <alignment vertical="center"/>
    </xf>
    <xf numFmtId="0" fontId="20" fillId="3" borderId="47" applyNumberFormat="0" applyProtection="0">
      <alignment horizontal="left" vertical="top" indent="1"/>
    </xf>
    <xf numFmtId="0" fontId="20" fillId="39" borderId="47" applyNumberFormat="0" applyProtection="0">
      <alignment horizontal="left" vertical="top" indent="1"/>
    </xf>
    <xf numFmtId="0" fontId="20" fillId="38" borderId="47" applyNumberFormat="0" applyProtection="0">
      <alignment horizontal="left" vertical="top" indent="1"/>
    </xf>
    <xf numFmtId="0" fontId="20" fillId="35" borderId="47" applyNumberFormat="0" applyProtection="0">
      <alignment horizontal="left" vertical="top" indent="1"/>
    </xf>
    <xf numFmtId="4" fontId="16" fillId="36" borderId="47" applyNumberFormat="0" applyProtection="0">
      <alignment horizontal="right" vertical="center"/>
    </xf>
    <xf numFmtId="4" fontId="16" fillId="32" borderId="47" applyNumberFormat="0" applyProtection="0">
      <alignment horizontal="right" vertical="center"/>
    </xf>
    <xf numFmtId="4" fontId="16" fillId="31" borderId="47" applyNumberFormat="0" applyProtection="0">
      <alignment horizontal="right" vertical="center"/>
    </xf>
    <xf numFmtId="4" fontId="16" fillId="30" borderId="47" applyNumberFormat="0" applyProtection="0">
      <alignment horizontal="right" vertical="center"/>
    </xf>
    <xf numFmtId="4" fontId="16" fillId="29" borderId="47" applyNumberFormat="0" applyProtection="0">
      <alignment horizontal="right" vertical="center"/>
    </xf>
    <xf numFmtId="4" fontId="16" fillId="28" borderId="47" applyNumberFormat="0" applyProtection="0">
      <alignment horizontal="right" vertical="center"/>
    </xf>
    <xf numFmtId="4" fontId="16" fillId="27" borderId="47" applyNumberFormat="0" applyProtection="0">
      <alignment horizontal="right" vertical="center"/>
    </xf>
    <xf numFmtId="4" fontId="16" fillId="26" borderId="47" applyNumberFormat="0" applyProtection="0">
      <alignment horizontal="right" vertical="center"/>
    </xf>
    <xf numFmtId="4" fontId="16" fillId="25" borderId="47" applyNumberFormat="0" applyProtection="0">
      <alignment horizontal="right" vertical="center"/>
    </xf>
    <xf numFmtId="4" fontId="16" fillId="24" borderId="47" applyNumberFormat="0" applyProtection="0">
      <alignment horizontal="right" vertical="center"/>
    </xf>
    <xf numFmtId="0" fontId="17" fillId="19" borderId="47" applyNumberFormat="0" applyProtection="0">
      <alignment horizontal="left" vertical="top" indent="1"/>
    </xf>
    <xf numFmtId="4" fontId="31" fillId="19" borderId="47" applyNumberFormat="0" applyProtection="0">
      <alignment vertical="center"/>
    </xf>
    <xf numFmtId="4" fontId="23" fillId="0" borderId="46" applyNumberFormat="0" applyProtection="0">
      <alignment horizontal="left" vertical="center" indent="1"/>
    </xf>
    <xf numFmtId="0" fontId="12" fillId="0" borderId="0"/>
    <xf numFmtId="0" fontId="12" fillId="0" borderId="0"/>
    <xf numFmtId="4" fontId="23" fillId="0" borderId="48" applyNumberFormat="0" applyProtection="0">
      <alignment horizontal="left" vertical="center" indent="1"/>
    </xf>
    <xf numFmtId="0" fontId="12" fillId="0" borderId="0"/>
    <xf numFmtId="44" fontId="12" fillId="0" borderId="0" applyFont="0" applyFill="0" applyBorder="0" applyAlignment="0" applyProtection="0"/>
    <xf numFmtId="4" fontId="16" fillId="24" borderId="49" applyNumberFormat="0" applyProtection="0">
      <alignment horizontal="right" vertical="center"/>
    </xf>
    <xf numFmtId="4" fontId="31" fillId="19" borderId="49" applyNumberFormat="0" applyProtection="0">
      <alignment vertical="center"/>
    </xf>
    <xf numFmtId="4" fontId="16" fillId="36" borderId="49" applyNumberFormat="0" applyProtection="0">
      <alignment horizontal="right" vertical="center"/>
    </xf>
    <xf numFmtId="0" fontId="20" fillId="35" borderId="49" applyNumberFormat="0" applyProtection="0">
      <alignment horizontal="left" vertical="top" indent="1"/>
    </xf>
    <xf numFmtId="0" fontId="20" fillId="38" borderId="49" applyNumberFormat="0" applyProtection="0">
      <alignment horizontal="left" vertical="top" indent="1"/>
    </xf>
    <xf numFmtId="0" fontId="20" fillId="39" borderId="49" applyNumberFormat="0" applyProtection="0">
      <alignment horizontal="left" vertical="top" indent="1"/>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36" fillId="41" borderId="49" applyNumberFormat="0" applyProtection="0">
      <alignment horizontal="right" vertical="center"/>
    </xf>
    <xf numFmtId="4" fontId="45" fillId="41" borderId="49" applyNumberFormat="0" applyProtection="0">
      <alignment horizontal="right" vertical="center"/>
    </xf>
    <xf numFmtId="4" fontId="16" fillId="30" borderId="49" applyNumberFormat="0" applyProtection="0">
      <alignment horizontal="right" vertical="center"/>
    </xf>
    <xf numFmtId="0" fontId="12" fillId="0" borderId="0"/>
    <xf numFmtId="44" fontId="12" fillId="0" borderId="0" applyFont="0" applyFill="0" applyBorder="0" applyAlignment="0" applyProtection="0"/>
    <xf numFmtId="4" fontId="16" fillId="32" borderId="49" applyNumberFormat="0" applyProtection="0">
      <alignment horizontal="right" vertical="center"/>
    </xf>
    <xf numFmtId="4" fontId="16" fillId="29" borderId="49" applyNumberFormat="0" applyProtection="0">
      <alignment horizontal="right" vertical="center"/>
    </xf>
    <xf numFmtId="4" fontId="16" fillId="25" borderId="49" applyNumberFormat="0" applyProtection="0">
      <alignment horizontal="right" vertical="center"/>
    </xf>
    <xf numFmtId="4" fontId="16" fillId="27" borderId="49" applyNumberFormat="0" applyProtection="0">
      <alignment horizontal="right" vertical="center"/>
    </xf>
    <xf numFmtId="0" fontId="17" fillId="19" borderId="49" applyNumberFormat="0" applyProtection="0">
      <alignment horizontal="left" vertical="top" indent="1"/>
    </xf>
    <xf numFmtId="0" fontId="12" fillId="0" borderId="0"/>
    <xf numFmtId="0" fontId="12" fillId="0" borderId="0"/>
    <xf numFmtId="4" fontId="16" fillId="28" borderId="49" applyNumberFormat="0" applyProtection="0">
      <alignment horizontal="right" vertical="center"/>
    </xf>
    <xf numFmtId="4" fontId="16" fillId="31" borderId="49" applyNumberFormat="0" applyProtection="0">
      <alignment horizontal="right" vertical="center"/>
    </xf>
    <xf numFmtId="4" fontId="16" fillId="26" borderId="49" applyNumberFormat="0" applyProtection="0">
      <alignment horizontal="right" vertical="center"/>
    </xf>
    <xf numFmtId="4" fontId="31" fillId="19" borderId="49" applyNumberFormat="0" applyProtection="0">
      <alignment vertical="center"/>
    </xf>
    <xf numFmtId="4" fontId="30" fillId="18" borderId="48" applyNumberFormat="0" applyProtection="0">
      <alignment horizontal="left" vertical="center" indent="1"/>
    </xf>
    <xf numFmtId="0" fontId="17" fillId="19" borderId="49" applyNumberFormat="0" applyProtection="0">
      <alignment horizontal="left" vertical="top" indent="1"/>
    </xf>
    <xf numFmtId="4" fontId="25" fillId="22" borderId="48" applyNumberFormat="0" applyProtection="0">
      <alignment horizontal="left" vertical="center"/>
    </xf>
    <xf numFmtId="4" fontId="16" fillId="24" borderId="49" applyNumberFormat="0" applyProtection="0">
      <alignment horizontal="right" vertical="center"/>
    </xf>
    <xf numFmtId="4" fontId="16" fillId="25" borderId="49" applyNumberFormat="0" applyProtection="0">
      <alignment horizontal="right" vertical="center"/>
    </xf>
    <xf numFmtId="4" fontId="16" fillId="26" borderId="49" applyNumberFormat="0" applyProtection="0">
      <alignment horizontal="right" vertical="center"/>
    </xf>
    <xf numFmtId="4" fontId="16" fillId="27" borderId="49" applyNumberFormat="0" applyProtection="0">
      <alignment horizontal="right" vertical="center"/>
    </xf>
    <xf numFmtId="4" fontId="16" fillId="28" borderId="49" applyNumberFormat="0" applyProtection="0">
      <alignment horizontal="right" vertical="center"/>
    </xf>
    <xf numFmtId="4" fontId="16" fillId="29" borderId="49" applyNumberFormat="0" applyProtection="0">
      <alignment horizontal="right" vertical="center"/>
    </xf>
    <xf numFmtId="4" fontId="16" fillId="30" borderId="49" applyNumberFormat="0" applyProtection="0">
      <alignment horizontal="right" vertical="center"/>
    </xf>
    <xf numFmtId="4" fontId="16" fillId="31" borderId="49" applyNumberFormat="0" applyProtection="0">
      <alignment horizontal="right" vertical="center"/>
    </xf>
    <xf numFmtId="4" fontId="16" fillId="32" borderId="49" applyNumberFormat="0" applyProtection="0">
      <alignment horizontal="right" vertical="center"/>
    </xf>
    <xf numFmtId="4" fontId="17" fillId="33" borderId="48" applyNumberFormat="0" applyProtection="0">
      <alignment horizontal="left" vertical="center" indent="1"/>
    </xf>
    <xf numFmtId="4" fontId="16" fillId="34" borderId="48" applyNumberFormat="0" applyProtection="0">
      <alignment horizontal="left" vertical="center" indent="1"/>
    </xf>
    <xf numFmtId="4" fontId="16" fillId="36" borderId="49" applyNumberFormat="0" applyProtection="0">
      <alignment horizontal="right" vertical="center"/>
    </xf>
    <xf numFmtId="0" fontId="24" fillId="0" borderId="48" applyNumberFormat="0" applyProtection="0">
      <alignment horizontal="left" vertical="center" indent="2"/>
    </xf>
    <xf numFmtId="0" fontId="20" fillId="35" borderId="49" applyNumberFormat="0" applyProtection="0">
      <alignment horizontal="left" vertical="top" indent="1"/>
    </xf>
    <xf numFmtId="0" fontId="24" fillId="0" borderId="48" applyNumberFormat="0" applyProtection="0">
      <alignment horizontal="left" vertical="center" indent="2"/>
    </xf>
    <xf numFmtId="0" fontId="20" fillId="38" borderId="49" applyNumberFormat="0" applyProtection="0">
      <alignment horizontal="left" vertical="top" indent="1"/>
    </xf>
    <xf numFmtId="0" fontId="24" fillId="0" borderId="48" applyNumberFormat="0" applyProtection="0">
      <alignment horizontal="left" vertical="center" indent="2"/>
    </xf>
    <xf numFmtId="0" fontId="20" fillId="39" borderId="49" applyNumberFormat="0" applyProtection="0">
      <alignment horizontal="left" vertical="top" indent="1"/>
    </xf>
    <xf numFmtId="0" fontId="24" fillId="0" borderId="48" applyNumberFormat="0" applyProtection="0">
      <alignment horizontal="left" vertical="center" indent="2"/>
    </xf>
    <xf numFmtId="0" fontId="20" fillId="3" borderId="49" applyNumberFormat="0" applyProtection="0">
      <alignment horizontal="left" vertical="top" indent="1"/>
    </xf>
    <xf numFmtId="4" fontId="16" fillId="40" borderId="49" applyNumberFormat="0" applyProtection="0">
      <alignment vertical="center"/>
    </xf>
    <xf numFmtId="4" fontId="36" fillId="40" borderId="49" applyNumberFormat="0" applyProtection="0">
      <alignment vertical="center"/>
    </xf>
    <xf numFmtId="0" fontId="16" fillId="40" borderId="49" applyNumberFormat="0" applyProtection="0">
      <alignment horizontal="left" vertical="top" indent="1"/>
    </xf>
    <xf numFmtId="4" fontId="23" fillId="0" borderId="48" applyNumberFormat="0" applyProtection="0">
      <alignment horizontal="right" vertical="center" wrapText="1"/>
    </xf>
    <xf numFmtId="4" fontId="36" fillId="41" borderId="49" applyNumberFormat="0" applyProtection="0">
      <alignment horizontal="right" vertical="center"/>
    </xf>
    <xf numFmtId="0" fontId="25" fillId="43" borderId="48" applyNumberFormat="0" applyProtection="0">
      <alignment horizontal="center" vertical="center" wrapText="1"/>
    </xf>
    <xf numFmtId="0" fontId="25" fillId="44" borderId="48" applyNumberFormat="0" applyProtection="0">
      <alignment horizontal="center" vertical="top" wrapText="1"/>
    </xf>
    <xf numFmtId="4" fontId="45" fillId="41" borderId="49" applyNumberFormat="0" applyProtection="0">
      <alignment horizontal="right" vertical="center"/>
    </xf>
    <xf numFmtId="4" fontId="45" fillId="41" borderId="51" applyNumberFormat="0" applyProtection="0">
      <alignment horizontal="right" vertical="center"/>
    </xf>
    <xf numFmtId="4" fontId="36" fillId="41" borderId="51" applyNumberFormat="0" applyProtection="0">
      <alignment horizontal="right" vertical="center"/>
    </xf>
    <xf numFmtId="0" fontId="16" fillId="40" borderId="51" applyNumberFormat="0" applyProtection="0">
      <alignment horizontal="left" vertical="top" indent="1"/>
    </xf>
    <xf numFmtId="4" fontId="36" fillId="40" borderId="51" applyNumberFormat="0" applyProtection="0">
      <alignment vertical="center"/>
    </xf>
    <xf numFmtId="4" fontId="16" fillId="40" borderId="51" applyNumberFormat="0" applyProtection="0">
      <alignment vertical="center"/>
    </xf>
    <xf numFmtId="0" fontId="20" fillId="3" borderId="51" applyNumberFormat="0" applyProtection="0">
      <alignment horizontal="left" vertical="top" indent="1"/>
    </xf>
    <xf numFmtId="0" fontId="20" fillId="39" borderId="51" applyNumberFormat="0" applyProtection="0">
      <alignment horizontal="left" vertical="top" indent="1"/>
    </xf>
    <xf numFmtId="0" fontId="20" fillId="38" borderId="51" applyNumberFormat="0" applyProtection="0">
      <alignment horizontal="left" vertical="top" indent="1"/>
    </xf>
    <xf numFmtId="0" fontId="20" fillId="35" borderId="51" applyNumberFormat="0" applyProtection="0">
      <alignment horizontal="left" vertical="top" indent="1"/>
    </xf>
    <xf numFmtId="4" fontId="16" fillId="36" borderId="51" applyNumberFormat="0" applyProtection="0">
      <alignment horizontal="right" vertical="center"/>
    </xf>
    <xf numFmtId="4" fontId="16" fillId="32" borderId="51" applyNumberFormat="0" applyProtection="0">
      <alignment horizontal="right" vertical="center"/>
    </xf>
    <xf numFmtId="4" fontId="16" fillId="31" borderId="51" applyNumberFormat="0" applyProtection="0">
      <alignment horizontal="right" vertical="center"/>
    </xf>
    <xf numFmtId="4" fontId="16" fillId="30" borderId="51" applyNumberFormat="0" applyProtection="0">
      <alignment horizontal="right" vertical="center"/>
    </xf>
    <xf numFmtId="4" fontId="16" fillId="29" borderId="51" applyNumberFormat="0" applyProtection="0">
      <alignment horizontal="right" vertical="center"/>
    </xf>
    <xf numFmtId="4" fontId="16" fillId="28" borderId="51" applyNumberFormat="0" applyProtection="0">
      <alignment horizontal="right" vertical="center"/>
    </xf>
    <xf numFmtId="4" fontId="16" fillId="27" borderId="51" applyNumberFormat="0" applyProtection="0">
      <alignment horizontal="right" vertical="center"/>
    </xf>
    <xf numFmtId="4" fontId="16" fillId="26" borderId="51" applyNumberFormat="0" applyProtection="0">
      <alignment horizontal="right" vertical="center"/>
    </xf>
    <xf numFmtId="4" fontId="16" fillId="25" borderId="51" applyNumberFormat="0" applyProtection="0">
      <alignment horizontal="right" vertical="center"/>
    </xf>
    <xf numFmtId="4" fontId="16" fillId="24" borderId="51" applyNumberFormat="0" applyProtection="0">
      <alignment horizontal="right" vertical="center"/>
    </xf>
    <xf numFmtId="0" fontId="17" fillId="19" borderId="51" applyNumberFormat="0" applyProtection="0">
      <alignment horizontal="left" vertical="top" indent="1"/>
    </xf>
    <xf numFmtId="4" fontId="31" fillId="19" borderId="51" applyNumberFormat="0" applyProtection="0">
      <alignment vertical="center"/>
    </xf>
    <xf numFmtId="0" fontId="20" fillId="84" borderId="48" applyNumberFormat="0">
      <protection locked="0"/>
    </xf>
    <xf numFmtId="4" fontId="23" fillId="0" borderId="50" applyNumberFormat="0" applyProtection="0">
      <alignment horizontal="left" vertical="center" indent="1"/>
    </xf>
    <xf numFmtId="4" fontId="23" fillId="0" borderId="52" applyNumberFormat="0" applyProtection="0">
      <alignment horizontal="left" vertical="center" indent="1"/>
    </xf>
    <xf numFmtId="4" fontId="16" fillId="24" borderId="51" applyNumberFormat="0" applyProtection="0">
      <alignment horizontal="right" vertical="center"/>
    </xf>
    <xf numFmtId="4" fontId="31" fillId="19" borderId="51" applyNumberFormat="0" applyProtection="0">
      <alignment vertical="center"/>
    </xf>
    <xf numFmtId="4" fontId="16" fillId="36" borderId="51" applyNumberFormat="0" applyProtection="0">
      <alignment horizontal="right" vertical="center"/>
    </xf>
    <xf numFmtId="0" fontId="20" fillId="35" borderId="51" applyNumberFormat="0" applyProtection="0">
      <alignment horizontal="left" vertical="top" indent="1"/>
    </xf>
    <xf numFmtId="0" fontId="20" fillId="38" borderId="51" applyNumberFormat="0" applyProtection="0">
      <alignment horizontal="left" vertical="top" indent="1"/>
    </xf>
    <xf numFmtId="0" fontId="20" fillId="39" borderId="51" applyNumberFormat="0" applyProtection="0">
      <alignment horizontal="left" vertical="top" indent="1"/>
    </xf>
    <xf numFmtId="0" fontId="20" fillId="3" borderId="51" applyNumberFormat="0" applyProtection="0">
      <alignment horizontal="left" vertical="top" indent="1"/>
    </xf>
    <xf numFmtId="4" fontId="16" fillId="40" borderId="51" applyNumberFormat="0" applyProtection="0">
      <alignment vertical="center"/>
    </xf>
    <xf numFmtId="4" fontId="36" fillId="40" borderId="51" applyNumberFormat="0" applyProtection="0">
      <alignment vertical="center"/>
    </xf>
    <xf numFmtId="0" fontId="16" fillId="40" borderId="51" applyNumberFormat="0" applyProtection="0">
      <alignment horizontal="left" vertical="top" indent="1"/>
    </xf>
    <xf numFmtId="4" fontId="36" fillId="41" borderId="51" applyNumberFormat="0" applyProtection="0">
      <alignment horizontal="right" vertical="center"/>
    </xf>
    <xf numFmtId="4" fontId="45" fillId="41" borderId="51" applyNumberFormat="0" applyProtection="0">
      <alignment horizontal="right" vertical="center"/>
    </xf>
    <xf numFmtId="4" fontId="16" fillId="30" borderId="51" applyNumberFormat="0" applyProtection="0">
      <alignment horizontal="right" vertical="center"/>
    </xf>
    <xf numFmtId="4" fontId="16" fillId="32" borderId="51" applyNumberFormat="0" applyProtection="0">
      <alignment horizontal="right" vertical="center"/>
    </xf>
    <xf numFmtId="4" fontId="16" fillId="29" borderId="51" applyNumberFormat="0" applyProtection="0">
      <alignment horizontal="right" vertical="center"/>
    </xf>
    <xf numFmtId="4" fontId="16" fillId="25" borderId="51" applyNumberFormat="0" applyProtection="0">
      <alignment horizontal="right" vertical="center"/>
    </xf>
    <xf numFmtId="4" fontId="16" fillId="27" borderId="51" applyNumberFormat="0" applyProtection="0">
      <alignment horizontal="right" vertical="center"/>
    </xf>
    <xf numFmtId="0" fontId="17" fillId="19" borderId="51" applyNumberFormat="0" applyProtection="0">
      <alignment horizontal="left" vertical="top" indent="1"/>
    </xf>
    <xf numFmtId="4" fontId="16" fillId="28" borderId="51" applyNumberFormat="0" applyProtection="0">
      <alignment horizontal="right" vertical="center"/>
    </xf>
    <xf numFmtId="4" fontId="16" fillId="31" borderId="51" applyNumberFormat="0" applyProtection="0">
      <alignment horizontal="right" vertical="center"/>
    </xf>
    <xf numFmtId="4" fontId="16" fillId="26" borderId="51" applyNumberFormat="0" applyProtection="0">
      <alignment horizontal="right" vertical="center"/>
    </xf>
    <xf numFmtId="4" fontId="31" fillId="19" borderId="53" applyNumberFormat="0" applyProtection="0">
      <alignment vertical="center"/>
    </xf>
    <xf numFmtId="0" fontId="17" fillId="19" borderId="53" applyNumberFormat="0" applyProtection="0">
      <alignment horizontal="left" vertical="top" indent="1"/>
    </xf>
    <xf numFmtId="4" fontId="16" fillId="24" borderId="53" applyNumberFormat="0" applyProtection="0">
      <alignment horizontal="right" vertical="center"/>
    </xf>
    <xf numFmtId="4" fontId="16" fillId="25" borderId="53" applyNumberFormat="0" applyProtection="0">
      <alignment horizontal="right" vertical="center"/>
    </xf>
    <xf numFmtId="4" fontId="16" fillId="26" borderId="53" applyNumberFormat="0" applyProtection="0">
      <alignment horizontal="right" vertical="center"/>
    </xf>
    <xf numFmtId="4" fontId="16" fillId="27" borderId="53" applyNumberFormat="0" applyProtection="0">
      <alignment horizontal="right" vertical="center"/>
    </xf>
    <xf numFmtId="4" fontId="16" fillId="28" borderId="53" applyNumberFormat="0" applyProtection="0">
      <alignment horizontal="right" vertical="center"/>
    </xf>
    <xf numFmtId="4" fontId="16" fillId="29" borderId="53" applyNumberFormat="0" applyProtection="0">
      <alignment horizontal="right" vertical="center"/>
    </xf>
    <xf numFmtId="4" fontId="16" fillId="30" borderId="53" applyNumberFormat="0" applyProtection="0">
      <alignment horizontal="right" vertical="center"/>
    </xf>
    <xf numFmtId="4" fontId="16" fillId="31" borderId="53" applyNumberFormat="0" applyProtection="0">
      <alignment horizontal="right" vertical="center"/>
    </xf>
    <xf numFmtId="4" fontId="16" fillId="32" borderId="53" applyNumberFormat="0" applyProtection="0">
      <alignment horizontal="right" vertical="center"/>
    </xf>
    <xf numFmtId="4" fontId="16" fillId="36" borderId="53" applyNumberFormat="0" applyProtection="0">
      <alignment horizontal="right" vertical="center"/>
    </xf>
    <xf numFmtId="0" fontId="20" fillId="35" borderId="53" applyNumberFormat="0" applyProtection="0">
      <alignment horizontal="left" vertical="top" indent="1"/>
    </xf>
    <xf numFmtId="0" fontId="20" fillId="38" borderId="53" applyNumberFormat="0" applyProtection="0">
      <alignment horizontal="left" vertical="top" indent="1"/>
    </xf>
    <xf numFmtId="0" fontId="20" fillId="39" borderId="53" applyNumberFormat="0" applyProtection="0">
      <alignment horizontal="left" vertical="top" indent="1"/>
    </xf>
    <xf numFmtId="0" fontId="20" fillId="3" borderId="53" applyNumberFormat="0" applyProtection="0">
      <alignment horizontal="left" vertical="top" indent="1"/>
    </xf>
    <xf numFmtId="4" fontId="16" fillId="40" borderId="53" applyNumberFormat="0" applyProtection="0">
      <alignment vertical="center"/>
    </xf>
    <xf numFmtId="4" fontId="36" fillId="40" borderId="53" applyNumberFormat="0" applyProtection="0">
      <alignment vertical="center"/>
    </xf>
    <xf numFmtId="0" fontId="16" fillId="40" borderId="53" applyNumberFormat="0" applyProtection="0">
      <alignment horizontal="left" vertical="top" indent="1"/>
    </xf>
    <xf numFmtId="4" fontId="36" fillId="41" borderId="53" applyNumberFormat="0" applyProtection="0">
      <alignment horizontal="right" vertical="center"/>
    </xf>
    <xf numFmtId="4" fontId="45" fillId="41" borderId="53" applyNumberFormat="0" applyProtection="0">
      <alignment horizontal="right" vertical="center"/>
    </xf>
    <xf numFmtId="4" fontId="45" fillId="41" borderId="55" applyNumberFormat="0" applyProtection="0">
      <alignment horizontal="right" vertical="center"/>
    </xf>
    <xf numFmtId="4" fontId="36" fillId="41" borderId="55" applyNumberFormat="0" applyProtection="0">
      <alignment horizontal="right" vertical="center"/>
    </xf>
    <xf numFmtId="0" fontId="16" fillId="40" borderId="55" applyNumberFormat="0" applyProtection="0">
      <alignment horizontal="left" vertical="top" indent="1"/>
    </xf>
    <xf numFmtId="4" fontId="36" fillId="40" borderId="55" applyNumberFormat="0" applyProtection="0">
      <alignment vertical="center"/>
    </xf>
    <xf numFmtId="4" fontId="16" fillId="40" borderId="55" applyNumberFormat="0" applyProtection="0">
      <alignment vertical="center"/>
    </xf>
    <xf numFmtId="0" fontId="20" fillId="3" borderId="55" applyNumberFormat="0" applyProtection="0">
      <alignment horizontal="left" vertical="top" indent="1"/>
    </xf>
    <xf numFmtId="0" fontId="20" fillId="39" borderId="55" applyNumberFormat="0" applyProtection="0">
      <alignment horizontal="left" vertical="top" indent="1"/>
    </xf>
    <xf numFmtId="0" fontId="20" fillId="38" borderId="55" applyNumberFormat="0" applyProtection="0">
      <alignment horizontal="left" vertical="top" indent="1"/>
    </xf>
    <xf numFmtId="0" fontId="20" fillId="35" borderId="55" applyNumberFormat="0" applyProtection="0">
      <alignment horizontal="left" vertical="top" indent="1"/>
    </xf>
    <xf numFmtId="4" fontId="16" fillId="36" borderId="55" applyNumberFormat="0" applyProtection="0">
      <alignment horizontal="right" vertical="center"/>
    </xf>
    <xf numFmtId="4" fontId="16" fillId="32" borderId="55" applyNumberFormat="0" applyProtection="0">
      <alignment horizontal="right" vertical="center"/>
    </xf>
    <xf numFmtId="4" fontId="16" fillId="31" borderId="55" applyNumberFormat="0" applyProtection="0">
      <alignment horizontal="right" vertical="center"/>
    </xf>
    <xf numFmtId="4" fontId="16" fillId="30" borderId="55" applyNumberFormat="0" applyProtection="0">
      <alignment horizontal="right" vertical="center"/>
    </xf>
    <xf numFmtId="4" fontId="16" fillId="29" borderId="55" applyNumberFormat="0" applyProtection="0">
      <alignment horizontal="right" vertical="center"/>
    </xf>
    <xf numFmtId="4" fontId="16" fillId="28" borderId="55" applyNumberFormat="0" applyProtection="0">
      <alignment horizontal="right" vertical="center"/>
    </xf>
    <xf numFmtId="4" fontId="16" fillId="27" borderId="55" applyNumberFormat="0" applyProtection="0">
      <alignment horizontal="right" vertical="center"/>
    </xf>
    <xf numFmtId="4" fontId="16" fillId="26" borderId="55" applyNumberFormat="0" applyProtection="0">
      <alignment horizontal="right" vertical="center"/>
    </xf>
    <xf numFmtId="4" fontId="16" fillId="25" borderId="55" applyNumberFormat="0" applyProtection="0">
      <alignment horizontal="right" vertical="center"/>
    </xf>
    <xf numFmtId="4" fontId="16" fillId="24" borderId="55" applyNumberFormat="0" applyProtection="0">
      <alignment horizontal="right" vertical="center"/>
    </xf>
    <xf numFmtId="0" fontId="17" fillId="19" borderId="55" applyNumberFormat="0" applyProtection="0">
      <alignment horizontal="left" vertical="top" indent="1"/>
    </xf>
    <xf numFmtId="4" fontId="31" fillId="19" borderId="55" applyNumberFormat="0" applyProtection="0">
      <alignment vertical="center"/>
    </xf>
    <xf numFmtId="4" fontId="23" fillId="0" borderId="54" applyNumberFormat="0" applyProtection="0">
      <alignment horizontal="left" vertical="center" indent="1"/>
    </xf>
    <xf numFmtId="4" fontId="23" fillId="0" borderId="56" applyNumberFormat="0" applyProtection="0">
      <alignment horizontal="left" vertical="center" indent="1"/>
    </xf>
    <xf numFmtId="4" fontId="16" fillId="24" borderId="55" applyNumberFormat="0" applyProtection="0">
      <alignment horizontal="right" vertical="center"/>
    </xf>
    <xf numFmtId="4" fontId="31" fillId="19" borderId="55" applyNumberFormat="0" applyProtection="0">
      <alignment vertical="center"/>
    </xf>
    <xf numFmtId="4" fontId="16" fillId="36" borderId="55" applyNumberFormat="0" applyProtection="0">
      <alignment horizontal="right" vertical="center"/>
    </xf>
    <xf numFmtId="0" fontId="20" fillId="35" borderId="55" applyNumberFormat="0" applyProtection="0">
      <alignment horizontal="left" vertical="top" indent="1"/>
    </xf>
    <xf numFmtId="0" fontId="20" fillId="38" borderId="55" applyNumberFormat="0" applyProtection="0">
      <alignment horizontal="left" vertical="top" indent="1"/>
    </xf>
    <xf numFmtId="0" fontId="20" fillId="39" borderId="55" applyNumberFormat="0" applyProtection="0">
      <alignment horizontal="left" vertical="top" indent="1"/>
    </xf>
    <xf numFmtId="0" fontId="20" fillId="3" borderId="55" applyNumberFormat="0" applyProtection="0">
      <alignment horizontal="left" vertical="top" indent="1"/>
    </xf>
    <xf numFmtId="4" fontId="16" fillId="40" borderId="55" applyNumberFormat="0" applyProtection="0">
      <alignment vertical="center"/>
    </xf>
    <xf numFmtId="4" fontId="36" fillId="40" borderId="55" applyNumberFormat="0" applyProtection="0">
      <alignment vertical="center"/>
    </xf>
    <xf numFmtId="0" fontId="16" fillId="40" borderId="55" applyNumberFormat="0" applyProtection="0">
      <alignment horizontal="left" vertical="top" indent="1"/>
    </xf>
    <xf numFmtId="4" fontId="36" fillId="41" borderId="55" applyNumberFormat="0" applyProtection="0">
      <alignment horizontal="right" vertical="center"/>
    </xf>
    <xf numFmtId="4" fontId="45" fillId="41" borderId="55" applyNumberFormat="0" applyProtection="0">
      <alignment horizontal="right" vertical="center"/>
    </xf>
    <xf numFmtId="4" fontId="16" fillId="30" borderId="55" applyNumberFormat="0" applyProtection="0">
      <alignment horizontal="right" vertical="center"/>
    </xf>
    <xf numFmtId="4" fontId="16" fillId="32" borderId="55" applyNumberFormat="0" applyProtection="0">
      <alignment horizontal="right" vertical="center"/>
    </xf>
    <xf numFmtId="4" fontId="16" fillId="29" borderId="55" applyNumberFormat="0" applyProtection="0">
      <alignment horizontal="right" vertical="center"/>
    </xf>
    <xf numFmtId="4" fontId="16" fillId="25" borderId="55" applyNumberFormat="0" applyProtection="0">
      <alignment horizontal="right" vertical="center"/>
    </xf>
    <xf numFmtId="4" fontId="16" fillId="27" borderId="55" applyNumberFormat="0" applyProtection="0">
      <alignment horizontal="right" vertical="center"/>
    </xf>
    <xf numFmtId="0" fontId="17" fillId="19" borderId="55" applyNumberFormat="0" applyProtection="0">
      <alignment horizontal="left" vertical="top" indent="1"/>
    </xf>
    <xf numFmtId="4" fontId="16" fillId="28" borderId="55" applyNumberFormat="0" applyProtection="0">
      <alignment horizontal="right" vertical="center"/>
    </xf>
    <xf numFmtId="4" fontId="16" fillId="31" borderId="55" applyNumberFormat="0" applyProtection="0">
      <alignment horizontal="right" vertical="center"/>
    </xf>
    <xf numFmtId="4" fontId="16" fillId="26" borderId="55" applyNumberFormat="0" applyProtection="0">
      <alignment horizontal="right" vertical="center"/>
    </xf>
    <xf numFmtId="0" fontId="24" fillId="0" borderId="56" applyNumberFormat="0" applyProtection="0">
      <alignment horizontal="left" vertical="center" indent="2"/>
    </xf>
    <xf numFmtId="0" fontId="20" fillId="3" borderId="57" applyNumberFormat="0" applyProtection="0">
      <alignment horizontal="left" vertical="top" indent="1"/>
    </xf>
    <xf numFmtId="4" fontId="16" fillId="40" borderId="57" applyNumberFormat="0" applyProtection="0">
      <alignment vertical="center"/>
    </xf>
    <xf numFmtId="4" fontId="36" fillId="40" borderId="57" applyNumberFormat="0" applyProtection="0">
      <alignment vertical="center"/>
    </xf>
    <xf numFmtId="0" fontId="16" fillId="40" borderId="57" applyNumberFormat="0" applyProtection="0">
      <alignment horizontal="left" vertical="top" indent="1"/>
    </xf>
    <xf numFmtId="4" fontId="23" fillId="0" borderId="56" applyNumberFormat="0" applyProtection="0">
      <alignment horizontal="right" vertical="center" wrapText="1"/>
    </xf>
    <xf numFmtId="4" fontId="36" fillId="41" borderId="57" applyNumberFormat="0" applyProtection="0">
      <alignment horizontal="right" vertical="center"/>
    </xf>
    <xf numFmtId="0" fontId="25" fillId="43" borderId="56" applyNumberFormat="0" applyProtection="0">
      <alignment horizontal="center" vertical="center" wrapText="1"/>
    </xf>
    <xf numFmtId="0" fontId="25" fillId="44" borderId="56" applyNumberFormat="0" applyProtection="0">
      <alignment horizontal="center" vertical="top" wrapText="1"/>
    </xf>
    <xf numFmtId="4" fontId="45" fillId="41" borderId="57" applyNumberFormat="0" applyProtection="0">
      <alignment horizontal="right" vertical="center"/>
    </xf>
    <xf numFmtId="4" fontId="45" fillId="41" borderId="59" applyNumberFormat="0" applyProtection="0">
      <alignment horizontal="right" vertical="center"/>
    </xf>
    <xf numFmtId="4" fontId="36" fillId="41" borderId="59" applyNumberFormat="0" applyProtection="0">
      <alignment horizontal="right" vertical="center"/>
    </xf>
    <xf numFmtId="0" fontId="16" fillId="40" borderId="59" applyNumberFormat="0" applyProtection="0">
      <alignment horizontal="left" vertical="top" indent="1"/>
    </xf>
    <xf numFmtId="4" fontId="36" fillId="40" borderId="59" applyNumberFormat="0" applyProtection="0">
      <alignment vertical="center"/>
    </xf>
    <xf numFmtId="4" fontId="16" fillId="40" borderId="59" applyNumberFormat="0" applyProtection="0">
      <alignment vertical="center"/>
    </xf>
    <xf numFmtId="0" fontId="20" fillId="3" borderId="59" applyNumberFormat="0" applyProtection="0">
      <alignment horizontal="left" vertical="top" indent="1"/>
    </xf>
    <xf numFmtId="0" fontId="20" fillId="39" borderId="59" applyNumberFormat="0" applyProtection="0">
      <alignment horizontal="left" vertical="top" indent="1"/>
    </xf>
    <xf numFmtId="0" fontId="20" fillId="38" borderId="59" applyNumberFormat="0" applyProtection="0">
      <alignment horizontal="left" vertical="top" indent="1"/>
    </xf>
    <xf numFmtId="0" fontId="20" fillId="35" borderId="59" applyNumberFormat="0" applyProtection="0">
      <alignment horizontal="left" vertical="top" indent="1"/>
    </xf>
    <xf numFmtId="4" fontId="16" fillId="36" borderId="59" applyNumberFormat="0" applyProtection="0">
      <alignment horizontal="right" vertical="center"/>
    </xf>
    <xf numFmtId="4" fontId="16" fillId="32" borderId="59" applyNumberFormat="0" applyProtection="0">
      <alignment horizontal="right" vertical="center"/>
    </xf>
    <xf numFmtId="4" fontId="16" fillId="31" borderId="59" applyNumberFormat="0" applyProtection="0">
      <alignment horizontal="right" vertical="center"/>
    </xf>
    <xf numFmtId="4" fontId="16" fillId="30" borderId="59" applyNumberFormat="0" applyProtection="0">
      <alignment horizontal="right" vertical="center"/>
    </xf>
    <xf numFmtId="4" fontId="16" fillId="29" borderId="59" applyNumberFormat="0" applyProtection="0">
      <alignment horizontal="right" vertical="center"/>
    </xf>
    <xf numFmtId="4" fontId="16" fillId="28" borderId="59" applyNumberFormat="0" applyProtection="0">
      <alignment horizontal="right" vertical="center"/>
    </xf>
    <xf numFmtId="4" fontId="16" fillId="27" borderId="59" applyNumberFormat="0" applyProtection="0">
      <alignment horizontal="right" vertical="center"/>
    </xf>
    <xf numFmtId="4" fontId="16" fillId="26" borderId="59" applyNumberFormat="0" applyProtection="0">
      <alignment horizontal="right" vertical="center"/>
    </xf>
    <xf numFmtId="4" fontId="16" fillId="25" borderId="59" applyNumberFormat="0" applyProtection="0">
      <alignment horizontal="right" vertical="center"/>
    </xf>
    <xf numFmtId="4" fontId="16" fillId="24" borderId="59" applyNumberFormat="0" applyProtection="0">
      <alignment horizontal="right" vertical="center"/>
    </xf>
    <xf numFmtId="0" fontId="17" fillId="19" borderId="59" applyNumberFormat="0" applyProtection="0">
      <alignment horizontal="left" vertical="top" indent="1"/>
    </xf>
    <xf numFmtId="4" fontId="31" fillId="19" borderId="59" applyNumberFormat="0" applyProtection="0">
      <alignment vertical="center"/>
    </xf>
    <xf numFmtId="0" fontId="20" fillId="84" borderId="56" applyNumberFormat="0">
      <protection locked="0"/>
    </xf>
    <xf numFmtId="4" fontId="23" fillId="0" borderId="58"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0" fontId="11" fillId="0" borderId="0"/>
    <xf numFmtId="4" fontId="23" fillId="0" borderId="52" applyNumberFormat="0" applyProtection="0">
      <alignment horizontal="left" vertical="center" indent="1"/>
    </xf>
    <xf numFmtId="0" fontId="101" fillId="0" borderId="0"/>
    <xf numFmtId="0" fontId="66" fillId="0" borderId="0" applyNumberFormat="0" applyFill="0" applyBorder="0" applyAlignment="0" applyProtection="0"/>
    <xf numFmtId="0" fontId="103"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32" applyNumberFormat="0" applyAlignment="0" applyProtection="0"/>
    <xf numFmtId="0" fontId="110" fillId="56" borderId="33" applyNumberFormat="0" applyAlignment="0" applyProtection="0"/>
    <xf numFmtId="0" fontId="111" fillId="56" borderId="32" applyNumberFormat="0" applyAlignment="0" applyProtection="0"/>
    <xf numFmtId="0" fontId="112" fillId="0" borderId="34" applyNumberFormat="0" applyFill="0" applyAlignment="0" applyProtection="0"/>
    <xf numFmtId="0" fontId="113" fillId="57" borderId="35"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36" applyNumberFormat="0" applyFill="0" applyAlignment="0" applyProtection="0"/>
    <xf numFmtId="0" fontId="117" fillId="5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7" fillId="69" borderId="0" applyNumberFormat="0" applyBorder="0" applyAlignment="0" applyProtection="0"/>
    <xf numFmtId="0" fontId="20" fillId="0" borderId="0"/>
    <xf numFmtId="177" fontId="20" fillId="0" borderId="0"/>
    <xf numFmtId="0" fontId="20" fillId="0" borderId="0"/>
    <xf numFmtId="177" fontId="20" fillId="0" borderId="0"/>
    <xf numFmtId="0" fontId="20" fillId="0" borderId="0"/>
    <xf numFmtId="0" fontId="10" fillId="0" borderId="0"/>
    <xf numFmtId="9" fontId="20" fillId="0" borderId="0" applyFont="0" applyFill="0" applyBorder="0" applyAlignment="0" applyProtection="0"/>
    <xf numFmtId="43" fontId="20" fillId="0" borderId="0" applyFont="0" applyFill="0" applyBorder="0" applyAlignment="0" applyProtection="0"/>
    <xf numFmtId="0" fontId="10" fillId="0" borderId="0"/>
    <xf numFmtId="43" fontId="20" fillId="0" borderId="0" applyFont="0" applyFill="0" applyBorder="0" applyAlignment="0" applyProtection="0"/>
    <xf numFmtId="177" fontId="20" fillId="0" borderId="0"/>
    <xf numFmtId="177" fontId="20" fillId="0" borderId="0"/>
    <xf numFmtId="0" fontId="100" fillId="0" borderId="0"/>
    <xf numFmtId="43" fontId="100" fillId="0" borderId="0" applyFont="0" applyFill="0" applyBorder="0" applyAlignment="0" applyProtection="0"/>
    <xf numFmtId="0" fontId="10" fillId="0" borderId="0"/>
    <xf numFmtId="43" fontId="10" fillId="0" borderId="0" applyFont="0" applyFill="0" applyBorder="0" applyAlignment="0" applyProtection="0"/>
    <xf numFmtId="43" fontId="100" fillId="0" borderId="0" applyFont="0" applyFill="0" applyBorder="0" applyAlignment="0" applyProtection="0"/>
    <xf numFmtId="0" fontId="10" fillId="5" borderId="18" applyNumberFormat="0" applyFont="0" applyAlignment="0" applyProtection="0"/>
    <xf numFmtId="0" fontId="100" fillId="0" borderId="0"/>
    <xf numFmtId="9" fontId="10"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9" fillId="0" borderId="0" applyFont="0" applyFill="0" applyBorder="0" applyAlignment="0" applyProtection="0"/>
    <xf numFmtId="4" fontId="30" fillId="18" borderId="52" applyNumberFormat="0" applyProtection="0">
      <alignment horizontal="right" vertical="center" wrapText="1"/>
    </xf>
    <xf numFmtId="4" fontId="31" fillId="19" borderId="64" applyNumberFormat="0" applyProtection="0">
      <alignment vertical="center"/>
    </xf>
    <xf numFmtId="4" fontId="30" fillId="18" borderId="52" applyNumberFormat="0" applyProtection="0">
      <alignment horizontal="left" vertical="center" indent="1"/>
    </xf>
    <xf numFmtId="0" fontId="17" fillId="19" borderId="64" applyNumberFormat="0" applyProtection="0">
      <alignment horizontal="left" vertical="top" indent="1"/>
    </xf>
    <xf numFmtId="4" fontId="25" fillId="22" borderId="52" applyNumberFormat="0" applyProtection="0">
      <alignment horizontal="left" vertical="center"/>
    </xf>
    <xf numFmtId="4" fontId="16" fillId="24" borderId="64" applyNumberFormat="0" applyProtection="0">
      <alignment horizontal="right" vertical="center"/>
    </xf>
    <xf numFmtId="4" fontId="16" fillId="25" borderId="64" applyNumberFormat="0" applyProtection="0">
      <alignment horizontal="right" vertical="center"/>
    </xf>
    <xf numFmtId="4" fontId="16" fillId="26" borderId="64" applyNumberFormat="0" applyProtection="0">
      <alignment horizontal="right" vertical="center"/>
    </xf>
    <xf numFmtId="4" fontId="16" fillId="27" borderId="64" applyNumberFormat="0" applyProtection="0">
      <alignment horizontal="right" vertical="center"/>
    </xf>
    <xf numFmtId="4" fontId="16" fillId="28" borderId="64" applyNumberFormat="0" applyProtection="0">
      <alignment horizontal="right" vertical="center"/>
    </xf>
    <xf numFmtId="4" fontId="16" fillId="29" borderId="64" applyNumberFormat="0" applyProtection="0">
      <alignment horizontal="right" vertical="center"/>
    </xf>
    <xf numFmtId="4" fontId="16" fillId="30" borderId="64" applyNumberFormat="0" applyProtection="0">
      <alignment horizontal="right" vertical="center"/>
    </xf>
    <xf numFmtId="4" fontId="16" fillId="31" borderId="64" applyNumberFormat="0" applyProtection="0">
      <alignment horizontal="right" vertical="center"/>
    </xf>
    <xf numFmtId="4" fontId="16" fillId="32" borderId="64"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4" applyNumberFormat="0" applyProtection="0">
      <alignment horizontal="right" vertical="center"/>
    </xf>
    <xf numFmtId="0" fontId="24" fillId="0" borderId="52" applyNumberFormat="0" applyProtection="0">
      <alignment horizontal="left" vertical="center" indent="2"/>
    </xf>
    <xf numFmtId="0" fontId="20" fillId="35" borderId="64" applyNumberFormat="0" applyProtection="0">
      <alignment horizontal="left" vertical="top" indent="1"/>
    </xf>
    <xf numFmtId="0" fontId="24" fillId="0" borderId="52" applyNumberFormat="0" applyProtection="0">
      <alignment horizontal="left" vertical="center" indent="2"/>
    </xf>
    <xf numFmtId="0" fontId="20" fillId="38" borderId="64" applyNumberFormat="0" applyProtection="0">
      <alignment horizontal="left" vertical="top" indent="1"/>
    </xf>
    <xf numFmtId="0" fontId="24" fillId="0" borderId="52" applyNumberFormat="0" applyProtection="0">
      <alignment horizontal="left" vertical="center" indent="2"/>
    </xf>
    <xf numFmtId="0" fontId="20" fillId="39" borderId="64" applyNumberFormat="0" applyProtection="0">
      <alignment horizontal="left" vertical="top" indent="1"/>
    </xf>
    <xf numFmtId="0" fontId="24" fillId="0" borderId="52" applyNumberFormat="0" applyProtection="0">
      <alignment horizontal="left" vertical="center" indent="2"/>
    </xf>
    <xf numFmtId="0" fontId="20" fillId="3" borderId="64" applyNumberFormat="0" applyProtection="0">
      <alignment horizontal="left" vertical="top" indent="1"/>
    </xf>
    <xf numFmtId="4" fontId="16" fillId="40" borderId="64" applyNumberFormat="0" applyProtection="0">
      <alignment vertical="center"/>
    </xf>
    <xf numFmtId="4" fontId="36" fillId="40" borderId="64" applyNumberFormat="0" applyProtection="0">
      <alignment vertical="center"/>
    </xf>
    <xf numFmtId="0" fontId="16" fillId="40" borderId="64" applyNumberFormat="0" applyProtection="0">
      <alignment horizontal="left" vertical="top" indent="1"/>
    </xf>
    <xf numFmtId="4" fontId="23" fillId="0" borderId="52" applyNumberFormat="0" applyProtection="0">
      <alignment horizontal="right" vertical="center" wrapText="1"/>
    </xf>
    <xf numFmtId="4" fontId="36" fillId="41" borderId="64"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4" applyNumberFormat="0" applyProtection="0">
      <alignment horizontal="right" vertical="center"/>
    </xf>
    <xf numFmtId="0" fontId="9" fillId="0" borderId="0"/>
    <xf numFmtId="44" fontId="9" fillId="0" borderId="0" applyFont="0" applyFill="0" applyBorder="0" applyAlignment="0" applyProtection="0"/>
    <xf numFmtId="0" fontId="20" fillId="84" borderId="52" applyNumberFormat="0">
      <protection locked="0"/>
    </xf>
    <xf numFmtId="0" fontId="9" fillId="0" borderId="0"/>
    <xf numFmtId="0" fontId="9" fillId="0" borderId="0"/>
    <xf numFmtId="4" fontId="30" fillId="18" borderId="52" applyNumberFormat="0" applyProtection="0">
      <alignment horizontal="right" vertical="center" wrapText="1"/>
    </xf>
    <xf numFmtId="4" fontId="31" fillId="19" borderId="65" applyNumberFormat="0" applyProtection="0">
      <alignment vertical="center"/>
    </xf>
    <xf numFmtId="4" fontId="30" fillId="18" borderId="52" applyNumberFormat="0" applyProtection="0">
      <alignment horizontal="left" vertical="center" indent="1"/>
    </xf>
    <xf numFmtId="0" fontId="17" fillId="19" borderId="65" applyNumberFormat="0" applyProtection="0">
      <alignment horizontal="left" vertical="top" indent="1"/>
    </xf>
    <xf numFmtId="4" fontId="25" fillId="22" borderId="52" applyNumberFormat="0" applyProtection="0">
      <alignment horizontal="left" vertical="center"/>
    </xf>
    <xf numFmtId="4" fontId="16" fillId="24" borderId="65" applyNumberFormat="0" applyProtection="0">
      <alignment horizontal="right" vertical="center"/>
    </xf>
    <xf numFmtId="4" fontId="16" fillId="25" borderId="65" applyNumberFormat="0" applyProtection="0">
      <alignment horizontal="right" vertical="center"/>
    </xf>
    <xf numFmtId="4" fontId="16" fillId="26" borderId="65" applyNumberFormat="0" applyProtection="0">
      <alignment horizontal="right" vertical="center"/>
    </xf>
    <xf numFmtId="4" fontId="16" fillId="27" borderId="65" applyNumberFormat="0" applyProtection="0">
      <alignment horizontal="right" vertical="center"/>
    </xf>
    <xf numFmtId="4" fontId="16" fillId="28" borderId="65" applyNumberFormat="0" applyProtection="0">
      <alignment horizontal="right" vertical="center"/>
    </xf>
    <xf numFmtId="4" fontId="16" fillId="29" borderId="65" applyNumberFormat="0" applyProtection="0">
      <alignment horizontal="right" vertical="center"/>
    </xf>
    <xf numFmtId="4" fontId="16" fillId="30" borderId="65" applyNumberFormat="0" applyProtection="0">
      <alignment horizontal="right" vertical="center"/>
    </xf>
    <xf numFmtId="4" fontId="16" fillId="31" borderId="65" applyNumberFormat="0" applyProtection="0">
      <alignment horizontal="right" vertical="center"/>
    </xf>
    <xf numFmtId="4" fontId="16" fillId="32" borderId="65" applyNumberFormat="0" applyProtection="0">
      <alignment horizontal="right" vertical="center"/>
    </xf>
    <xf numFmtId="4" fontId="17" fillId="33" borderId="52" applyNumberFormat="0" applyProtection="0">
      <alignment horizontal="left" vertical="center" indent="1"/>
    </xf>
    <xf numFmtId="4" fontId="16" fillId="34" borderId="52" applyNumberFormat="0" applyProtection="0">
      <alignment horizontal="left" vertical="center" indent="1"/>
    </xf>
    <xf numFmtId="4" fontId="16" fillId="36" borderId="65" applyNumberFormat="0" applyProtection="0">
      <alignment horizontal="right" vertical="center"/>
    </xf>
    <xf numFmtId="0" fontId="24" fillId="0" borderId="52" applyNumberFormat="0" applyProtection="0">
      <alignment horizontal="left" vertical="center" indent="2"/>
    </xf>
    <xf numFmtId="0" fontId="20" fillId="35" borderId="65" applyNumberFormat="0" applyProtection="0">
      <alignment horizontal="left" vertical="top" indent="1"/>
    </xf>
    <xf numFmtId="0" fontId="24" fillId="0" borderId="52" applyNumberFormat="0" applyProtection="0">
      <alignment horizontal="left" vertical="center" indent="2"/>
    </xf>
    <xf numFmtId="0" fontId="20" fillId="38" borderId="65" applyNumberFormat="0" applyProtection="0">
      <alignment horizontal="left" vertical="top" indent="1"/>
    </xf>
    <xf numFmtId="0" fontId="24" fillId="0" borderId="52" applyNumberFormat="0" applyProtection="0">
      <alignment horizontal="left" vertical="center" indent="2"/>
    </xf>
    <xf numFmtId="0" fontId="20" fillId="39" borderId="65" applyNumberFormat="0" applyProtection="0">
      <alignment horizontal="left" vertical="top" indent="1"/>
    </xf>
    <xf numFmtId="0" fontId="24" fillId="0" borderId="52" applyNumberFormat="0" applyProtection="0">
      <alignment horizontal="left" vertical="center" indent="2"/>
    </xf>
    <xf numFmtId="0" fontId="20" fillId="3" borderId="65" applyNumberFormat="0" applyProtection="0">
      <alignment horizontal="left" vertical="top" indent="1"/>
    </xf>
    <xf numFmtId="4" fontId="16" fillId="40" borderId="65" applyNumberFormat="0" applyProtection="0">
      <alignment vertical="center"/>
    </xf>
    <xf numFmtId="4" fontId="36" fillId="40" borderId="65" applyNumberFormat="0" applyProtection="0">
      <alignment vertical="center"/>
    </xf>
    <xf numFmtId="0" fontId="16" fillId="40" borderId="65" applyNumberFormat="0" applyProtection="0">
      <alignment horizontal="left" vertical="top" indent="1"/>
    </xf>
    <xf numFmtId="4" fontId="23" fillId="0" borderId="52" applyNumberFormat="0" applyProtection="0">
      <alignment horizontal="right" vertical="center" wrapText="1"/>
    </xf>
    <xf numFmtId="4" fontId="36" fillId="41" borderId="65" applyNumberFormat="0" applyProtection="0">
      <alignment horizontal="right" vertical="center"/>
    </xf>
    <xf numFmtId="0" fontId="25" fillId="43" borderId="52" applyNumberFormat="0" applyProtection="0">
      <alignment horizontal="center" vertical="center" wrapText="1"/>
    </xf>
    <xf numFmtId="0" fontId="25" fillId="44" borderId="52" applyNumberFormat="0" applyProtection="0">
      <alignment horizontal="center" vertical="top" wrapText="1"/>
    </xf>
    <xf numFmtId="4" fontId="45" fillId="41" borderId="65" applyNumberFormat="0" applyProtection="0">
      <alignment horizontal="right" vertical="center"/>
    </xf>
    <xf numFmtId="0" fontId="9" fillId="0" borderId="0"/>
    <xf numFmtId="44" fontId="9" fillId="0" borderId="0" applyFont="0" applyFill="0" applyBorder="0" applyAlignment="0" applyProtection="0"/>
    <xf numFmtId="4" fontId="45" fillId="41" borderId="65" applyNumberFormat="0" applyProtection="0">
      <alignment horizontal="right" vertical="center"/>
    </xf>
    <xf numFmtId="4" fontId="36" fillId="41" borderId="65" applyNumberFormat="0" applyProtection="0">
      <alignment horizontal="right" vertical="center"/>
    </xf>
    <xf numFmtId="0" fontId="16" fillId="40" borderId="65" applyNumberFormat="0" applyProtection="0">
      <alignment horizontal="left" vertical="top" indent="1"/>
    </xf>
    <xf numFmtId="4" fontId="36" fillId="40" borderId="65" applyNumberFormat="0" applyProtection="0">
      <alignment vertical="center"/>
    </xf>
    <xf numFmtId="4" fontId="16" fillId="40" borderId="65" applyNumberFormat="0" applyProtection="0">
      <alignment vertical="center"/>
    </xf>
    <xf numFmtId="0" fontId="20" fillId="3" borderId="65" applyNumberFormat="0" applyProtection="0">
      <alignment horizontal="left" vertical="top" indent="1"/>
    </xf>
    <xf numFmtId="0" fontId="20" fillId="39" borderId="65" applyNumberFormat="0" applyProtection="0">
      <alignment horizontal="left" vertical="top" indent="1"/>
    </xf>
    <xf numFmtId="0" fontId="20" fillId="38" borderId="65" applyNumberFormat="0" applyProtection="0">
      <alignment horizontal="left" vertical="top" indent="1"/>
    </xf>
    <xf numFmtId="0" fontId="20" fillId="35" borderId="65" applyNumberFormat="0" applyProtection="0">
      <alignment horizontal="left" vertical="top" indent="1"/>
    </xf>
    <xf numFmtId="4" fontId="16" fillId="36" borderId="65" applyNumberFormat="0" applyProtection="0">
      <alignment horizontal="right" vertical="center"/>
    </xf>
    <xf numFmtId="4" fontId="16" fillId="32" borderId="65" applyNumberFormat="0" applyProtection="0">
      <alignment horizontal="right" vertical="center"/>
    </xf>
    <xf numFmtId="4" fontId="16" fillId="31" borderId="65" applyNumberFormat="0" applyProtection="0">
      <alignment horizontal="right" vertical="center"/>
    </xf>
    <xf numFmtId="4" fontId="16" fillId="30" borderId="65" applyNumberFormat="0" applyProtection="0">
      <alignment horizontal="right" vertical="center"/>
    </xf>
    <xf numFmtId="4" fontId="16" fillId="29" borderId="65" applyNumberFormat="0" applyProtection="0">
      <alignment horizontal="right" vertical="center"/>
    </xf>
    <xf numFmtId="4" fontId="16" fillId="28" borderId="65" applyNumberFormat="0" applyProtection="0">
      <alignment horizontal="right" vertical="center"/>
    </xf>
    <xf numFmtId="4" fontId="16" fillId="27" borderId="65" applyNumberFormat="0" applyProtection="0">
      <alignment horizontal="right" vertical="center"/>
    </xf>
    <xf numFmtId="4" fontId="16" fillId="26" borderId="65" applyNumberFormat="0" applyProtection="0">
      <alignment horizontal="right" vertical="center"/>
    </xf>
    <xf numFmtId="4" fontId="16" fillId="25" borderId="65" applyNumberFormat="0" applyProtection="0">
      <alignment horizontal="right" vertical="center"/>
    </xf>
    <xf numFmtId="4" fontId="16" fillId="24" borderId="65" applyNumberFormat="0" applyProtection="0">
      <alignment horizontal="right" vertical="center"/>
    </xf>
    <xf numFmtId="0" fontId="17" fillId="19" borderId="65" applyNumberFormat="0" applyProtection="0">
      <alignment horizontal="left" vertical="top" indent="1"/>
    </xf>
    <xf numFmtId="4" fontId="31" fillId="19" borderId="65" applyNumberFormat="0" applyProtection="0">
      <alignment vertical="center"/>
    </xf>
    <xf numFmtId="0" fontId="20" fillId="84" borderId="52" applyNumberFormat="0">
      <protection locked="0"/>
    </xf>
    <xf numFmtId="0" fontId="9" fillId="0" borderId="0"/>
    <xf numFmtId="0" fontId="9" fillId="0" borderId="0"/>
    <xf numFmtId="4" fontId="25" fillId="22" borderId="67" applyNumberFormat="0" applyProtection="0">
      <alignment horizontal="left" vertical="center"/>
    </xf>
    <xf numFmtId="0" fontId="24" fillId="0" borderId="60" applyNumberFormat="0" applyProtection="0">
      <alignment horizontal="left" vertical="center" indent="2"/>
    </xf>
    <xf numFmtId="4" fontId="30" fillId="18" borderId="60" applyNumberFormat="0" applyProtection="0">
      <alignment horizontal="right" vertical="center" wrapText="1"/>
    </xf>
    <xf numFmtId="4" fontId="16" fillId="31" borderId="66" applyNumberFormat="0" applyProtection="0">
      <alignment horizontal="right" vertical="center"/>
    </xf>
    <xf numFmtId="0" fontId="20" fillId="39" borderId="66" applyNumberFormat="0" applyProtection="0">
      <alignment horizontal="left" vertical="top" indent="1"/>
    </xf>
    <xf numFmtId="0" fontId="20" fillId="84" borderId="60" applyNumberFormat="0">
      <protection locked="0"/>
    </xf>
    <xf numFmtId="4" fontId="25" fillId="22" borderId="60" applyNumberFormat="0" applyProtection="0">
      <alignment horizontal="left" vertical="center"/>
    </xf>
    <xf numFmtId="4" fontId="30" fillId="18" borderId="60" applyNumberFormat="0" applyProtection="0">
      <alignment horizontal="right" vertical="center" wrapText="1"/>
    </xf>
    <xf numFmtId="0" fontId="17" fillId="19" borderId="66" applyNumberFormat="0" applyProtection="0">
      <alignment horizontal="left" vertical="top" indent="1"/>
    </xf>
    <xf numFmtId="4" fontId="31" fillId="19" borderId="66" applyNumberFormat="0" applyProtection="0">
      <alignment vertical="center"/>
    </xf>
    <xf numFmtId="0" fontId="9" fillId="0" borderId="0"/>
    <xf numFmtId="44" fontId="9" fillId="0" borderId="0" applyFont="0" applyFill="0" applyBorder="0" applyAlignment="0" applyProtection="0"/>
    <xf numFmtId="4" fontId="16" fillId="34" borderId="60" applyNumberFormat="0" applyProtection="0">
      <alignment horizontal="left" vertical="center" indent="1"/>
    </xf>
    <xf numFmtId="4" fontId="30" fillId="18" borderId="67" applyNumberFormat="0" applyProtection="0">
      <alignment horizontal="left" vertical="center" indent="1"/>
    </xf>
    <xf numFmtId="0" fontId="24" fillId="0" borderId="67" applyNumberFormat="0" applyProtection="0">
      <alignment horizontal="left" vertical="center" indent="2"/>
    </xf>
    <xf numFmtId="0" fontId="20" fillId="38" borderId="66" applyNumberFormat="0" applyProtection="0">
      <alignment horizontal="left" vertical="top" indent="1"/>
    </xf>
    <xf numFmtId="0" fontId="24" fillId="0" borderId="67" applyNumberFormat="0" applyProtection="0">
      <alignment horizontal="left" vertical="center" indent="2"/>
    </xf>
    <xf numFmtId="0" fontId="20" fillId="35" borderId="66" applyNumberFormat="0" applyProtection="0">
      <alignment horizontal="left" vertical="top" indent="1"/>
    </xf>
    <xf numFmtId="0" fontId="24" fillId="0" borderId="67" applyNumberFormat="0" applyProtection="0">
      <alignment horizontal="left" vertical="center" indent="2"/>
    </xf>
    <xf numFmtId="4" fontId="16" fillId="36" borderId="66" applyNumberFormat="0" applyProtection="0">
      <alignment horizontal="right" vertical="center"/>
    </xf>
    <xf numFmtId="4" fontId="16" fillId="34" borderId="67" applyNumberFormat="0" applyProtection="0">
      <alignment horizontal="left" vertical="center" indent="1"/>
    </xf>
    <xf numFmtId="4" fontId="17" fillId="33" borderId="67" applyNumberFormat="0" applyProtection="0">
      <alignment horizontal="left" vertical="center" indent="1"/>
    </xf>
    <xf numFmtId="4" fontId="16" fillId="32" borderId="66" applyNumberFormat="0" applyProtection="0">
      <alignment horizontal="right" vertical="center"/>
    </xf>
    <xf numFmtId="0" fontId="25" fillId="44" borderId="60" applyNumberFormat="0" applyProtection="0">
      <alignment horizontal="center" vertical="top" wrapText="1"/>
    </xf>
    <xf numFmtId="0" fontId="25" fillId="43" borderId="60" applyNumberFormat="0" applyProtection="0">
      <alignment horizontal="center" vertical="center" wrapText="1"/>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23" fillId="0" borderId="60" applyNumberFormat="0" applyProtection="0">
      <alignment horizontal="right" vertical="center" wrapText="1"/>
    </xf>
    <xf numFmtId="4" fontId="16" fillId="24" borderId="66" applyNumberFormat="0" applyProtection="0">
      <alignment horizontal="right" vertical="center"/>
    </xf>
    <xf numFmtId="4" fontId="30" fillId="18" borderId="67" applyNumberFormat="0" applyProtection="0">
      <alignment horizontal="right" vertical="center" wrapTex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4" fontId="30" fillId="18" borderId="60" applyNumberFormat="0" applyProtection="0">
      <alignment horizontal="left" vertical="center" indent="1"/>
    </xf>
    <xf numFmtId="4" fontId="17" fillId="33" borderId="60" applyNumberFormat="0" applyProtection="0">
      <alignment horizontal="left" vertical="center" indent="1"/>
    </xf>
    <xf numFmtId="0" fontId="9" fillId="0" borderId="0"/>
    <xf numFmtId="0" fontId="9" fillId="0" borderId="0"/>
    <xf numFmtId="4" fontId="31" fillId="19" borderId="61" applyNumberFormat="0" applyProtection="0">
      <alignment vertical="center"/>
    </xf>
    <xf numFmtId="0" fontId="17" fillId="19" borderId="61" applyNumberFormat="0" applyProtection="0">
      <alignment horizontal="left" vertical="top" indent="1"/>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0" fontId="9" fillId="0" borderId="0"/>
    <xf numFmtId="44" fontId="9" fillId="0" borderId="0" applyFont="0" applyFill="0" applyBorder="0" applyAlignment="0" applyProtection="0"/>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4" fontId="23" fillId="0" borderId="60" applyNumberFormat="0" applyProtection="0">
      <alignment horizontal="left" vertical="center" indent="1"/>
    </xf>
    <xf numFmtId="0" fontId="9" fillId="0" borderId="0"/>
    <xf numFmtId="0" fontId="9" fillId="0" borderId="0"/>
    <xf numFmtId="4" fontId="23" fillId="0" borderId="60" applyNumberFormat="0" applyProtection="0">
      <alignment horizontal="left" vertical="center" indent="1"/>
    </xf>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 fontId="31" fillId="19" borderId="61" applyNumberFormat="0" applyProtection="0">
      <alignment vertical="center"/>
    </xf>
    <xf numFmtId="4" fontId="30" fillId="18" borderId="60" applyNumberFormat="0" applyProtection="0">
      <alignment horizontal="left" vertical="center" indent="1"/>
    </xf>
    <xf numFmtId="0" fontId="17" fillId="19" borderId="61" applyNumberFormat="0" applyProtection="0">
      <alignment horizontal="left" vertical="top" indent="1"/>
    </xf>
    <xf numFmtId="4" fontId="25" fillId="22" borderId="60" applyNumberFormat="0" applyProtection="0">
      <alignment horizontal="left" vertical="center"/>
    </xf>
    <xf numFmtId="4" fontId="16" fillId="24" borderId="61" applyNumberFormat="0" applyProtection="0">
      <alignment horizontal="right" vertical="center"/>
    </xf>
    <xf numFmtId="4" fontId="16" fillId="25" borderId="61" applyNumberFormat="0" applyProtection="0">
      <alignment horizontal="right" vertical="center"/>
    </xf>
    <xf numFmtId="4" fontId="16" fillId="26" borderId="61" applyNumberFormat="0" applyProtection="0">
      <alignment horizontal="right" vertical="center"/>
    </xf>
    <xf numFmtId="4" fontId="16" fillId="27" borderId="61" applyNumberFormat="0" applyProtection="0">
      <alignment horizontal="right" vertical="center"/>
    </xf>
    <xf numFmtId="4" fontId="16" fillId="28" borderId="61" applyNumberFormat="0" applyProtection="0">
      <alignment horizontal="right" vertical="center"/>
    </xf>
    <xf numFmtId="4" fontId="16" fillId="29" borderId="61" applyNumberFormat="0" applyProtection="0">
      <alignment horizontal="right" vertical="center"/>
    </xf>
    <xf numFmtId="4" fontId="16" fillId="30" borderId="61" applyNumberFormat="0" applyProtection="0">
      <alignment horizontal="right" vertical="center"/>
    </xf>
    <xf numFmtId="4" fontId="16" fillId="31" borderId="61" applyNumberFormat="0" applyProtection="0">
      <alignment horizontal="right" vertical="center"/>
    </xf>
    <xf numFmtId="4" fontId="16" fillId="32" borderId="61" applyNumberFormat="0" applyProtection="0">
      <alignment horizontal="right" vertical="center"/>
    </xf>
    <xf numFmtId="4" fontId="17" fillId="33" borderId="60" applyNumberFormat="0" applyProtection="0">
      <alignment horizontal="left" vertical="center" indent="1"/>
    </xf>
    <xf numFmtId="4" fontId="16" fillId="34" borderId="60" applyNumberFormat="0" applyProtection="0">
      <alignment horizontal="left" vertical="center" indent="1"/>
    </xf>
    <xf numFmtId="4" fontId="16" fillId="36" borderId="61" applyNumberFormat="0" applyProtection="0">
      <alignment horizontal="right" vertical="center"/>
    </xf>
    <xf numFmtId="0" fontId="24" fillId="0" borderId="60" applyNumberFormat="0" applyProtection="0">
      <alignment horizontal="left" vertical="center" indent="2"/>
    </xf>
    <xf numFmtId="0" fontId="20" fillId="35" borderId="61" applyNumberFormat="0" applyProtection="0">
      <alignment horizontal="left" vertical="top" indent="1"/>
    </xf>
    <xf numFmtId="0" fontId="24" fillId="0" borderId="60" applyNumberFormat="0" applyProtection="0">
      <alignment horizontal="left" vertical="center" indent="2"/>
    </xf>
    <xf numFmtId="0" fontId="20" fillId="38" borderId="61" applyNumberFormat="0" applyProtection="0">
      <alignment horizontal="left" vertical="top" indent="1"/>
    </xf>
    <xf numFmtId="0" fontId="24" fillId="0" borderId="60" applyNumberFormat="0" applyProtection="0">
      <alignment horizontal="left" vertical="center" indent="2"/>
    </xf>
    <xf numFmtId="0" fontId="20" fillId="39" borderId="61" applyNumberFormat="0" applyProtection="0">
      <alignment horizontal="left" vertical="top" indent="1"/>
    </xf>
    <xf numFmtId="0" fontId="24" fillId="0" borderId="60" applyNumberFormat="0" applyProtection="0">
      <alignment horizontal="left" vertical="center" indent="2"/>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23" fillId="0" borderId="60" applyNumberFormat="0" applyProtection="0">
      <alignment horizontal="right" vertical="center" wrapText="1"/>
    </xf>
    <xf numFmtId="4" fontId="36" fillId="41" borderId="61" applyNumberFormat="0" applyProtection="0">
      <alignment horizontal="right" vertical="center"/>
    </xf>
    <xf numFmtId="0" fontId="25" fillId="43" borderId="60" applyNumberFormat="0" applyProtection="0">
      <alignment horizontal="center" vertical="center" wrapText="1"/>
    </xf>
    <xf numFmtId="0" fontId="25" fillId="44" borderId="60" applyNumberFormat="0" applyProtection="0">
      <alignment horizontal="center" vertical="top" wrapText="1"/>
    </xf>
    <xf numFmtId="4" fontId="45" fillId="41" borderId="61" applyNumberFormat="0" applyProtection="0">
      <alignment horizontal="right" vertical="center"/>
    </xf>
    <xf numFmtId="4" fontId="45" fillId="41" borderId="61" applyNumberFormat="0" applyProtection="0">
      <alignment horizontal="right" vertical="center"/>
    </xf>
    <xf numFmtId="4" fontId="36" fillId="41" borderId="61" applyNumberFormat="0" applyProtection="0">
      <alignment horizontal="right" vertical="center"/>
    </xf>
    <xf numFmtId="0" fontId="16" fillId="40" borderId="61" applyNumberFormat="0" applyProtection="0">
      <alignment horizontal="left" vertical="top" indent="1"/>
    </xf>
    <xf numFmtId="4" fontId="36" fillId="40" borderId="61" applyNumberFormat="0" applyProtection="0">
      <alignment vertical="center"/>
    </xf>
    <xf numFmtId="4" fontId="16" fillId="40" borderId="61" applyNumberFormat="0" applyProtection="0">
      <alignment vertical="center"/>
    </xf>
    <xf numFmtId="0" fontId="20" fillId="3" borderId="61" applyNumberFormat="0" applyProtection="0">
      <alignment horizontal="left" vertical="top" indent="1"/>
    </xf>
    <xf numFmtId="0" fontId="20" fillId="39" borderId="61" applyNumberFormat="0" applyProtection="0">
      <alignment horizontal="left" vertical="top" indent="1"/>
    </xf>
    <xf numFmtId="0" fontId="20" fillId="38" borderId="61" applyNumberFormat="0" applyProtection="0">
      <alignment horizontal="left" vertical="top" indent="1"/>
    </xf>
    <xf numFmtId="0" fontId="20" fillId="35" borderId="61" applyNumberFormat="0" applyProtection="0">
      <alignment horizontal="left" vertical="top" indent="1"/>
    </xf>
    <xf numFmtId="4" fontId="16" fillId="36" borderId="61" applyNumberFormat="0" applyProtection="0">
      <alignment horizontal="right" vertical="center"/>
    </xf>
    <xf numFmtId="4" fontId="16" fillId="32" borderId="61" applyNumberFormat="0" applyProtection="0">
      <alignment horizontal="right" vertical="center"/>
    </xf>
    <xf numFmtId="4" fontId="16" fillId="31" borderId="61" applyNumberFormat="0" applyProtection="0">
      <alignment horizontal="right" vertical="center"/>
    </xf>
    <xf numFmtId="4" fontId="16" fillId="30" borderId="61" applyNumberFormat="0" applyProtection="0">
      <alignment horizontal="right" vertical="center"/>
    </xf>
    <xf numFmtId="4" fontId="16" fillId="29" borderId="61" applyNumberFormat="0" applyProtection="0">
      <alignment horizontal="right" vertical="center"/>
    </xf>
    <xf numFmtId="4" fontId="16" fillId="28" borderId="61" applyNumberFormat="0" applyProtection="0">
      <alignment horizontal="right" vertical="center"/>
    </xf>
    <xf numFmtId="4" fontId="16" fillId="27" borderId="61" applyNumberFormat="0" applyProtection="0">
      <alignment horizontal="right" vertical="center"/>
    </xf>
    <xf numFmtId="4" fontId="16" fillId="26" borderId="61" applyNumberFormat="0" applyProtection="0">
      <alignment horizontal="right" vertical="center"/>
    </xf>
    <xf numFmtId="4" fontId="16" fillId="25" borderId="61" applyNumberFormat="0" applyProtection="0">
      <alignment horizontal="right" vertical="center"/>
    </xf>
    <xf numFmtId="4" fontId="16" fillId="24" borderId="61" applyNumberFormat="0" applyProtection="0">
      <alignment horizontal="right" vertical="center"/>
    </xf>
    <xf numFmtId="0" fontId="17" fillId="19" borderId="61" applyNumberFormat="0" applyProtection="0">
      <alignment horizontal="left" vertical="top" indent="1"/>
    </xf>
    <xf numFmtId="4" fontId="31" fillId="19" borderId="61" applyNumberFormat="0" applyProtection="0">
      <alignment vertical="center"/>
    </xf>
    <xf numFmtId="0" fontId="20" fillId="84" borderId="60" applyNumberFormat="0">
      <protection locked="0"/>
    </xf>
    <xf numFmtId="4" fontId="23" fillId="0" borderId="60" applyNumberFormat="0" applyProtection="0">
      <alignment horizontal="left" vertical="center" indent="1"/>
    </xf>
    <xf numFmtId="4" fontId="23" fillId="0" borderId="60" applyNumberFormat="0" applyProtection="0">
      <alignment horizontal="left" vertical="center" indent="1"/>
    </xf>
    <xf numFmtId="4" fontId="16" fillId="24" borderId="61" applyNumberFormat="0" applyProtection="0">
      <alignment horizontal="right" vertical="center"/>
    </xf>
    <xf numFmtId="4" fontId="31" fillId="19" borderId="61" applyNumberFormat="0" applyProtection="0">
      <alignment vertical="center"/>
    </xf>
    <xf numFmtId="4" fontId="16" fillId="36" borderId="61" applyNumberFormat="0" applyProtection="0">
      <alignment horizontal="right" vertical="center"/>
    </xf>
    <xf numFmtId="0" fontId="20" fillId="35" borderId="61" applyNumberFormat="0" applyProtection="0">
      <alignment horizontal="left" vertical="top" indent="1"/>
    </xf>
    <xf numFmtId="0" fontId="20" fillId="38" borderId="61" applyNumberFormat="0" applyProtection="0">
      <alignment horizontal="left" vertical="top" indent="1"/>
    </xf>
    <xf numFmtId="0" fontId="20" fillId="39" borderId="61" applyNumberFormat="0" applyProtection="0">
      <alignment horizontal="left" vertical="top" indent="1"/>
    </xf>
    <xf numFmtId="0" fontId="20" fillId="3" borderId="61" applyNumberFormat="0" applyProtection="0">
      <alignment horizontal="left" vertical="top" indent="1"/>
    </xf>
    <xf numFmtId="4" fontId="16" fillId="40" borderId="61" applyNumberFormat="0" applyProtection="0">
      <alignment vertical="center"/>
    </xf>
    <xf numFmtId="4" fontId="36" fillId="40" borderId="61" applyNumberFormat="0" applyProtection="0">
      <alignment vertical="center"/>
    </xf>
    <xf numFmtId="0" fontId="16" fillId="40" borderId="61" applyNumberFormat="0" applyProtection="0">
      <alignment horizontal="left" vertical="top" indent="1"/>
    </xf>
    <xf numFmtId="4" fontId="36" fillId="41" borderId="61" applyNumberFormat="0" applyProtection="0">
      <alignment horizontal="right" vertical="center"/>
    </xf>
    <xf numFmtId="4" fontId="45" fillId="41" borderId="61" applyNumberFormat="0" applyProtection="0">
      <alignment horizontal="right" vertical="center"/>
    </xf>
    <xf numFmtId="4" fontId="16" fillId="30" borderId="61" applyNumberFormat="0" applyProtection="0">
      <alignment horizontal="right" vertical="center"/>
    </xf>
    <xf numFmtId="4" fontId="16" fillId="32" borderId="61" applyNumberFormat="0" applyProtection="0">
      <alignment horizontal="right" vertical="center"/>
    </xf>
    <xf numFmtId="4" fontId="16" fillId="29" borderId="61" applyNumberFormat="0" applyProtection="0">
      <alignment horizontal="right" vertical="center"/>
    </xf>
    <xf numFmtId="4" fontId="16" fillId="25" borderId="61" applyNumberFormat="0" applyProtection="0">
      <alignment horizontal="right" vertical="center"/>
    </xf>
    <xf numFmtId="4" fontId="16" fillId="27" borderId="61" applyNumberFormat="0" applyProtection="0">
      <alignment horizontal="right" vertical="center"/>
    </xf>
    <xf numFmtId="0" fontId="17" fillId="19" borderId="61" applyNumberFormat="0" applyProtection="0">
      <alignment horizontal="left" vertical="top" indent="1"/>
    </xf>
    <xf numFmtId="4" fontId="16" fillId="28" borderId="61" applyNumberFormat="0" applyProtection="0">
      <alignment horizontal="right" vertical="center"/>
    </xf>
    <xf numFmtId="4" fontId="16" fillId="31" borderId="61" applyNumberFormat="0" applyProtection="0">
      <alignment horizontal="right" vertical="center"/>
    </xf>
    <xf numFmtId="4" fontId="16" fillId="26" borderId="61" applyNumberFormat="0" applyProtection="0">
      <alignment horizontal="right" vertical="center"/>
    </xf>
    <xf numFmtId="4" fontId="31" fillId="19" borderId="66" applyNumberFormat="0" applyProtection="0">
      <alignment vertical="center"/>
    </xf>
    <xf numFmtId="0" fontId="17" fillId="19" borderId="66" applyNumberFormat="0" applyProtection="0">
      <alignment horizontal="left" vertical="top" indent="1"/>
    </xf>
    <xf numFmtId="4" fontId="16" fillId="24" borderId="66" applyNumberFormat="0" applyProtection="0">
      <alignment horizontal="right" vertical="center"/>
    </xf>
    <xf numFmtId="4" fontId="16" fillId="25" borderId="66" applyNumberFormat="0" applyProtection="0">
      <alignment horizontal="right" vertical="center"/>
    </xf>
    <xf numFmtId="4" fontId="16" fillId="26" borderId="66" applyNumberFormat="0" applyProtection="0">
      <alignment horizontal="right" vertical="center"/>
    </xf>
    <xf numFmtId="4" fontId="16" fillId="27" borderId="66" applyNumberFormat="0" applyProtection="0">
      <alignment horizontal="right" vertical="center"/>
    </xf>
    <xf numFmtId="4" fontId="16" fillId="28" borderId="66" applyNumberFormat="0" applyProtection="0">
      <alignment horizontal="right" vertical="center"/>
    </xf>
    <xf numFmtId="4" fontId="16" fillId="29" borderId="66" applyNumberFormat="0" applyProtection="0">
      <alignment horizontal="right" vertical="center"/>
    </xf>
    <xf numFmtId="4" fontId="16" fillId="30" borderId="66" applyNumberFormat="0" applyProtection="0">
      <alignment horizontal="right" vertical="center"/>
    </xf>
    <xf numFmtId="4" fontId="16" fillId="31" borderId="66" applyNumberFormat="0" applyProtection="0">
      <alignment horizontal="right" vertical="center"/>
    </xf>
    <xf numFmtId="4" fontId="16" fillId="32" borderId="66" applyNumberFormat="0" applyProtection="0">
      <alignment horizontal="righ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24" fillId="0" borderId="67" applyNumberFormat="0" applyProtection="0">
      <alignment horizontal="left" vertical="center" indent="2"/>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23" fillId="0" borderId="67" applyNumberFormat="0" applyProtection="0">
      <alignment horizontal="right" vertical="center" wrapText="1"/>
    </xf>
    <xf numFmtId="4" fontId="36" fillId="41" borderId="66" applyNumberFormat="0" applyProtection="0">
      <alignment horizontal="right" vertical="center"/>
    </xf>
    <xf numFmtId="0" fontId="25" fillId="43" borderId="67" applyNumberFormat="0" applyProtection="0">
      <alignment horizontal="center" vertical="center" wrapText="1"/>
    </xf>
    <xf numFmtId="0" fontId="25" fillId="44" borderId="67" applyNumberFormat="0" applyProtection="0">
      <alignment horizontal="center" vertical="top" wrapText="1"/>
    </xf>
    <xf numFmtId="4" fontId="45" fillId="41" borderId="66" applyNumberFormat="0" applyProtection="0">
      <alignment horizontal="right" vertical="center"/>
    </xf>
    <xf numFmtId="4" fontId="45" fillId="41" borderId="66" applyNumberFormat="0" applyProtection="0">
      <alignment horizontal="right" vertical="center"/>
    </xf>
    <xf numFmtId="4" fontId="36" fillId="41" borderId="66" applyNumberFormat="0" applyProtection="0">
      <alignment horizontal="right" vertical="center"/>
    </xf>
    <xf numFmtId="0" fontId="16" fillId="40" borderId="66" applyNumberFormat="0" applyProtection="0">
      <alignment horizontal="left" vertical="top" indent="1"/>
    </xf>
    <xf numFmtId="4" fontId="36" fillId="40" borderId="66" applyNumberFormat="0" applyProtection="0">
      <alignment vertical="center"/>
    </xf>
    <xf numFmtId="4" fontId="16" fillId="40" borderId="66" applyNumberFormat="0" applyProtection="0">
      <alignment vertical="center"/>
    </xf>
    <xf numFmtId="0" fontId="20" fillId="3" borderId="66" applyNumberFormat="0" applyProtection="0">
      <alignment horizontal="left" vertical="top" indent="1"/>
    </xf>
    <xf numFmtId="0" fontId="20" fillId="39" borderId="66" applyNumberFormat="0" applyProtection="0">
      <alignment horizontal="left" vertical="top" indent="1"/>
    </xf>
    <xf numFmtId="0" fontId="20" fillId="38" borderId="66" applyNumberFormat="0" applyProtection="0">
      <alignment horizontal="left" vertical="top" indent="1"/>
    </xf>
    <xf numFmtId="0" fontId="20" fillId="35" borderId="66" applyNumberFormat="0" applyProtection="0">
      <alignment horizontal="left" vertical="top" indent="1"/>
    </xf>
    <xf numFmtId="4" fontId="16" fillId="36" borderId="66" applyNumberFormat="0" applyProtection="0">
      <alignment horizontal="right" vertical="center"/>
    </xf>
    <xf numFmtId="4" fontId="16" fillId="32" borderId="66" applyNumberFormat="0" applyProtection="0">
      <alignment horizontal="right" vertical="center"/>
    </xf>
    <xf numFmtId="4" fontId="16" fillId="31" borderId="66" applyNumberFormat="0" applyProtection="0">
      <alignment horizontal="right" vertical="center"/>
    </xf>
    <xf numFmtId="4" fontId="16" fillId="30" borderId="66" applyNumberFormat="0" applyProtection="0">
      <alignment horizontal="right" vertical="center"/>
    </xf>
    <xf numFmtId="4" fontId="16" fillId="29" borderId="66" applyNumberFormat="0" applyProtection="0">
      <alignment horizontal="right" vertical="center"/>
    </xf>
    <xf numFmtId="4" fontId="16" fillId="28" borderId="66" applyNumberFormat="0" applyProtection="0">
      <alignment horizontal="right" vertical="center"/>
    </xf>
    <xf numFmtId="4" fontId="16" fillId="27" borderId="66" applyNumberFormat="0" applyProtection="0">
      <alignment horizontal="right" vertical="center"/>
    </xf>
    <xf numFmtId="4" fontId="16" fillId="26" borderId="66" applyNumberFormat="0" applyProtection="0">
      <alignment horizontal="right" vertical="center"/>
    </xf>
    <xf numFmtId="4" fontId="16" fillId="25" borderId="66" applyNumberFormat="0" applyProtection="0">
      <alignment horizontal="right" vertical="center"/>
    </xf>
    <xf numFmtId="4" fontId="16" fillId="24" borderId="66" applyNumberFormat="0" applyProtection="0">
      <alignment horizontal="right" vertical="center"/>
    </xf>
    <xf numFmtId="0" fontId="17" fillId="19" borderId="66" applyNumberFormat="0" applyProtection="0">
      <alignment horizontal="left" vertical="top" indent="1"/>
    </xf>
    <xf numFmtId="4" fontId="31" fillId="19" borderId="66" applyNumberFormat="0" applyProtection="0">
      <alignment vertical="center"/>
    </xf>
    <xf numFmtId="0" fontId="20" fillId="84" borderId="67" applyNumberFormat="0">
      <protection locked="0"/>
    </xf>
    <xf numFmtId="4" fontId="23" fillId="0" borderId="67" applyNumberFormat="0" applyProtection="0">
      <alignment horizontal="left" vertical="center" indent="1"/>
    </xf>
    <xf numFmtId="4" fontId="23" fillId="0" borderId="67" applyNumberFormat="0" applyProtection="0">
      <alignment horizontal="left" vertical="center" indent="1"/>
    </xf>
    <xf numFmtId="4" fontId="16" fillId="24" borderId="66" applyNumberFormat="0" applyProtection="0">
      <alignment horizontal="right" vertical="center"/>
    </xf>
    <xf numFmtId="4" fontId="31" fillId="19" borderId="66" applyNumberFormat="0" applyProtection="0">
      <alignment vertical="center"/>
    </xf>
    <xf numFmtId="4" fontId="16" fillId="36" borderId="66" applyNumberFormat="0" applyProtection="0">
      <alignment horizontal="right" vertical="center"/>
    </xf>
    <xf numFmtId="0" fontId="20" fillId="35" borderId="66" applyNumberFormat="0" applyProtection="0">
      <alignment horizontal="left" vertical="top" indent="1"/>
    </xf>
    <xf numFmtId="0" fontId="20" fillId="38" borderId="66" applyNumberFormat="0" applyProtection="0">
      <alignment horizontal="left" vertical="top" indent="1"/>
    </xf>
    <xf numFmtId="0" fontId="20" fillId="39" borderId="66" applyNumberFormat="0" applyProtection="0">
      <alignment horizontal="left" vertical="top" indent="1"/>
    </xf>
    <xf numFmtId="0" fontId="20" fillId="3" borderId="66" applyNumberFormat="0" applyProtection="0">
      <alignment horizontal="left" vertical="top" indent="1"/>
    </xf>
    <xf numFmtId="4" fontId="16" fillId="40" borderId="66" applyNumberFormat="0" applyProtection="0">
      <alignment vertical="center"/>
    </xf>
    <xf numFmtId="4" fontId="36" fillId="40" borderId="66" applyNumberFormat="0" applyProtection="0">
      <alignment vertical="center"/>
    </xf>
    <xf numFmtId="0" fontId="16" fillId="40" borderId="66" applyNumberFormat="0" applyProtection="0">
      <alignment horizontal="left" vertical="top" indent="1"/>
    </xf>
    <xf numFmtId="4" fontId="36" fillId="41" borderId="66" applyNumberFormat="0" applyProtection="0">
      <alignment horizontal="right" vertical="center"/>
    </xf>
    <xf numFmtId="4" fontId="45" fillId="41" borderId="66" applyNumberFormat="0" applyProtection="0">
      <alignment horizontal="right" vertical="center"/>
    </xf>
    <xf numFmtId="4" fontId="16" fillId="30" borderId="66" applyNumberFormat="0" applyProtection="0">
      <alignment horizontal="right" vertical="center"/>
    </xf>
    <xf numFmtId="4" fontId="16" fillId="32" borderId="66" applyNumberFormat="0" applyProtection="0">
      <alignment horizontal="right" vertical="center"/>
    </xf>
    <xf numFmtId="4" fontId="16" fillId="29" borderId="66" applyNumberFormat="0" applyProtection="0">
      <alignment horizontal="right" vertical="center"/>
    </xf>
    <xf numFmtId="4" fontId="16" fillId="25" borderId="66" applyNumberFormat="0" applyProtection="0">
      <alignment horizontal="right" vertical="center"/>
    </xf>
    <xf numFmtId="4" fontId="16" fillId="27" borderId="66" applyNumberFormat="0" applyProtection="0">
      <alignment horizontal="right" vertical="center"/>
    </xf>
    <xf numFmtId="0" fontId="17" fillId="19" borderId="66" applyNumberFormat="0" applyProtection="0">
      <alignment horizontal="left" vertical="top" indent="1"/>
    </xf>
    <xf numFmtId="4" fontId="16" fillId="28" borderId="66" applyNumberFormat="0" applyProtection="0">
      <alignment horizontal="right" vertical="center"/>
    </xf>
    <xf numFmtId="4" fontId="16" fillId="31" borderId="66" applyNumberFormat="0" applyProtection="0">
      <alignment horizontal="right" vertical="center"/>
    </xf>
    <xf numFmtId="4" fontId="16" fillId="26" borderId="66" applyNumberFormat="0" applyProtection="0">
      <alignment horizontal="right" vertical="center"/>
    </xf>
    <xf numFmtId="0" fontId="9" fillId="0" borderId="0"/>
    <xf numFmtId="4" fontId="23" fillId="0" borderId="60" applyNumberFormat="0" applyProtection="0">
      <alignment horizontal="left" vertical="center" inden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5" borderId="18" applyNumberFormat="0" applyFont="0" applyAlignment="0" applyProtection="0"/>
    <xf numFmtId="9" fontId="9" fillId="0" borderId="0" applyFont="0" applyFill="0" applyBorder="0" applyAlignment="0" applyProtection="0"/>
    <xf numFmtId="4" fontId="23" fillId="0" borderId="3" applyNumberFormat="0" applyProtection="0">
      <alignment horizontal="left" vertical="center" indent="1"/>
    </xf>
    <xf numFmtId="4" fontId="23" fillId="0" borderId="3" applyNumberFormat="0" applyProtection="0">
      <alignment horizontal="left" vertical="center" indent="1"/>
    </xf>
    <xf numFmtId="0" fontId="20" fillId="0" borderId="0"/>
    <xf numFmtId="0" fontId="20" fillId="0" borderId="0"/>
    <xf numFmtId="0" fontId="121" fillId="0" borderId="0" applyNumberFormat="0" applyFill="0" applyBorder="0" applyAlignment="0" applyProtection="0">
      <alignment vertical="top"/>
    </xf>
    <xf numFmtId="0" fontId="122" fillId="0" borderId="0" applyNumberFormat="0" applyFill="0" applyBorder="0" applyAlignment="0" applyProtection="0">
      <alignment vertical="top"/>
    </xf>
    <xf numFmtId="0" fontId="20" fillId="0" borderId="0" applyNumberFormat="0" applyFill="0" applyBorder="0" applyAlignment="0" applyProtection="0"/>
    <xf numFmtId="0" fontId="123" fillId="0" borderId="0" applyNumberFormat="0" applyFill="0" applyBorder="0" applyAlignment="0" applyProtection="0">
      <alignment vertical="top"/>
    </xf>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26" fillId="0" borderId="0"/>
    <xf numFmtId="0" fontId="126" fillId="0" borderId="0"/>
    <xf numFmtId="0" fontId="126" fillId="0" borderId="0"/>
    <xf numFmtId="0" fontId="20" fillId="0" borderId="0"/>
    <xf numFmtId="0" fontId="20" fillId="0" borderId="0"/>
    <xf numFmtId="0" fontId="20" fillId="0" borderId="0"/>
    <xf numFmtId="0" fontId="20" fillId="0" borderId="0"/>
    <xf numFmtId="0" fontId="20" fillId="0" borderId="0"/>
    <xf numFmtId="0" fontId="126"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9" fontId="20" fillId="0" borderId="0" applyBorder="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8"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68" fillId="87"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8"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8" fillId="24"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68" fillId="88" borderId="0" applyNumberFormat="0" applyBorder="0" applyAlignment="0" applyProtection="0"/>
    <xf numFmtId="0" fontId="29" fillId="1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68" fillId="90"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8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68" fillId="92"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2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68" fillId="93" borderId="0" applyNumberFormat="0" applyBorder="0" applyAlignment="0" applyProtection="0"/>
    <xf numFmtId="0" fontId="29" fillId="16" borderId="0" applyNumberFormat="0" applyBorder="0" applyAlignment="0" applyProtection="0"/>
    <xf numFmtId="39" fontId="127"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5"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68" fillId="94"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68" fillId="2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8"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68" fillId="32"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68" fillId="90"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68" fillId="94" borderId="0" applyNumberFormat="0" applyBorder="0" applyAlignment="0" applyProtection="0"/>
    <xf numFmtId="0" fontId="29" fillId="15"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9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68" fillId="27" borderId="0" applyNumberFormat="0" applyBorder="0" applyAlignment="0" applyProtection="0"/>
    <xf numFmtId="0" fontId="29" fillId="17" borderId="0" applyNumberFormat="0" applyBorder="0" applyAlignment="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20" fillId="0" borderId="0" applyFont="0" applyFill="0" applyBorder="0" applyProtection="0"/>
    <xf numFmtId="0" fontId="67" fillId="59" borderId="0" applyNumberFormat="0" applyBorder="0" applyAlignment="0" applyProtection="0"/>
    <xf numFmtId="0" fontId="69" fillId="96" borderId="0" applyNumberFormat="0" applyBorder="0" applyAlignment="0" applyProtection="0"/>
    <xf numFmtId="0" fontId="90" fillId="59"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95" fillId="59" borderId="0" applyNumberFormat="0" applyBorder="0" applyAlignment="0" applyProtection="0"/>
    <xf numFmtId="0" fontId="67" fillId="61" borderId="0" applyNumberFormat="0" applyBorder="0" applyAlignment="0" applyProtection="0"/>
    <xf numFmtId="0" fontId="90" fillId="61"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95" fillId="61" borderId="0" applyNumberFormat="0" applyBorder="0" applyAlignment="0" applyProtection="0"/>
    <xf numFmtId="0" fontId="67" fillId="63" borderId="0" applyNumberFormat="0" applyBorder="0" applyAlignment="0" applyProtection="0"/>
    <xf numFmtId="0" fontId="90" fillId="63"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95" fillId="63" borderId="0" applyNumberFormat="0" applyBorder="0" applyAlignment="0" applyProtection="0"/>
    <xf numFmtId="0" fontId="67" fillId="65" borderId="0" applyNumberFormat="0" applyBorder="0" applyAlignment="0" applyProtection="0"/>
    <xf numFmtId="0" fontId="90" fillId="65"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9" fillId="34" borderId="0" applyNumberFormat="0" applyBorder="0" applyAlignment="0" applyProtection="0"/>
    <xf numFmtId="0" fontId="69" fillId="97"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95" fillId="65" borderId="0" applyNumberFormat="0" applyBorder="0" applyAlignment="0" applyProtection="0"/>
    <xf numFmtId="0" fontId="67" fillId="67" borderId="0" applyNumberFormat="0" applyBorder="0" applyAlignment="0" applyProtection="0"/>
    <xf numFmtId="0" fontId="90" fillId="67"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69" fillId="98" borderId="0" applyNumberFormat="0" applyBorder="0" applyAlignment="0" applyProtection="0"/>
    <xf numFmtId="0" fontId="95" fillId="67" borderId="0" applyNumberFormat="0" applyBorder="0" applyAlignment="0" applyProtection="0"/>
    <xf numFmtId="0" fontId="67" fillId="69" borderId="0" applyNumberFormat="0" applyBorder="0" applyAlignment="0" applyProtection="0"/>
    <xf numFmtId="0" fontId="90" fillId="69"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9" fillId="93" borderId="0" applyNumberFormat="0" applyBorder="0" applyAlignment="0" applyProtection="0"/>
    <xf numFmtId="0" fontId="69" fillId="28"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95" fillId="69"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67" fillId="58" borderId="0" applyNumberFormat="0" applyBorder="0" applyAlignment="0" applyProtection="0"/>
    <xf numFmtId="0" fontId="69" fillId="98" borderId="0" applyNumberFormat="0" applyBorder="0" applyAlignment="0" applyProtection="0"/>
    <xf numFmtId="0" fontId="95" fillId="5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69" fillId="26" borderId="0" applyNumberFormat="0" applyBorder="0" applyAlignment="0" applyProtection="0"/>
    <xf numFmtId="0" fontId="67" fillId="60" borderId="0" applyNumberFormat="0" applyBorder="0" applyAlignment="0" applyProtection="0"/>
    <xf numFmtId="0" fontId="95" fillId="60"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69" fillId="30" borderId="0" applyNumberFormat="0" applyBorder="0" applyAlignment="0" applyProtection="0"/>
    <xf numFmtId="0" fontId="67" fillId="62" borderId="0" applyNumberFormat="0" applyBorder="0" applyAlignment="0" applyProtection="0"/>
    <xf numFmtId="0" fontId="95" fillId="62"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67" fillId="64" borderId="0" applyNumberFormat="0" applyBorder="0" applyAlignment="0" applyProtection="0"/>
    <xf numFmtId="0" fontId="69" fillId="99" borderId="0" applyNumberFormat="0" applyBorder="0" applyAlignment="0" applyProtection="0"/>
    <xf numFmtId="0" fontId="95" fillId="64" borderId="0" applyNumberFormat="0" applyBorder="0" applyAlignment="0" applyProtection="0"/>
    <xf numFmtId="0" fontId="67" fillId="66"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69" fillId="98" borderId="0" applyNumberFormat="0" applyBorder="0" applyAlignment="0" applyProtection="0"/>
    <xf numFmtId="0" fontId="67" fillId="66" borderId="0" applyNumberFormat="0" applyBorder="0" applyAlignment="0" applyProtection="0"/>
    <xf numFmtId="0" fontId="95" fillId="66"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67" fillId="68" borderId="0" applyNumberFormat="0" applyBorder="0" applyAlignment="0" applyProtection="0"/>
    <xf numFmtId="0" fontId="69" fillId="27" borderId="0" applyNumberFormat="0" applyBorder="0" applyAlignment="0" applyProtection="0"/>
    <xf numFmtId="0" fontId="95" fillId="68" borderId="0" applyNumberFormat="0" applyBorder="0" applyAlignment="0" applyProtection="0"/>
    <xf numFmtId="180" fontId="21"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1" fontId="20" fillId="39" borderId="69">
      <alignment horizontal="center" vertical="center"/>
    </xf>
    <xf numFmtId="182" fontId="128" fillId="39" borderId="69">
      <alignment horizontal="center" vertical="center"/>
    </xf>
    <xf numFmtId="181" fontId="20" fillId="39" borderId="69">
      <alignment horizontal="center" vertical="center"/>
    </xf>
    <xf numFmtId="0" fontId="128" fillId="34" borderId="6" applyNumberFormat="0" applyFont="0" applyBorder="0" applyAlignment="0" applyProtection="0">
      <protection hidden="1"/>
    </xf>
    <xf numFmtId="0" fontId="70" fillId="53" borderId="0" applyNumberFormat="0" applyBorder="0" applyAlignment="0" applyProtection="0"/>
    <xf numFmtId="0" fontId="129"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1" fillId="53" borderId="0" applyNumberFormat="0" applyBorder="0" applyAlignment="0" applyProtection="0"/>
    <xf numFmtId="0" fontId="130" fillId="90" borderId="0" applyNumberFormat="0" applyBorder="0" applyAlignment="0" applyProtection="0"/>
    <xf numFmtId="0" fontId="130" fillId="24" borderId="0" applyNumberFormat="0" applyBorder="0" applyAlignment="0" applyProtection="0"/>
    <xf numFmtId="0" fontId="130" fillId="90" borderId="0" applyNumberFormat="0" applyBorder="0" applyAlignment="0" applyProtection="0"/>
    <xf numFmtId="0" fontId="130" fillId="90" borderId="0" applyNumberFormat="0" applyBorder="0" applyAlignment="0" applyProtection="0"/>
    <xf numFmtId="0" fontId="107" fillId="53" borderId="0" applyNumberFormat="0" applyBorder="0" applyAlignment="0" applyProtection="0"/>
    <xf numFmtId="0" fontId="131" fillId="53" borderId="0" applyNumberFormat="0" applyBorder="0" applyAlignment="0" applyProtection="0"/>
    <xf numFmtId="3" fontId="132" fillId="0" borderId="0" applyFill="0" applyBorder="0" applyProtection="0">
      <alignment horizontal="right"/>
    </xf>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1" fillId="0" borderId="0" applyNumberFormat="0" applyFont="0" applyAlignment="0"/>
    <xf numFmtId="184" fontId="16" fillId="0" borderId="0" applyFill="0" applyBorder="0" applyAlignment="0"/>
    <xf numFmtId="0" fontId="71" fillId="56" borderId="32" applyNumberFormat="0" applyAlignment="0" applyProtection="0"/>
    <xf numFmtId="0" fontId="133" fillId="34" borderId="70" applyNumberFormat="0" applyAlignment="0" applyProtection="0"/>
    <xf numFmtId="0" fontId="134" fillId="56" borderId="32" applyNumberFormat="0" applyAlignment="0" applyProtection="0"/>
    <xf numFmtId="0" fontId="135" fillId="91" borderId="70" applyNumberFormat="0" applyAlignment="0" applyProtection="0"/>
    <xf numFmtId="0" fontId="136" fillId="56" borderId="32" applyNumberFormat="0" applyAlignment="0" applyProtection="0"/>
    <xf numFmtId="0" fontId="135" fillId="91" borderId="70" applyNumberFormat="0" applyAlignment="0" applyProtection="0"/>
    <xf numFmtId="0" fontId="133" fillId="34"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5" fillId="91" borderId="70" applyNumberFormat="0" applyAlignment="0" applyProtection="0"/>
    <xf numFmtId="0" fontId="136" fillId="56" borderId="32" applyNumberFormat="0" applyAlignment="0" applyProtection="0"/>
    <xf numFmtId="0" fontId="137" fillId="100" borderId="0" applyNumberFormat="0" applyFont="0" applyBorder="0" applyAlignment="0" applyProtection="0">
      <alignment vertical="center"/>
    </xf>
    <xf numFmtId="0" fontId="72" fillId="57" borderId="35" applyNumberFormat="0" applyAlignment="0" applyProtection="0"/>
    <xf numFmtId="0" fontId="89" fillId="57" borderId="35" applyNumberFormat="0" applyAlignment="0" applyProtection="0"/>
    <xf numFmtId="0" fontId="138" fillId="101" borderId="71" applyNumberFormat="0" applyAlignment="0" applyProtection="0"/>
    <xf numFmtId="0" fontId="94" fillId="57" borderId="35" applyNumberFormat="0" applyAlignment="0" applyProtection="0"/>
    <xf numFmtId="0" fontId="138" fillId="101" borderId="71" applyNumberFormat="0" applyAlignment="0" applyProtection="0"/>
    <xf numFmtId="0" fontId="138" fillId="95" borderId="71" applyNumberFormat="0" applyAlignment="0" applyProtection="0"/>
    <xf numFmtId="0" fontId="138" fillId="101" borderId="71" applyNumberFormat="0" applyAlignment="0" applyProtection="0"/>
    <xf numFmtId="0" fontId="138" fillId="101" borderId="71" applyNumberFormat="0" applyAlignment="0" applyProtection="0"/>
    <xf numFmtId="0" fontId="138" fillId="101" borderId="71" applyNumberFormat="0" applyAlignment="0" applyProtection="0"/>
    <xf numFmtId="0" fontId="94" fillId="57" borderId="35" applyNumberFormat="0" applyAlignment="0" applyProtection="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41" fontId="1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0" fillId="0" borderId="0" applyFont="0" applyFill="0" applyBorder="0" applyAlignment="0" applyProtection="0"/>
    <xf numFmtId="43" fontId="137"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127" fillId="0" borderId="0" applyFont="0" applyFill="0" applyBorder="0" applyAlignment="0" applyProtection="0"/>
    <xf numFmtId="43" fontId="2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41" fillId="0" borderId="0" applyNumberFormat="0" applyAlignment="0">
      <alignment horizontal="left"/>
    </xf>
    <xf numFmtId="186" fontId="20" fillId="0" borderId="0" applyFont="0" applyFill="0" applyBorder="0" applyAlignment="0" applyProtection="0"/>
    <xf numFmtId="187" fontId="142" fillId="0" borderId="0" applyFont="0" applyFill="0" applyBorder="0" applyAlignment="0" applyProtection="0"/>
    <xf numFmtId="44" fontId="68" fillId="0" borderId="0" applyFont="0" applyFill="0" applyBorder="0" applyAlignment="0" applyProtection="0"/>
    <xf numFmtId="44" fontId="127" fillId="0" borderId="0" applyFont="0" applyFill="0" applyBorder="0" applyAlignment="0" applyProtection="0"/>
    <xf numFmtId="44" fontId="16"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40" fillId="0" borderId="0" applyFont="0" applyFill="0" applyBorder="0" applyAlignment="0" applyProtection="0"/>
    <xf numFmtId="44" fontId="68" fillId="0" borderId="0" applyFont="0" applyFill="0" applyBorder="0" applyAlignment="0" applyProtection="0"/>
    <xf numFmtId="44" fontId="143"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188" fontId="8" fillId="0" borderId="0" applyFont="0" applyFill="0" applyBorder="0" applyProtection="0">
      <alignment horizontal="right" vertical="center"/>
    </xf>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68" fillId="0" borderId="0" applyFont="0" applyFill="0" applyBorder="0" applyAlignment="0" applyProtection="0"/>
    <xf numFmtId="44" fontId="20"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8"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5" fontId="144" fillId="0" borderId="0" applyFont="0" applyFill="0" applyBorder="0" applyAlignment="0" applyProtection="0"/>
    <xf numFmtId="190" fontId="127" fillId="0" borderId="0" applyFont="0" applyFill="0" applyBorder="0" applyAlignment="0" applyProtection="0"/>
    <xf numFmtId="6" fontId="145" fillId="0" borderId="0">
      <protection locked="0"/>
    </xf>
    <xf numFmtId="191" fontId="20" fillId="0" borderId="0" applyFont="0" applyFill="0" applyBorder="0" applyAlignment="0" applyProtection="0"/>
    <xf numFmtId="192" fontId="146" fillId="0" borderId="0">
      <alignment horizontal="right"/>
      <protection locked="0"/>
    </xf>
    <xf numFmtId="0" fontId="147" fillId="0" borderId="0" applyNumberFormat="0" applyAlignment="0">
      <alignment horizontal="left"/>
    </xf>
    <xf numFmtId="193"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4" fontId="20" fillId="0" borderId="0" applyFont="0" applyFill="0" applyBorder="0" applyAlignment="0" applyProtection="0"/>
    <xf numFmtId="0" fontId="74"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198" fontId="20" fillId="0" borderId="0">
      <protection locked="0"/>
    </xf>
    <xf numFmtId="2" fontId="20" fillId="0" borderId="0" applyFont="0" applyFill="0" applyBorder="0" applyAlignment="0" applyProtection="0"/>
    <xf numFmtId="198" fontId="20" fillId="0" borderId="0">
      <protection locked="0"/>
    </xf>
    <xf numFmtId="38" fontId="22" fillId="0" borderId="72">
      <alignment horizontal="right"/>
    </xf>
    <xf numFmtId="167" fontId="142" fillId="0" borderId="0" applyFont="0" applyFill="0" applyBorder="0" applyAlignment="0" applyProtection="0"/>
    <xf numFmtId="199" fontId="20" fillId="0" borderId="0" applyFont="0" applyFill="0" applyBorder="0" applyAlignment="0" applyProtection="0">
      <alignment horizontal="center"/>
    </xf>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1" fontId="151"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2" fontId="20" fillId="0" borderId="0" applyFont="0" applyFill="0" applyBorder="0" applyAlignment="0" applyProtection="0"/>
    <xf numFmtId="203" fontId="151" fillId="0" borderId="0" applyFont="0" applyFill="0" applyBorder="0" applyAlignment="0" applyProtection="0"/>
    <xf numFmtId="0" fontId="20" fillId="0" borderId="0" applyFont="0" applyFill="0" applyBorder="0"/>
    <xf numFmtId="0" fontId="20" fillId="0" borderId="0" applyFont="0" applyFill="0" applyBorder="0"/>
    <xf numFmtId="0" fontId="20" fillId="0" borderId="0" applyFont="0" applyFill="0" applyBorder="0"/>
    <xf numFmtId="0" fontId="20" fillId="0" borderId="0" applyFont="0" applyFill="0" applyBorder="0"/>
    <xf numFmtId="0" fontId="75" fillId="52" borderId="0" applyNumberFormat="0" applyBorder="0" applyAlignment="0" applyProtection="0"/>
    <xf numFmtId="0" fontId="152" fillId="52"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0" fontId="153" fillId="31" borderId="0" applyNumberFormat="0" applyBorder="0" applyAlignment="0" applyProtection="0"/>
    <xf numFmtId="0" fontId="153" fillId="88"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4" fillId="5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38" fontId="22" fillId="102" borderId="0" applyNumberFormat="0" applyBorder="0" applyAlignment="0" applyProtection="0"/>
    <xf numFmtId="0" fontId="155" fillId="0" borderId="0" applyNumberFormat="0" applyFill="0" applyBorder="0" applyAlignment="0" applyProtection="0"/>
    <xf numFmtId="0" fontId="156" fillId="0" borderId="14" applyNumberFormat="0" applyAlignment="0" applyProtection="0">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6" fillId="0" borderId="68">
      <alignment horizontal="left" vertical="center"/>
    </xf>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6" fillId="0" borderId="29" applyNumberForma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60" fillId="0" borderId="74"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9" fillId="0" borderId="73"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8" fillId="0" borderId="29" applyNumberFormat="0" applyFill="0" applyAlignment="0" applyProtection="0"/>
    <xf numFmtId="0" fontId="157"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77" fillId="0" borderId="30" applyNumberForma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3" fillId="0" borderId="20"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62" fillId="0" borderId="75" applyNumberFormat="0" applyFill="0" applyAlignment="0" applyProtection="0"/>
    <xf numFmtId="0" fontId="156" fillId="0" borderId="0" applyNumberFormat="0" applyFont="0" applyFill="0" applyAlignment="0" applyProtection="0"/>
    <xf numFmtId="0" fontId="156" fillId="0" borderId="0" applyNumberFormat="0" applyFont="0" applyFill="0" applyAlignment="0" applyProtection="0"/>
    <xf numFmtId="0" fontId="161" fillId="0" borderId="30" applyNumberFormat="0" applyFill="0" applyAlignment="0" applyProtection="0"/>
    <xf numFmtId="0" fontId="156" fillId="0" borderId="0" applyNumberFormat="0" applyFont="0" applyFill="0" applyAlignment="0" applyProtection="0"/>
    <xf numFmtId="0" fontId="78" fillId="0" borderId="31" applyNumberFormat="0" applyFill="0" applyAlignment="0" applyProtection="0"/>
    <xf numFmtId="0" fontId="164" fillId="0" borderId="31" applyNumberFormat="0" applyFill="0" applyAlignment="0" applyProtection="0"/>
    <xf numFmtId="0" fontId="165" fillId="0" borderId="76" applyNumberFormat="0" applyFill="0" applyAlignment="0" applyProtection="0"/>
    <xf numFmtId="0" fontId="166" fillId="0" borderId="77"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5" fillId="0" borderId="76" applyNumberFormat="0" applyFill="0" applyAlignment="0" applyProtection="0"/>
    <xf numFmtId="0" fontId="164" fillId="0" borderId="31" applyNumberFormat="0" applyFill="0" applyAlignment="0" applyProtection="0"/>
    <xf numFmtId="0" fontId="78"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4" fontId="20" fillId="0" borderId="0">
      <protection locked="0"/>
    </xf>
    <xf numFmtId="205" fontId="20" fillId="0" borderId="0" applyFont="0" applyFill="0" applyBorder="0" applyAlignment="0" applyProtection="0">
      <alignment horizontal="center"/>
    </xf>
    <xf numFmtId="205" fontId="20" fillId="0" borderId="0" applyFont="0" applyFill="0" applyBorder="0" applyAlignment="0" applyProtection="0">
      <alignment horizontal="center"/>
    </xf>
    <xf numFmtId="0" fontId="167" fillId="0" borderId="78" applyNumberFormat="0" applyFill="0" applyAlignment="0" applyProtection="0"/>
    <xf numFmtId="39" fontId="168" fillId="0" borderId="0">
      <protection locked="0"/>
    </xf>
    <xf numFmtId="206" fontId="168" fillId="0" borderId="0"/>
    <xf numFmtId="0" fontId="169" fillId="0" borderId="0" applyNumberFormat="0" applyFill="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10" fontId="22" fillId="40" borderId="3" applyNumberFormat="0" applyBorder="0" applyAlignment="0" applyProtection="0"/>
    <xf numFmtId="0" fontId="79" fillId="55" borderId="32" applyNumberFormat="0" applyAlignment="0" applyProtection="0"/>
    <xf numFmtId="0" fontId="170" fillId="93" borderId="70" applyNumberFormat="0" applyAlignment="0" applyProtection="0"/>
    <xf numFmtId="0" fontId="171"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2" fillId="55" borderId="32" applyNumberFormat="0" applyAlignment="0" applyProtection="0"/>
    <xf numFmtId="0" fontId="170" fillId="93" borderId="70" applyNumberFormat="0" applyAlignment="0" applyProtection="0"/>
    <xf numFmtId="0" fontId="170" fillId="93" borderId="70" applyNumberFormat="0" applyAlignment="0" applyProtection="0"/>
    <xf numFmtId="0" fontId="170" fillId="93" borderId="70" applyNumberFormat="0" applyAlignment="0" applyProtection="0"/>
    <xf numFmtId="0" fontId="172" fillId="55" borderId="32" applyNumberFormat="0" applyAlignment="0" applyProtection="0"/>
    <xf numFmtId="207" fontId="127" fillId="0" borderId="0" applyFont="0" applyFill="0" applyBorder="0" applyAlignment="0" applyProtection="0">
      <alignment horizontal="left" indent="1"/>
    </xf>
    <xf numFmtId="0" fontId="80" fillId="0" borderId="34" applyNumberFormat="0" applyFill="0" applyAlignment="0" applyProtection="0"/>
    <xf numFmtId="0" fontId="173" fillId="0" borderId="79" applyNumberFormat="0" applyFill="0" applyAlignment="0" applyProtection="0"/>
    <xf numFmtId="0" fontId="174" fillId="0" borderId="34"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0" fontId="175" fillId="0" borderId="80" applyNumberFormat="0" applyFill="0" applyAlignment="0" applyProtection="0"/>
    <xf numFmtId="0" fontId="173" fillId="0" borderId="79"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5" fillId="0" borderId="80" applyNumberFormat="0" applyFill="0" applyAlignment="0" applyProtection="0"/>
    <xf numFmtId="0" fontId="176" fillId="0" borderId="34" applyNumberFormat="0" applyFill="0" applyAlignment="0" applyProtection="0"/>
    <xf numFmtId="208" fontId="20" fillId="0" borderId="0" applyFont="0" applyFill="0" applyBorder="0" applyAlignment="0" applyProtection="0"/>
    <xf numFmtId="209"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56" fillId="0" borderId="0"/>
    <xf numFmtId="0" fontId="156" fillId="0" borderId="0"/>
    <xf numFmtId="0" fontId="81" fillId="54" borderId="0" applyNumberFormat="0" applyBorder="0" applyAlignment="0" applyProtection="0"/>
    <xf numFmtId="0" fontId="177" fillId="54"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54" borderId="0" applyNumberFormat="0" applyBorder="0" applyAlignment="0" applyProtection="0"/>
    <xf numFmtId="37" fontId="180" fillId="0" borderId="0"/>
    <xf numFmtId="211" fontId="181" fillId="0" borderId="0"/>
    <xf numFmtId="212" fontId="20" fillId="0" borderId="0"/>
    <xf numFmtId="212" fontId="20" fillId="0" borderId="0"/>
    <xf numFmtId="212" fontId="20" fillId="0" borderId="0"/>
    <xf numFmtId="212" fontId="20" fillId="0" borderId="0"/>
    <xf numFmtId="0" fontId="181" fillId="0" borderId="0"/>
    <xf numFmtId="212" fontId="20"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206" fontId="182" fillId="0" borderId="0"/>
    <xf numFmtId="0" fontId="24" fillId="0" borderId="0"/>
    <xf numFmtId="0" fontId="8" fillId="0" borderId="0"/>
    <xf numFmtId="213" fontId="20" fillId="0" borderId="0">
      <alignment horizontal="left" wrapText="1"/>
    </xf>
    <xf numFmtId="0" fontId="24" fillId="0" borderId="0"/>
    <xf numFmtId="0" fontId="29" fillId="0" borderId="0"/>
    <xf numFmtId="0" fontId="8" fillId="0" borderId="0"/>
    <xf numFmtId="0" fontId="24" fillId="0" borderId="0"/>
    <xf numFmtId="0" fontId="8" fillId="0" borderId="0"/>
    <xf numFmtId="0" fontId="20" fillId="0" borderId="0"/>
    <xf numFmtId="0" fontId="8" fillId="0" borderId="0"/>
    <xf numFmtId="0" fontId="29" fillId="0" borderId="0"/>
    <xf numFmtId="0" fontId="127" fillId="0" borderId="0"/>
    <xf numFmtId="0" fontId="8" fillId="0" borderId="0"/>
    <xf numFmtId="0" fontId="20" fillId="0" borderId="0"/>
    <xf numFmtId="0" fontId="8" fillId="0" borderId="0"/>
    <xf numFmtId="0" fontId="8" fillId="0" borderId="0"/>
    <xf numFmtId="0" fontId="8" fillId="0" borderId="0"/>
    <xf numFmtId="0" fontId="68" fillId="0" borderId="0"/>
    <xf numFmtId="0" fontId="68" fillId="0" borderId="0"/>
    <xf numFmtId="0" fontId="24" fillId="0" borderId="0"/>
    <xf numFmtId="0" fontId="8" fillId="0" borderId="0"/>
    <xf numFmtId="0" fontId="29" fillId="0" borderId="0"/>
    <xf numFmtId="0" fontId="8" fillId="0" borderId="0"/>
    <xf numFmtId="0" fontId="20" fillId="0" borderId="0"/>
    <xf numFmtId="0" fontId="8" fillId="0" borderId="0"/>
    <xf numFmtId="0" fontId="8" fillId="0" borderId="0"/>
    <xf numFmtId="0" fontId="8" fillId="0" borderId="0"/>
    <xf numFmtId="167" fontId="100" fillId="4" borderId="0"/>
    <xf numFmtId="0" fontId="8" fillId="0" borderId="0"/>
    <xf numFmtId="0" fontId="68" fillId="0" borderId="0"/>
    <xf numFmtId="0" fontId="8" fillId="0" borderId="0"/>
    <xf numFmtId="0" fontId="8" fillId="0" borderId="0"/>
    <xf numFmtId="0" fontId="68" fillId="0" borderId="0"/>
    <xf numFmtId="0" fontId="8" fillId="0" borderId="0"/>
    <xf numFmtId="0" fontId="8" fillId="0" borderId="0"/>
    <xf numFmtId="0" fontId="20" fillId="0" borderId="0"/>
    <xf numFmtId="0" fontId="20" fillId="0" borderId="0"/>
    <xf numFmtId="0" fontId="8" fillId="0" borderId="0"/>
    <xf numFmtId="0" fontId="68" fillId="0" borderId="0"/>
    <xf numFmtId="0" fontId="20"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0" fillId="0" borderId="0"/>
    <xf numFmtId="0" fontId="127" fillId="0" borderId="0"/>
    <xf numFmtId="0" fontId="127"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4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7"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8" fillId="0" borderId="0"/>
    <xf numFmtId="0" fontId="24" fillId="0" borderId="0"/>
    <xf numFmtId="0" fontId="24" fillId="0" borderId="0"/>
    <xf numFmtId="0" fontId="8" fillId="0" borderId="0"/>
    <xf numFmtId="0" fontId="24" fillId="0" borderId="0"/>
    <xf numFmtId="0" fontId="24" fillId="0" borderId="0"/>
    <xf numFmtId="0" fontId="20" fillId="0" borderId="0"/>
    <xf numFmtId="0" fontId="8" fillId="0" borderId="0"/>
    <xf numFmtId="0" fontId="68" fillId="0" borderId="0"/>
    <xf numFmtId="0" fontId="29"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7"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24" fillId="0" borderId="0" applyNumberFormat="0" applyProtection="0">
      <alignment horizontal="center" vertical="top"/>
    </xf>
    <xf numFmtId="0" fontId="8" fillId="0" borderId="0"/>
    <xf numFmtId="0" fontId="24" fillId="0" borderId="0" applyNumberFormat="0" applyProtection="0">
      <alignment horizontal="center"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9" fillId="0" borderId="0"/>
    <xf numFmtId="173" fontId="20" fillId="0" borderId="0"/>
    <xf numFmtId="0" fontId="29" fillId="0" borderId="0"/>
    <xf numFmtId="173" fontId="20" fillId="0" borderId="0"/>
    <xf numFmtId="0" fontId="29"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9" fillId="0" borderId="0"/>
    <xf numFmtId="0" fontId="20" fillId="0" borderId="0"/>
    <xf numFmtId="0" fontId="20" fillId="0" borderId="0"/>
    <xf numFmtId="0" fontId="137"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4" fillId="0" borderId="0"/>
    <xf numFmtId="0" fontId="29" fillId="0" borderId="0"/>
    <xf numFmtId="0" fontId="24" fillId="0" borderId="0"/>
    <xf numFmtId="0" fontId="29" fillId="0" borderId="0"/>
    <xf numFmtId="0" fontId="8" fillId="0" borderId="0"/>
    <xf numFmtId="0" fontId="24" fillId="0" borderId="0"/>
    <xf numFmtId="0" fontId="24" fillId="0" borderId="0"/>
    <xf numFmtId="0" fontId="143" fillId="0" borderId="0"/>
    <xf numFmtId="0" fontId="24" fillId="0" borderId="0" applyNumberFormat="0" applyProtection="0">
      <alignment horizontal="center" vertical="top"/>
    </xf>
    <xf numFmtId="0" fontId="24" fillId="0" borderId="0"/>
    <xf numFmtId="0" fontId="143" fillId="0" borderId="0"/>
    <xf numFmtId="0" fontId="24" fillId="0" borderId="0"/>
    <xf numFmtId="0" fontId="143" fillId="0" borderId="0"/>
    <xf numFmtId="0" fontId="24" fillId="0" borderId="0"/>
    <xf numFmtId="0" fontId="143" fillId="0" borderId="0"/>
    <xf numFmtId="0" fontId="24" fillId="0" borderId="0" applyNumberFormat="0" applyProtection="0">
      <alignment horizontal="center" vertical="top"/>
    </xf>
    <xf numFmtId="0" fontId="137" fillId="0" borderId="0">
      <alignment vertical="center"/>
    </xf>
    <xf numFmtId="0" fontId="143"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24" fillId="0" borderId="0"/>
    <xf numFmtId="0" fontId="24" fillId="0" borderId="0" applyNumberFormat="0" applyProtection="0">
      <alignment horizontal="center" vertical="top"/>
    </xf>
    <xf numFmtId="0" fontId="8" fillId="0" borderId="0"/>
    <xf numFmtId="0" fontId="139" fillId="0" borderId="0"/>
    <xf numFmtId="0" fontId="139" fillId="0" borderId="0"/>
    <xf numFmtId="0" fontId="139" fillId="0" borderId="0"/>
    <xf numFmtId="0" fontId="139" fillId="0" borderId="0"/>
    <xf numFmtId="0" fontId="24" fillId="0" borderId="0" applyNumberFormat="0" applyProtection="0">
      <alignment horizontal="center" vertical="top"/>
    </xf>
    <xf numFmtId="0" fontId="20" fillId="0" borderId="0"/>
    <xf numFmtId="0" fontId="29" fillId="0" borderId="0"/>
    <xf numFmtId="0" fontId="20" fillId="0" borderId="0"/>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8" fillId="0" borderId="0"/>
    <xf numFmtId="0" fontId="24" fillId="0" borderId="0"/>
    <xf numFmtId="0" fontId="24" fillId="0" borderId="0" applyNumberFormat="0" applyProtection="0">
      <alignment horizontal="center" vertical="top"/>
    </xf>
    <xf numFmtId="0" fontId="24" fillId="0" borderId="0" applyNumberFormat="0" applyProtection="0">
      <alignment horizontal="center" vertical="top"/>
    </xf>
    <xf numFmtId="0" fontId="29" fillId="0" borderId="0"/>
    <xf numFmtId="0" fontId="24" fillId="0" borderId="0"/>
    <xf numFmtId="0" fontId="8" fillId="0" borderId="0"/>
    <xf numFmtId="0" fontId="24" fillId="0" borderId="0" applyNumberFormat="0" applyProtection="0">
      <alignment horizontal="center" vertical="top"/>
    </xf>
    <xf numFmtId="0" fontId="8" fillId="0" borderId="0"/>
    <xf numFmtId="0" fontId="127" fillId="0" borderId="0"/>
    <xf numFmtId="0" fontId="127" fillId="0" borderId="0"/>
    <xf numFmtId="0" fontId="8" fillId="0" borderId="0"/>
    <xf numFmtId="0" fontId="24" fillId="0" borderId="0"/>
    <xf numFmtId="0" fontId="24" fillId="0" borderId="0"/>
    <xf numFmtId="0" fontId="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167" fontId="100" fillId="4" borderId="0"/>
    <xf numFmtId="0" fontId="24" fillId="0" borderId="0" applyNumberFormat="0" applyProtection="0">
      <alignment horizontal="center" vertical="top"/>
    </xf>
    <xf numFmtId="0" fontId="24" fillId="0" borderId="0" applyNumberFormat="0" applyProtection="0">
      <alignment horizontal="center" vertical="top"/>
    </xf>
    <xf numFmtId="167" fontId="100" fillId="4" borderId="0"/>
    <xf numFmtId="0" fontId="1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8" fillId="0" borderId="0"/>
    <xf numFmtId="173"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68" fillId="0" borderId="0"/>
    <xf numFmtId="0" fontId="24" fillId="0" borderId="0"/>
    <xf numFmtId="0" fontId="24" fillId="0" borderId="0" applyNumberFormat="0" applyProtection="0">
      <alignment horizontal="center" vertical="top"/>
    </xf>
    <xf numFmtId="0" fontId="68" fillId="0" borderId="0"/>
    <xf numFmtId="0" fontId="24" fillId="0" borderId="0"/>
    <xf numFmtId="0" fontId="24" fillId="0" borderId="0"/>
    <xf numFmtId="0" fontId="68" fillId="0" borderId="0"/>
    <xf numFmtId="0" fontId="24" fillId="0" borderId="0" applyNumberFormat="0" applyProtection="0">
      <alignment horizontal="center" vertical="top"/>
    </xf>
    <xf numFmtId="0" fontId="24" fillId="0" borderId="0" applyNumberFormat="0" applyProtection="0">
      <alignment horizontal="center" vertical="top"/>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68" fillId="0" borderId="0"/>
    <xf numFmtId="0" fontId="8" fillId="0" borderId="0"/>
    <xf numFmtId="0" fontId="29" fillId="0" borderId="0"/>
    <xf numFmtId="0" fontId="68" fillId="0" borderId="0"/>
    <xf numFmtId="0" fontId="1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68"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8" fillId="0" borderId="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81"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0" fillId="89" borderId="70"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8"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29" fillId="5" borderId="18" applyNumberFormat="0" applyFont="0" applyAlignment="0" applyProtection="0"/>
    <xf numFmtId="0" fontId="16" fillId="5" borderId="18" applyNumberFormat="0" applyFont="0" applyAlignment="0" applyProtection="0"/>
    <xf numFmtId="0" fontId="8"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16" fillId="5" borderId="18" applyNumberFormat="0" applyFont="0" applyAlignment="0" applyProtection="0"/>
    <xf numFmtId="0" fontId="68" fillId="89" borderId="81" applyNumberFormat="0" applyFont="0" applyAlignment="0" applyProtection="0"/>
    <xf numFmtId="0" fontId="29" fillId="5" borderId="18" applyNumberFormat="0" applyFont="0" applyAlignment="0" applyProtection="0"/>
    <xf numFmtId="3" fontId="20" fillId="0" borderId="0"/>
    <xf numFmtId="3" fontId="20" fillId="0" borderId="0"/>
    <xf numFmtId="3" fontId="20" fillId="0" borderId="0"/>
    <xf numFmtId="3" fontId="20" fillId="0" borderId="0"/>
    <xf numFmtId="3" fontId="20" fillId="0" borderId="0"/>
    <xf numFmtId="0" fontId="82" fillId="56" borderId="33" applyNumberFormat="0" applyAlignment="0" applyProtection="0"/>
    <xf numFmtId="0" fontId="183" fillId="34" borderId="82" applyNumberFormat="0" applyAlignment="0" applyProtection="0"/>
    <xf numFmtId="0" fontId="184" fillId="56" borderId="33" applyNumberFormat="0" applyAlignment="0" applyProtection="0"/>
    <xf numFmtId="0" fontId="183" fillId="91" borderId="82" applyNumberFormat="0" applyAlignment="0" applyProtection="0"/>
    <xf numFmtId="0" fontId="185" fillId="56" borderId="33" applyNumberFormat="0" applyAlignment="0" applyProtection="0"/>
    <xf numFmtId="0" fontId="183" fillId="91" borderId="82" applyNumberFormat="0" applyAlignment="0" applyProtection="0"/>
    <xf numFmtId="0" fontId="183" fillId="34"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3" fillId="91" borderId="82" applyNumberFormat="0" applyAlignment="0" applyProtection="0"/>
    <xf numFmtId="0" fontId="185" fillId="56" borderId="33" applyNumberFormat="0" applyAlignment="0" applyProtection="0"/>
    <xf numFmtId="0" fontId="20" fillId="0" borderId="0">
      <alignment horizontal="left" wrapText="1"/>
    </xf>
    <xf numFmtId="206" fontId="186" fillId="0" borderId="1">
      <alignmen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16"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4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214" fontId="13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15" fontId="39" fillId="0" borderId="0" applyProtection="0"/>
    <xf numFmtId="0" fontId="187" fillId="0" borderId="6" applyNumberFormat="0" applyFill="0" applyBorder="0" applyAlignment="0" applyProtection="0">
      <protection hidden="1"/>
    </xf>
    <xf numFmtId="0" fontId="188" fillId="0" borderId="0" applyNumberFormat="0" applyFill="0" applyBorder="0" applyAlignment="0"/>
    <xf numFmtId="171" fontId="132" fillId="0" borderId="0" applyFill="0" applyBorder="0" applyProtection="0">
      <alignment horizontal="right"/>
    </xf>
    <xf numFmtId="14" fontId="189" fillId="0" borderId="0" applyNumberFormat="0" applyFill="0" applyBorder="0" applyAlignment="0" applyProtection="0">
      <alignment horizontal="left"/>
    </xf>
    <xf numFmtId="0" fontId="20" fillId="0" borderId="0"/>
    <xf numFmtId="0" fontId="20" fillId="0" borderId="0"/>
    <xf numFmtId="4" fontId="55" fillId="104" borderId="3" applyNumberFormat="0" applyProtection="0">
      <alignment horizontal="right" vertical="center" wrapText="1"/>
    </xf>
    <xf numFmtId="4" fontId="55" fillId="104" borderId="3" applyNumberFormat="0" applyProtection="0">
      <alignment horizontal="right" vertical="center" wrapText="1"/>
    </xf>
    <xf numFmtId="4" fontId="16" fillId="0" borderId="82" applyNumberFormat="0" applyProtection="0">
      <alignment vertical="center"/>
    </xf>
    <xf numFmtId="4" fontId="16" fillId="0" borderId="82" applyNumberFormat="0" applyProtection="0">
      <alignment vertical="center"/>
    </xf>
    <xf numFmtId="4" fontId="55" fillId="105" borderId="3" applyNumberFormat="0" applyProtection="0">
      <alignment horizontal="right" vertical="center" wrapText="1"/>
    </xf>
    <xf numFmtId="4" fontId="16" fillId="0" borderId="82" applyNumberFormat="0" applyProtection="0">
      <alignment horizontal="left" vertical="center" indent="1"/>
    </xf>
    <xf numFmtId="4" fontId="16" fillId="19" borderId="82" applyNumberFormat="0" applyProtection="0">
      <alignment horizontal="left" vertical="center" indent="1"/>
    </xf>
    <xf numFmtId="4" fontId="25" fillId="22" borderId="60" applyNumberFormat="0" applyProtection="0">
      <alignment horizontal="left" vertical="center"/>
    </xf>
    <xf numFmtId="0" fontId="20" fillId="0" borderId="82" applyNumberFormat="0" applyProtection="0">
      <alignment horizontal="left" vertical="center" indent="1"/>
    </xf>
    <xf numFmtId="4" fontId="25" fillId="22" borderId="60" applyNumberFormat="0" applyProtection="0">
      <alignment horizontal="left" vertical="center"/>
    </xf>
    <xf numFmtId="4" fontId="16" fillId="2" borderId="82" applyNumberFormat="0" applyProtection="0">
      <alignment horizontal="right" vertical="center"/>
    </xf>
    <xf numFmtId="4" fontId="16" fillId="106" borderId="82" applyNumberFormat="0" applyProtection="0">
      <alignment horizontal="right" vertical="center"/>
    </xf>
    <xf numFmtId="4" fontId="16" fillId="42" borderId="82" applyNumberFormat="0" applyProtection="0">
      <alignment horizontal="right" vertical="center"/>
    </xf>
    <xf numFmtId="4" fontId="16" fillId="107" borderId="82" applyNumberFormat="0" applyProtection="0">
      <alignment horizontal="right" vertical="center"/>
    </xf>
    <xf numFmtId="4" fontId="16" fillId="108" borderId="82" applyNumberFormat="0" applyProtection="0">
      <alignment horizontal="right" vertical="center"/>
    </xf>
    <xf numFmtId="4" fontId="16" fillId="109" borderId="82" applyNumberFormat="0" applyProtection="0">
      <alignment horizontal="right" vertical="center"/>
    </xf>
    <xf numFmtId="4" fontId="16" fillId="110" borderId="82" applyNumberFormat="0" applyProtection="0">
      <alignment horizontal="right" vertical="center"/>
    </xf>
    <xf numFmtId="4" fontId="16" fillId="111" borderId="82" applyNumberFormat="0" applyProtection="0">
      <alignment horizontal="right" vertical="center"/>
    </xf>
    <xf numFmtId="4" fontId="16" fillId="112" borderId="82" applyNumberFormat="0" applyProtection="0">
      <alignment horizontal="right" vertical="center"/>
    </xf>
    <xf numFmtId="4" fontId="16" fillId="0"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4" fontId="34" fillId="35" borderId="0" applyNumberFormat="0" applyProtection="0">
      <alignment horizontal="left" vertical="center" indent="1"/>
    </xf>
    <xf numFmtId="0" fontId="20" fillId="113" borderId="82" applyNumberFormat="0" applyProtection="0">
      <alignment horizontal="left" vertical="center" indent="1"/>
    </xf>
    <xf numFmtId="4" fontId="25" fillId="0" borderId="0" applyNumberFormat="0" applyProtection="0">
      <alignment horizontal="left" vertical="center" indent="1"/>
    </xf>
    <xf numFmtId="4" fontId="24"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16"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4" fontId="25" fillId="0" borderId="0" applyNumberFormat="0" applyProtection="0">
      <alignment horizontal="left" vertical="center" indent="1"/>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0" borderId="60" applyNumberFormat="0" applyProtection="0">
      <alignment horizontal="left" vertical="center" indent="2"/>
    </xf>
    <xf numFmtId="0" fontId="20" fillId="49"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4" fillId="114" borderId="60" applyNumberFormat="0" applyProtection="0">
      <alignment horizontal="left" vertical="center" indent="2"/>
    </xf>
    <xf numFmtId="0" fontId="24" fillId="114"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5" fillId="115" borderId="60" applyNumberFormat="0" applyProtection="0">
      <alignment horizontal="left" vertical="center" indent="2"/>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49" borderId="82" applyNumberFormat="0" applyProtection="0">
      <alignment horizontal="left" vertical="center"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0" fillId="35" borderId="61" applyNumberFormat="0" applyProtection="0">
      <alignment horizontal="left" vertical="top"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2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4" fillId="116" borderId="60" applyNumberFormat="0" applyProtection="0">
      <alignment horizontal="left" vertical="center" indent="2"/>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23" borderId="82" applyNumberFormat="0" applyProtection="0">
      <alignment horizontal="left" vertical="center"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38" borderId="61" applyNumberFormat="0" applyProtection="0">
      <alignment horizontal="left" vertical="top" indent="1"/>
    </xf>
    <xf numFmtId="0" fontId="20" fillId="102"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02" borderId="82" applyNumberFormat="0" applyProtection="0">
      <alignment horizontal="left" vertical="center"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39" borderId="61" applyNumberFormat="0" applyProtection="0">
      <alignment horizontal="left" vertical="top" indent="1"/>
    </xf>
    <xf numFmtId="0" fontId="20" fillId="113" borderId="82" applyNumberFormat="0" applyProtection="0">
      <alignment horizontal="left" vertical="center" indent="1"/>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4" fillId="0" borderId="60" applyNumberFormat="0" applyProtection="0">
      <alignment horizontal="left" vertical="center" indent="2"/>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113" borderId="82" applyNumberFormat="0" applyProtection="0">
      <alignment horizontal="left" vertical="center"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3" borderId="61" applyNumberFormat="0" applyProtection="0">
      <alignment horizontal="left" vertical="top" indent="1"/>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0" fontId="20" fillId="84" borderId="60" applyNumberFormat="0">
      <protection locked="0"/>
    </xf>
    <xf numFmtId="4" fontId="16" fillId="40" borderId="82" applyNumberFormat="0" applyProtection="0">
      <alignment vertical="center"/>
    </xf>
    <xf numFmtId="4" fontId="39" fillId="0" borderId="60" applyNumberFormat="0" applyProtection="0">
      <alignment horizontal="left" vertical="center" indent="1"/>
    </xf>
    <xf numFmtId="4" fontId="16" fillId="40" borderId="82" applyNumberFormat="0" applyProtection="0">
      <alignment horizontal="left" vertical="center" indent="1"/>
    </xf>
    <xf numFmtId="4" fontId="39" fillId="0" borderId="60" applyNumberFormat="0" applyProtection="0">
      <alignment horizontal="left" vertical="center" indent="1"/>
    </xf>
    <xf numFmtId="4" fontId="39" fillId="0" borderId="0" applyNumberFormat="0" applyProtection="0">
      <alignment horizontal="left" vertical="center" indent="1"/>
    </xf>
    <xf numFmtId="4" fontId="16" fillId="40" borderId="82" applyNumberFormat="0" applyProtection="0">
      <alignment horizontal="left" vertical="center" indent="1"/>
    </xf>
    <xf numFmtId="4" fontId="16" fillId="40" borderId="82" applyNumberFormat="0" applyProtection="0">
      <alignment horizontal="left" vertical="center" indent="1"/>
    </xf>
    <xf numFmtId="4" fontId="39" fillId="0" borderId="0" applyNumberFormat="0" applyProtection="0">
      <alignment horizontal="right" vertical="center" wrapText="1"/>
    </xf>
    <xf numFmtId="4" fontId="23" fillId="0" borderId="60" applyNumberFormat="0" applyProtection="0">
      <alignment horizontal="right" vertical="center" wrapText="1"/>
    </xf>
    <xf numFmtId="4" fontId="23" fillId="0" borderId="83" applyNumberFormat="0" applyProtection="0">
      <alignment horizontal="right" vertical="center" wrapText="1"/>
    </xf>
    <xf numFmtId="4" fontId="23" fillId="0" borderId="60" applyNumberFormat="0" applyProtection="0">
      <alignment horizontal="right" vertical="center" wrapText="1"/>
    </xf>
    <xf numFmtId="4" fontId="24" fillId="0" borderId="60" applyNumberFormat="0" applyProtection="0">
      <alignment horizontal="right" vertical="center" wrapText="1"/>
    </xf>
    <xf numFmtId="4" fontId="16" fillId="0" borderId="82" applyNumberFormat="0" applyProtection="0">
      <alignment horizontal="right" vertical="center"/>
    </xf>
    <xf numFmtId="4" fontId="16" fillId="0" borderId="82" applyNumberFormat="0" applyProtection="0">
      <alignment horizontal="right" vertical="center"/>
    </xf>
    <xf numFmtId="4" fontId="39" fillId="0" borderId="0" applyNumberFormat="0" applyProtection="0">
      <alignment horizontal="right" vertical="center" wrapTex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4" fontId="23" fillId="0" borderId="60" applyNumberFormat="0" applyProtection="0">
      <alignment horizontal="left" vertical="center" indent="1"/>
    </xf>
    <xf numFmtId="0" fontId="20" fillId="0" borderId="82" applyNumberFormat="0" applyProtection="0">
      <alignment horizontal="left" vertical="center" indent="1"/>
    </xf>
    <xf numFmtId="0" fontId="20" fillId="0" borderId="82" applyNumberFormat="0" applyProtection="0">
      <alignment horizontal="left" vertical="center" indent="1"/>
    </xf>
    <xf numFmtId="4" fontId="39" fillId="0" borderId="0" applyNumberFormat="0" applyProtection="0">
      <alignment horizontal="left" vertical="center" indent="1"/>
    </xf>
    <xf numFmtId="0" fontId="25" fillId="43" borderId="60" applyNumberFormat="0" applyProtection="0">
      <alignment horizontal="center" vertical="center" wrapText="1"/>
    </xf>
    <xf numFmtId="0" fontId="20" fillId="0" borderId="82" applyNumberFormat="0" applyProtection="0">
      <alignment horizontal="left" vertical="center" indent="1"/>
    </xf>
    <xf numFmtId="0" fontId="20" fillId="0" borderId="82" applyNumberFormat="0" applyProtection="0">
      <alignment horizontal="left" vertical="center" indent="1"/>
    </xf>
    <xf numFmtId="0" fontId="25" fillId="44" borderId="3" applyNumberFormat="0" applyProtection="0">
      <alignment horizontal="center" vertical="top" wrapText="1"/>
    </xf>
    <xf numFmtId="4" fontId="42" fillId="37" borderId="22">
      <alignment vertical="center"/>
    </xf>
    <xf numFmtId="4" fontId="43" fillId="37" borderId="22">
      <alignment vertical="center"/>
    </xf>
    <xf numFmtId="4" fontId="32" fillId="20" borderId="22">
      <alignment vertical="center"/>
    </xf>
    <xf numFmtId="4" fontId="33" fillId="20" borderId="22">
      <alignment vertical="center"/>
    </xf>
    <xf numFmtId="4" fontId="44" fillId="40" borderId="22">
      <alignment horizontal="left" vertical="center" indent="1"/>
    </xf>
    <xf numFmtId="0" fontId="190" fillId="0" borderId="0"/>
    <xf numFmtId="4" fontId="18" fillId="0" borderId="0" applyNumberFormat="0" applyProtection="0">
      <alignment vertical="center"/>
    </xf>
    <xf numFmtId="4" fontId="45" fillId="117" borderId="82" applyNumberFormat="0" applyProtection="0">
      <alignment horizontal="right" vertical="center"/>
    </xf>
    <xf numFmtId="1" fontId="20" fillId="0" borderId="9" applyFill="0" applyBorder="0">
      <alignment horizontal="center"/>
    </xf>
    <xf numFmtId="1" fontId="20" fillId="0" borderId="9" applyFill="0" applyBorder="0">
      <alignment horizontal="center"/>
    </xf>
    <xf numFmtId="0" fontId="191" fillId="118" borderId="0"/>
    <xf numFmtId="49" fontId="192" fillId="118" borderId="0"/>
    <xf numFmtId="49" fontId="193" fillId="118" borderId="84"/>
    <xf numFmtId="49" fontId="193" fillId="118" borderId="0"/>
    <xf numFmtId="0" fontId="191" fillId="37" borderId="84">
      <protection locked="0"/>
    </xf>
    <xf numFmtId="0" fontId="191" fillId="118" borderId="0"/>
    <xf numFmtId="0" fontId="194" fillId="119" borderId="0"/>
    <xf numFmtId="0" fontId="194" fillId="112" borderId="0"/>
    <xf numFmtId="0" fontId="194" fillId="107" borderId="0"/>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206" fontId="195" fillId="0" borderId="62">
      <alignment horizontal="center"/>
    </xf>
    <xf numFmtId="0" fontId="20" fillId="0" borderId="0"/>
    <xf numFmtId="0" fontId="20" fillId="0" borderId="0"/>
    <xf numFmtId="0" fontId="196" fillId="0" borderId="0" applyNumberFormat="0" applyFont="0" applyFill="0" applyBorder="0" applyAlignment="0" applyProtection="0"/>
    <xf numFmtId="216" fontId="20" fillId="0" borderId="0" applyFill="0" applyBorder="0" applyAlignment="0" applyProtection="0">
      <alignment wrapText="1"/>
    </xf>
    <xf numFmtId="216" fontId="20" fillId="0" borderId="0" applyFill="0" applyBorder="0" applyAlignment="0" applyProtection="0">
      <alignment wrapText="1"/>
    </xf>
    <xf numFmtId="41" fontId="127" fillId="0" borderId="0" applyFont="0" applyFill="0" applyBorder="0" applyAlignment="0" applyProtection="0"/>
    <xf numFmtId="0" fontId="21" fillId="0" borderId="0" applyNumberFormat="0" applyFill="0" applyBorder="0">
      <alignment horizontal="center" wrapText="1"/>
    </xf>
    <xf numFmtId="0" fontId="21" fillId="0" borderId="0" applyNumberFormat="0" applyFill="0" applyBorder="0">
      <alignment horizontal="center" wrapText="1"/>
    </xf>
    <xf numFmtId="0" fontId="197" fillId="120" borderId="0" applyNumberFormat="0">
      <alignment vertical="center"/>
    </xf>
    <xf numFmtId="40" fontId="198" fillId="0" borderId="0" applyBorder="0">
      <alignment horizontal="right"/>
    </xf>
    <xf numFmtId="0" fontId="199" fillId="121" borderId="0" applyNumberFormat="0" applyFill="0" applyBorder="0" applyProtection="0">
      <alignment wrapText="1"/>
    </xf>
    <xf numFmtId="49" fontId="200" fillId="0" borderId="1">
      <alignment vertical="center"/>
    </xf>
    <xf numFmtId="49" fontId="156" fillId="0" borderId="0" applyFont="0" applyFill="0" applyBorder="0" applyAlignment="0" applyProtection="0"/>
    <xf numFmtId="49" fontId="156" fillId="0" borderId="0" applyFont="0" applyFill="0" applyBorder="0" applyAlignment="0" applyProtection="0"/>
    <xf numFmtId="217" fontId="156" fillId="0" borderId="0" applyFont="0" applyFill="0" applyBorder="0" applyAlignment="0" applyProtection="0"/>
    <xf numFmtId="217" fontId="156" fillId="0" borderId="0" applyFont="0" applyFill="0" applyBorder="0" applyAlignment="0" applyProtection="0"/>
    <xf numFmtId="218" fontId="127" fillId="0" borderId="0" applyFont="0" applyFill="0" applyBorder="0" applyAlignment="0" applyProtection="0"/>
    <xf numFmtId="0" fontId="201" fillId="12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20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1" fillId="122" borderId="0" applyNumberFormat="0" applyBorder="0" applyAlignment="0" applyProtection="0"/>
    <xf numFmtId="0" fontId="137" fillId="123" borderId="0" applyNumberFormat="0" applyFont="0" applyBorder="0" applyAlignment="0" applyProtection="0">
      <alignment vertical="center"/>
    </xf>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0" fontId="84" fillId="0" borderId="36" applyNumberFormat="0" applyFill="0" applyAlignment="0" applyProtection="0"/>
    <xf numFmtId="0" fontId="73" fillId="0" borderId="86" applyNumberFormat="0" applyFill="0" applyAlignment="0" applyProtection="0"/>
    <xf numFmtId="0" fontId="20" fillId="0" borderId="85" applyNumberFormat="0" applyFont="0" applyBorder="0" applyAlignment="0" applyProtection="0"/>
    <xf numFmtId="0" fontId="73" fillId="0" borderId="86" applyNumberFormat="0" applyFill="0" applyAlignment="0" applyProtection="0"/>
    <xf numFmtId="0" fontId="203"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102" fillId="0" borderId="36" applyNumberFormat="0" applyFill="0" applyAlignment="0" applyProtection="0"/>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73" fillId="0" borderId="86" applyNumberFormat="0" applyFill="0" applyAlignment="0" applyProtection="0"/>
    <xf numFmtId="204" fontId="20" fillId="0" borderId="87">
      <protection locked="0"/>
    </xf>
    <xf numFmtId="204" fontId="20" fillId="0" borderId="87">
      <protection locked="0"/>
    </xf>
    <xf numFmtId="0" fontId="73" fillId="0" borderId="86" applyNumberFormat="0" applyFill="0" applyAlignment="0" applyProtection="0"/>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204" fontId="20" fillId="0" borderId="37">
      <protection locked="0"/>
    </xf>
    <xf numFmtId="204" fontId="20" fillId="0" borderId="37">
      <protection locked="0"/>
    </xf>
    <xf numFmtId="204" fontId="20" fillId="0" borderId="37">
      <protection locked="0"/>
    </xf>
    <xf numFmtId="204" fontId="20" fillId="0" borderId="37">
      <protection locked="0"/>
    </xf>
    <xf numFmtId="0" fontId="20" fillId="0" borderId="85" applyNumberFormat="0" applyFont="0" applyBorder="0" applyAlignment="0" applyProtection="0"/>
    <xf numFmtId="204" fontId="20" fillId="0" borderId="37">
      <protection locked="0"/>
    </xf>
    <xf numFmtId="0" fontId="20" fillId="0" borderId="85" applyNumberFormat="0" applyFont="0" applyBorder="0" applyAlignment="0" applyProtection="0"/>
    <xf numFmtId="0" fontId="102" fillId="0" borderId="36" applyNumberFormat="0" applyFill="0" applyAlignment="0" applyProtection="0"/>
    <xf numFmtId="0" fontId="20" fillId="0" borderId="85" applyNumberFormat="0" applyFont="0" applyBorder="0" applyAlignment="0" applyProtection="0"/>
    <xf numFmtId="7" fontId="204" fillId="123" borderId="0" applyNumberFormat="0" applyBorder="0" applyProtection="0">
      <alignment horizontal="right" vertical="center" indent="1"/>
    </xf>
    <xf numFmtId="37" fontId="22" fillId="19" borderId="0" applyNumberFormat="0" applyBorder="0" applyAlignment="0" applyProtection="0"/>
    <xf numFmtId="37" fontId="22" fillId="19" borderId="0" applyNumberFormat="0" applyBorder="0" applyAlignment="0" applyProtection="0"/>
    <xf numFmtId="37" fontId="22" fillId="0" borderId="0"/>
    <xf numFmtId="37" fontId="22" fillId="0" borderId="0"/>
    <xf numFmtId="37" fontId="22" fillId="19" borderId="0" applyNumberFormat="0" applyBorder="0" applyAlignment="0" applyProtection="0"/>
    <xf numFmtId="3" fontId="205" fillId="0" borderId="78" applyProtection="0"/>
    <xf numFmtId="219" fontId="206" fillId="0" borderId="0" applyFont="0" applyFill="0" applyBorder="0" applyAlignment="0" applyProtection="0"/>
    <xf numFmtId="220" fontId="151" fillId="0" borderId="0" applyFont="0" applyFill="0" applyBorder="0" applyAlignment="0" applyProtection="0"/>
    <xf numFmtId="221" fontId="151" fillId="0" borderId="0" applyFont="0" applyFill="0" applyBorder="0" applyAlignment="0" applyProtection="0"/>
    <xf numFmtId="222" fontId="151" fillId="0" borderId="0" applyFont="0" applyFill="0" applyBorder="0" applyAlignment="0" applyProtection="0"/>
    <xf numFmtId="0" fontId="36" fillId="0" borderId="0" applyFill="0" applyBorder="0" applyAlignment="0"/>
    <xf numFmtId="0" fontId="85" fillId="0" borderId="0" applyNumberFormat="0" applyFill="0" applyBorder="0" applyAlignment="0" applyProtection="0"/>
    <xf numFmtId="0" fontId="8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20" fillId="0" borderId="0" applyNumberFormat="0" applyFill="0" applyBorder="0" applyAlignment="0" applyProtection="0"/>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1" fontId="20" fillId="0" borderId="0" applyFont="0" applyFill="0" applyBorder="0">
      <alignment horizontal="center"/>
    </xf>
    <xf numFmtId="0" fontId="208" fillId="0" borderId="0" applyFill="0" applyBorder="0" applyAlignment="0" applyProtection="0"/>
    <xf numFmtId="0" fontId="209" fillId="0" borderId="0"/>
    <xf numFmtId="9" fontId="29" fillId="0" borderId="0" applyFont="0" applyFill="0" applyBorder="0" applyAlignment="0" applyProtection="0"/>
    <xf numFmtId="44" fontId="24" fillId="0" borderId="0" applyFont="0" applyFill="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20" fillId="0" borderId="0"/>
    <xf numFmtId="0" fontId="16" fillId="36" borderId="0" applyNumberFormat="0" applyBorder="0" applyAlignment="0" applyProtection="0"/>
    <xf numFmtId="0" fontId="224" fillId="6" borderId="0" applyNumberFormat="0" applyBorder="0" applyAlignment="0" applyProtection="0"/>
    <xf numFmtId="0" fontId="16" fillId="25" borderId="0" applyNumberFormat="0" applyBorder="0" applyAlignment="0" applyProtection="0"/>
    <xf numFmtId="0" fontId="224" fillId="8" borderId="0" applyNumberFormat="0" applyBorder="0" applyAlignment="0" applyProtection="0"/>
    <xf numFmtId="0" fontId="16" fillId="89" borderId="0" applyNumberFormat="0" applyBorder="0" applyAlignment="0" applyProtection="0"/>
    <xf numFmtId="0" fontId="224" fillId="10" borderId="0" applyNumberFormat="0" applyBorder="0" applyAlignment="0" applyProtection="0"/>
    <xf numFmtId="0" fontId="16" fillId="84" borderId="0" applyNumberFormat="0" applyBorder="0" applyAlignment="0" applyProtection="0"/>
    <xf numFmtId="0" fontId="224" fillId="12" borderId="0" applyNumberFormat="0" applyBorder="0" applyAlignment="0" applyProtection="0"/>
    <xf numFmtId="0" fontId="16" fillId="94" borderId="0" applyNumberFormat="0" applyBorder="0" applyAlignment="0" applyProtection="0"/>
    <xf numFmtId="0" fontId="224" fillId="14" borderId="0" applyNumberFormat="0" applyBorder="0" applyAlignment="0" applyProtection="0"/>
    <xf numFmtId="0" fontId="16" fillId="24" borderId="0" applyNumberFormat="0" applyBorder="0" applyAlignment="0" applyProtection="0"/>
    <xf numFmtId="0" fontId="224" fillId="16" borderId="0" applyNumberFormat="0" applyBorder="0" applyAlignment="0" applyProtection="0"/>
    <xf numFmtId="0" fontId="16" fillId="99" borderId="0" applyNumberFormat="0" applyBorder="0" applyAlignment="0" applyProtection="0"/>
    <xf numFmtId="0" fontId="224" fillId="7" borderId="0" applyNumberFormat="0" applyBorder="0" applyAlignment="0" applyProtection="0"/>
    <xf numFmtId="0" fontId="16" fillId="25" borderId="0" applyNumberFormat="0" applyBorder="0" applyAlignment="0" applyProtection="0"/>
    <xf numFmtId="0" fontId="224" fillId="9" borderId="0" applyNumberFormat="0" applyBorder="0" applyAlignment="0" applyProtection="0"/>
    <xf numFmtId="0" fontId="16" fillId="30" borderId="0" applyNumberFormat="0" applyBorder="0" applyAlignment="0" applyProtection="0"/>
    <xf numFmtId="0" fontId="224" fillId="11" borderId="0" applyNumberFormat="0" applyBorder="0" applyAlignment="0" applyProtection="0"/>
    <xf numFmtId="0" fontId="16" fillId="34" borderId="0" applyNumberFormat="0" applyBorder="0" applyAlignment="0" applyProtection="0"/>
    <xf numFmtId="0" fontId="224" fillId="13" borderId="0" applyNumberFormat="0" applyBorder="0" applyAlignment="0" applyProtection="0"/>
    <xf numFmtId="0" fontId="16" fillId="99" borderId="0" applyNumberFormat="0" applyBorder="0" applyAlignment="0" applyProtection="0"/>
    <xf numFmtId="0" fontId="224" fillId="15" borderId="0" applyNumberFormat="0" applyBorder="0" applyAlignment="0" applyProtection="0"/>
    <xf numFmtId="0" fontId="16"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69" fillId="124" borderId="0" applyNumberFormat="0" applyBorder="0" applyAlignment="0" applyProtection="0"/>
    <xf numFmtId="0" fontId="69" fillId="125" borderId="0" applyNumberFormat="0" applyBorder="0" applyAlignment="0" applyProtection="0"/>
    <xf numFmtId="0" fontId="69" fillId="75" borderId="0" applyNumberFormat="0" applyBorder="0" applyAlignment="0" applyProtection="0"/>
    <xf numFmtId="0" fontId="69" fillId="126" borderId="0" applyNumberFormat="0" applyBorder="0" applyAlignment="0" applyProtection="0"/>
    <xf numFmtId="0" fontId="69" fillId="127" borderId="0" applyNumberFormat="0" applyBorder="0" applyAlignment="0" applyProtection="0"/>
    <xf numFmtId="0" fontId="69" fillId="128" borderId="0" applyNumberFormat="0" applyBorder="0" applyAlignment="0" applyProtection="0"/>
    <xf numFmtId="0" fontId="219" fillId="74" borderId="0" applyNumberFormat="0" applyBorder="0" applyAlignment="0" applyProtection="0"/>
    <xf numFmtId="0" fontId="135" fillId="129" borderId="91" applyNumberFormat="0" applyAlignment="0" applyProtection="0"/>
    <xf numFmtId="0" fontId="138" fillId="75" borderId="71" applyNumberFormat="0" applyAlignment="0" applyProtection="0"/>
    <xf numFmtId="0" fontId="220" fillId="0" borderId="0" applyNumberFormat="0" applyFill="0" applyBorder="0" applyAlignment="0" applyProtection="0"/>
    <xf numFmtId="0" fontId="153" fillId="130" borderId="0" applyNumberFormat="0" applyBorder="0" applyAlignment="0" applyProtection="0"/>
    <xf numFmtId="0" fontId="159" fillId="0" borderId="92" applyNumberFormat="0" applyFill="0" applyAlignment="0" applyProtection="0"/>
    <xf numFmtId="0" fontId="162" fillId="0" borderId="20" applyNumberFormat="0" applyFill="0" applyAlignment="0" applyProtection="0"/>
    <xf numFmtId="0" fontId="165" fillId="0" borderId="93" applyNumberFormat="0" applyFill="0" applyAlignment="0" applyProtection="0"/>
    <xf numFmtId="0" fontId="221" fillId="80" borderId="91" applyNumberFormat="0" applyAlignment="0" applyProtection="0"/>
    <xf numFmtId="0" fontId="178" fillId="80" borderId="0" applyNumberFormat="0" applyBorder="0" applyAlignment="0" applyProtection="0"/>
    <xf numFmtId="0" fontId="224" fillId="0" borderId="0"/>
    <xf numFmtId="0" fontId="20" fillId="79" borderId="94" applyNumberFormat="0" applyFont="0" applyAlignment="0" applyProtection="0"/>
    <xf numFmtId="0" fontId="223" fillId="5" borderId="18" applyNumberFormat="0" applyFont="0" applyAlignment="0" applyProtection="0"/>
    <xf numFmtId="0" fontId="183" fillId="129" borderId="95" applyNumberFormat="0" applyAlignment="0" applyProtection="0"/>
    <xf numFmtId="4" fontId="17" fillId="103" borderId="96" applyNumberFormat="0" applyProtection="0">
      <alignment vertical="center"/>
    </xf>
    <xf numFmtId="4" fontId="31" fillId="103" borderId="96" applyNumberFormat="0" applyProtection="0">
      <alignment vertical="center"/>
    </xf>
    <xf numFmtId="4" fontId="17" fillId="103" borderId="96" applyNumberFormat="0" applyProtection="0">
      <alignment horizontal="left" vertical="center" indent="1"/>
    </xf>
    <xf numFmtId="0" fontId="17" fillId="103" borderId="96" applyNumberFormat="0" applyProtection="0">
      <alignment horizontal="left" vertical="top" indent="1"/>
    </xf>
    <xf numFmtId="4" fontId="17" fillId="36" borderId="0" applyNumberFormat="0" applyProtection="0">
      <alignment horizontal="left" vertical="center" indent="1"/>
    </xf>
    <xf numFmtId="4" fontId="16" fillId="24"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7" fillId="131" borderId="97" applyNumberFormat="0" applyProtection="0">
      <alignment horizontal="left" vertical="center" indent="1"/>
    </xf>
    <xf numFmtId="4" fontId="16" fillId="41" borderId="0" applyNumberFormat="0" applyProtection="0">
      <alignment horizontal="left" vertical="center" indent="1"/>
    </xf>
    <xf numFmtId="4" fontId="34" fillId="99" borderId="0" applyNumberFormat="0" applyProtection="0">
      <alignment horizontal="left" vertical="center" indent="1"/>
    </xf>
    <xf numFmtId="4" fontId="16" fillId="36" borderId="96" applyNumberFormat="0" applyProtection="0">
      <alignment horizontal="right" vertical="center"/>
    </xf>
    <xf numFmtId="4" fontId="16" fillId="41" borderId="0" applyNumberFormat="0" applyProtection="0">
      <alignment horizontal="left" vertical="center" indent="1"/>
    </xf>
    <xf numFmtId="4" fontId="16" fillId="36" borderId="0" applyNumberFormat="0" applyProtection="0">
      <alignment horizontal="left" vertical="center" indent="1"/>
    </xf>
    <xf numFmtId="0" fontId="20" fillId="99" borderId="96" applyNumberFormat="0" applyProtection="0">
      <alignment horizontal="left" vertical="center" indent="1"/>
    </xf>
    <xf numFmtId="0" fontId="20" fillId="99" borderId="96" applyNumberFormat="0" applyProtection="0">
      <alignment horizontal="left" vertical="top" indent="1"/>
    </xf>
    <xf numFmtId="0" fontId="20" fillId="36" borderId="96" applyNumberFormat="0" applyProtection="0">
      <alignment horizontal="left" vertical="center" indent="1"/>
    </xf>
    <xf numFmtId="0" fontId="20" fillId="36" borderId="96" applyNumberFormat="0" applyProtection="0">
      <alignment horizontal="left" vertical="top" indent="1"/>
    </xf>
    <xf numFmtId="0" fontId="20" fillId="94" borderId="96" applyNumberFormat="0" applyProtection="0">
      <alignment horizontal="left" vertical="center" indent="1"/>
    </xf>
    <xf numFmtId="0" fontId="20" fillId="94" borderId="96" applyNumberFormat="0" applyProtection="0">
      <alignment horizontal="left" vertical="top" indent="1"/>
    </xf>
    <xf numFmtId="0" fontId="20" fillId="41" borderId="96" applyNumberFormat="0" applyProtection="0">
      <alignment horizontal="left" vertical="center" indent="1"/>
    </xf>
    <xf numFmtId="0" fontId="20" fillId="41" borderId="96" applyNumberFormat="0" applyProtection="0">
      <alignment horizontal="left" vertical="top" indent="1"/>
    </xf>
    <xf numFmtId="0" fontId="20" fillId="84" borderId="90" applyNumberFormat="0">
      <protection locked="0"/>
    </xf>
    <xf numFmtId="4" fontId="16" fillId="89" borderId="96" applyNumberFormat="0" applyProtection="0">
      <alignment vertical="center"/>
    </xf>
    <xf numFmtId="4" fontId="36" fillId="89" borderId="96" applyNumberFormat="0" applyProtection="0">
      <alignment vertical="center"/>
    </xf>
    <xf numFmtId="4" fontId="16" fillId="89" borderId="96" applyNumberFormat="0" applyProtection="0">
      <alignment horizontal="left" vertical="center" indent="1"/>
    </xf>
    <xf numFmtId="0" fontId="16" fillId="89" borderId="96" applyNumberFormat="0" applyProtection="0">
      <alignment horizontal="left" vertical="top" indent="1"/>
    </xf>
    <xf numFmtId="4" fontId="16" fillId="41" borderId="96" applyNumberFormat="0" applyProtection="0">
      <alignment horizontal="right" vertical="center"/>
    </xf>
    <xf numFmtId="4" fontId="36" fillId="41" borderId="96" applyNumberFormat="0" applyProtection="0">
      <alignment horizontal="right" vertical="center"/>
    </xf>
    <xf numFmtId="4" fontId="16" fillId="36" borderId="96" applyNumberFormat="0" applyProtection="0">
      <alignment horizontal="left" vertical="center" indent="1"/>
    </xf>
    <xf numFmtId="0" fontId="16" fillId="36" borderId="96" applyNumberFormat="0" applyProtection="0">
      <alignment horizontal="left" vertical="top" indent="1"/>
    </xf>
    <xf numFmtId="4" fontId="222" fillId="132" borderId="0" applyNumberFormat="0" applyProtection="0">
      <alignment horizontal="left" vertical="center" indent="1"/>
    </xf>
    <xf numFmtId="4" fontId="45" fillId="41" borderId="96" applyNumberFormat="0" applyProtection="0">
      <alignment horizontal="right" vertical="center"/>
    </xf>
    <xf numFmtId="0" fontId="73" fillId="0" borderId="98" applyNumberFormat="0" applyFill="0" applyAlignment="0" applyProtection="0"/>
    <xf numFmtId="0" fontId="7" fillId="0" borderId="0"/>
    <xf numFmtId="9" fontId="7" fillId="0" borderId="0" applyFont="0" applyFill="0" applyBorder="0" applyAlignment="0" applyProtection="0"/>
    <xf numFmtId="0" fontId="100" fillId="0" borderId="0"/>
    <xf numFmtId="0" fontId="127" fillId="0" borderId="0"/>
    <xf numFmtId="43" fontId="127" fillId="0" borderId="0" applyFont="0" applyFill="0" applyBorder="0" applyAlignment="0" applyProtection="0"/>
    <xf numFmtId="9" fontId="10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 fontId="23" fillId="0" borderId="90" applyNumberFormat="0" applyProtection="0">
      <alignment horizontal="left" vertical="center" indent="1"/>
    </xf>
    <xf numFmtId="4" fontId="55" fillId="104" borderId="90" applyNumberFormat="0" applyProtection="0">
      <alignment horizontal="right" vertical="center" wrapTex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40" borderId="109" applyNumberFormat="0" applyProtection="0">
      <alignment horizontal="left" vertical="top" indent="1"/>
    </xf>
    <xf numFmtId="4" fontId="36" fillId="40" borderId="109" applyNumberFormat="0" applyProtection="0">
      <alignment vertical="center"/>
    </xf>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4" fontId="16" fillId="29" borderId="109"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0" fontId="6" fillId="5" borderId="18" applyNumberFormat="0" applyFont="0" applyAlignment="0" applyProtection="0"/>
    <xf numFmtId="4" fontId="16" fillId="27"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1" fillId="19" borderId="96" applyNumberFormat="0" applyProtection="0">
      <alignment vertical="center"/>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4" fontId="30" fillId="18" borderId="90" applyNumberFormat="0" applyProtection="0">
      <alignment horizontal="left" vertical="center"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0" fontId="17" fillId="19" borderId="96" applyNumberFormat="0" applyProtection="0">
      <alignment horizontal="left" vertical="top" indent="1"/>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25" fillId="22" borderId="90" applyNumberFormat="0" applyProtection="0">
      <alignment horizontal="lef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4"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5"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6"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7"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8"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29"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0"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1"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6" fillId="32" borderId="96" applyNumberFormat="0" applyProtection="0">
      <alignment horizontal="right" vertical="center"/>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7" fillId="33"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4" borderId="90" applyNumberFormat="0" applyProtection="0">
      <alignment horizontal="left" vertical="center" indent="1"/>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4" fontId="16" fillId="36" borderId="96" applyNumberFormat="0" applyProtection="0">
      <alignment horizontal="right" vertical="center"/>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4" fillId="0" borderId="90"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90" applyNumberFormat="0">
      <protection locked="0"/>
    </xf>
    <xf numFmtId="0" fontId="20" fillId="84" borderId="90" applyNumberFormat="0">
      <protection locked="0"/>
    </xf>
    <xf numFmtId="0" fontId="20" fillId="84" borderId="90" applyNumberFormat="0">
      <protection locked="0"/>
    </xf>
    <xf numFmtId="0" fontId="20" fillId="84" borderId="90" applyNumberFormat="0">
      <protection locked="0"/>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1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4" fontId="36" fillId="40" borderId="96" applyNumberFormat="0" applyProtection="0">
      <alignment vertical="center"/>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0" fontId="16" fillId="40" borderId="96" applyNumberFormat="0" applyProtection="0">
      <alignment horizontal="left" vertical="top" inden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23" fillId="0" borderId="90" applyNumberFormat="0" applyProtection="0">
      <alignment horizontal="right" vertical="center" wrapText="1"/>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36" fillId="41" borderId="96" applyNumberFormat="0" applyProtection="0">
      <alignment horizontal="right" vertical="center"/>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4" fontId="23" fillId="0" borderId="99" applyNumberFormat="0" applyProtection="0">
      <alignment horizontal="left" vertical="center" indent="1"/>
    </xf>
    <xf numFmtId="0" fontId="25" fillId="43" borderId="99" applyNumberFormat="0" applyProtection="0">
      <alignment horizontal="center" vertical="center"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4" borderId="99" applyNumberFormat="0" applyProtection="0">
      <alignment horizontal="center" vertical="top"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0" fontId="25" fillId="43" borderId="99" applyNumberFormat="0" applyProtection="0">
      <alignment horizontal="center" vertical="center" wrapText="1"/>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45" fillId="41" borderId="96" applyNumberFormat="0" applyProtection="0">
      <alignment horizontal="right" vertical="center"/>
    </xf>
    <xf numFmtId="4" fontId="23" fillId="0" borderId="90"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8" applyNumberFormat="0" applyFont="0" applyAlignment="0" applyProtection="0"/>
    <xf numFmtId="9" fontId="6" fillId="0" borderId="0" applyFont="0" applyFill="0" applyBorder="0" applyAlignment="0" applyProtection="0"/>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0" fillId="18" borderId="90" applyNumberFormat="0" applyProtection="0">
      <alignment horizontal="right" vertical="center" wrapText="1"/>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1" fillId="19" borderId="101" applyNumberFormat="0" applyProtection="0">
      <alignment vertical="center"/>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4" fontId="30" fillId="18" borderId="102" applyNumberFormat="0" applyProtection="0">
      <alignment horizontal="left" vertical="center"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0" fontId="17" fillId="19" borderId="101" applyNumberFormat="0" applyProtection="0">
      <alignment horizontal="left" vertical="top" indent="1"/>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25" fillId="22" borderId="102" applyNumberFormat="0" applyProtection="0">
      <alignment horizontal="lef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4"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5"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6"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7"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8"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29"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0"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1"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6" fillId="32" borderId="101" applyNumberFormat="0" applyProtection="0">
      <alignment horizontal="right" vertical="center"/>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7" fillId="33"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4" borderId="102" applyNumberFormat="0" applyProtection="0">
      <alignment horizontal="left" vertical="center" indent="1"/>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4" fontId="16" fillId="36" borderId="101" applyNumberFormat="0" applyProtection="0">
      <alignment horizontal="right" vertical="center"/>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0" fillId="35"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0" fillId="38"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0" fillId="39" borderId="101"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3" borderId="101"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1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4" fontId="36" fillId="40" borderId="101" applyNumberFormat="0" applyProtection="0">
      <alignment vertical="center"/>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0" fontId="16" fillId="40" borderId="101" applyNumberFormat="0" applyProtection="0">
      <alignment horizontal="left" vertical="top"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36" fillId="41" borderId="101"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4" borderId="102" applyNumberFormat="0" applyProtection="0">
      <alignment horizontal="center" vertical="top"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0" fontId="25" fillId="43" borderId="102" applyNumberFormat="0" applyProtection="0">
      <alignment horizontal="center" vertical="center" wrapText="1"/>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4" fontId="45" fillId="41" borderId="101"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3" fillId="34"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0" fontId="135" fillId="91" borderId="10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0" fontId="156" fillId="0" borderId="100">
      <alignment horizontal="left" vertical="center"/>
    </xf>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10" fontId="22" fillId="40" borderId="102" applyNumberFormat="0" applyBorder="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170" fillId="93" borderId="10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0" fontId="170" fillId="93" borderId="113" applyNumberFormat="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10" fontId="22" fillId="40" borderId="112" applyNumberFormat="0" applyBorder="0" applyAlignment="0" applyProtection="0"/>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56" fillId="0" borderId="114">
      <alignment horizontal="left" vertical="center"/>
    </xf>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135" fillId="91" borderId="113" applyNumberFormat="0" applyAlignment="0" applyProtection="0"/>
    <xf numFmtId="0" fontId="135" fillId="91" borderId="113" applyNumberFormat="0" applyAlignment="0" applyProtection="0"/>
    <xf numFmtId="0" fontId="133" fillId="34" borderId="11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4" fontId="45" fillId="41" borderId="111" applyNumberFormat="0" applyProtection="0">
      <alignment horizontal="right" vertical="center"/>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3" borderId="112" applyNumberFormat="0" applyProtection="0">
      <alignment horizontal="center" vertical="center"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0" fontId="25" fillId="44" borderId="112" applyNumberFormat="0" applyProtection="0">
      <alignment horizontal="center" vertical="top" wrapTex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23" fillId="0" borderId="112" applyNumberFormat="0" applyProtection="0">
      <alignment horizontal="left" vertical="center" indent="1"/>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36" fillId="41" borderId="111" applyNumberFormat="0" applyProtection="0">
      <alignment horizontal="right" vertical="center"/>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4" fontId="23" fillId="0" borderId="112" applyNumberFormat="0" applyProtection="0">
      <alignment horizontal="right" vertical="center" wrapTex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0" fontId="16" fillId="40" borderId="111" applyNumberFormat="0" applyProtection="0">
      <alignment horizontal="left" vertical="top" indent="1"/>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3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4" fontId="16" fillId="40" borderId="111" applyNumberFormat="0" applyProtection="0">
      <alignment vertical="center"/>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84" borderId="112" applyNumberFormat="0">
      <protection locked="0"/>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0" fillId="3"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0" fillId="39"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0" fillId="38"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0" fillId="35" borderId="111" applyNumberFormat="0" applyProtection="0">
      <alignment horizontal="left" vertical="top" indent="1"/>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0" fontId="24" fillId="0" borderId="112" applyNumberFormat="0" applyProtection="0">
      <alignment horizontal="left" vertical="center" indent="2"/>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6" borderId="111" applyNumberFormat="0" applyProtection="0">
      <alignment horizontal="right" vertical="center"/>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6" fillId="34"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7" fillId="33" borderId="112" applyNumberFormat="0" applyProtection="0">
      <alignment horizontal="left" vertical="center" indent="1"/>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2"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1"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30"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9"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8"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7"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6"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5"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16" fillId="24" borderId="111" applyNumberFormat="0" applyProtection="0">
      <alignment horizontal="righ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4" fontId="25" fillId="22" borderId="112" applyNumberFormat="0" applyProtection="0">
      <alignment horizontal="left" vertical="center"/>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0" fontId="17" fillId="19" borderId="111" applyNumberFormat="0" applyProtection="0">
      <alignment horizontal="left" vertical="top"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0" fillId="18" borderId="112" applyNumberFormat="0" applyProtection="0">
      <alignment horizontal="left" vertical="center" indent="1"/>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1" fillId="19" borderId="111"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0" borderId="0"/>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4" fontId="23" fillId="0" borderId="102" applyNumberFormat="0" applyProtection="0">
      <alignment horizontal="left" vertical="center" indent="1"/>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4" fontId="45" fillId="41" borderId="109" applyNumberFormat="0" applyProtection="0">
      <alignment horizontal="right" vertical="center"/>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3" borderId="110" applyNumberFormat="0" applyProtection="0">
      <alignment horizontal="center" vertical="center"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4" borderId="110" applyNumberFormat="0" applyProtection="0">
      <alignment horizontal="center" vertical="top" wrapText="1"/>
    </xf>
    <xf numFmtId="0" fontId="25" fillId="43" borderId="110" applyNumberFormat="0" applyProtection="0">
      <alignment horizontal="center" vertical="center" wrapTex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4" fontId="23" fillId="0" borderId="110" applyNumberFormat="0" applyProtection="0">
      <alignment horizontal="left" vertical="center" indent="1"/>
    </xf>
    <xf numFmtId="0" fontId="6" fillId="0" borderId="0"/>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4" fontId="36" fillId="41" borderId="109" applyNumberFormat="0" applyProtection="0">
      <alignment horizontal="right" vertical="center"/>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16" fillId="40" borderId="109" applyNumberFormat="0" applyProtection="0">
      <alignment horizontal="left" vertical="top" indent="1"/>
    </xf>
    <xf numFmtId="0" fontId="16" fillId="40" borderId="109" applyNumberFormat="0" applyProtection="0">
      <alignment horizontal="left" vertical="top" indent="1"/>
    </xf>
    <xf numFmtId="0" fontId="6" fillId="0" borderId="0"/>
    <xf numFmtId="0" fontId="6" fillId="0" borderId="0"/>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3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4" fontId="16" fillId="40" borderId="109" applyNumberFormat="0" applyProtection="0">
      <alignment vertical="center"/>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6" fillId="0" borderId="0"/>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35" borderId="109" applyNumberFormat="0" applyProtection="0">
      <alignment horizontal="left" vertical="top" indent="1"/>
    </xf>
    <xf numFmtId="0" fontId="20" fillId="35" borderId="109" applyNumberFormat="0" applyProtection="0">
      <alignment horizontal="left" vertical="top" indent="1"/>
    </xf>
    <xf numFmtId="0" fontId="6" fillId="0" borderId="0"/>
    <xf numFmtId="0" fontId="6" fillId="0" borderId="0"/>
    <xf numFmtId="0" fontId="6" fillId="0" borderId="0"/>
    <xf numFmtId="0" fontId="20" fillId="35" borderId="109" applyNumberFormat="0" applyProtection="0">
      <alignment horizontal="left" vertical="top"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6"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2"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1"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30"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9"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0" fontId="6" fillId="0" borderId="0"/>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8"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0" fontId="20" fillId="89" borderId="104" applyNumberFormat="0" applyFont="0" applyAlignment="0" applyProtection="0"/>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7"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4" fontId="16" fillId="26" borderId="109" applyNumberFormat="0" applyProtection="0">
      <alignment horizontal="right" vertical="center"/>
    </xf>
    <xf numFmtId="0" fontId="20" fillId="89" borderId="103" applyNumberFormat="0" applyFont="0" applyAlignment="0" applyProtection="0"/>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5"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20" fillId="89" borderId="103" applyNumberFormat="0" applyFont="0" applyAlignment="0" applyProtection="0"/>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4" fontId="16" fillId="24" borderId="109" applyNumberFormat="0" applyProtection="0">
      <alignment horizontal="right" vertical="center"/>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20" fillId="89" borderId="103" applyNumberFormat="0" applyFont="0" applyAlignment="0" applyProtection="0"/>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0" fontId="17" fillId="19" borderId="109" applyNumberFormat="0" applyProtection="0">
      <alignment horizontal="left" vertical="top" indent="1"/>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0" fontId="20" fillId="89" borderId="103" applyNumberFormat="0" applyFont="0" applyAlignment="0" applyProtection="0"/>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1" fillId="19" borderId="109" applyNumberFormat="0" applyProtection="0">
      <alignment vertical="center"/>
    </xf>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20" fillId="89" borderId="103" applyNumberFormat="0" applyFont="0" applyAlignment="0" applyProtection="0"/>
    <xf numFmtId="4" fontId="30" fillId="18" borderId="102" applyNumberFormat="0" applyProtection="0">
      <alignment horizontal="right" vertical="center" wrapText="1"/>
    </xf>
    <xf numFmtId="4" fontId="30" fillId="18" borderId="102" applyNumberFormat="0" applyProtection="0">
      <alignment horizontal="right" vertical="center" wrapText="1"/>
    </xf>
    <xf numFmtId="0" fontId="6" fillId="5" borderId="18" applyNumberFormat="0" applyFont="0" applyAlignment="0" applyProtection="0"/>
    <xf numFmtId="0" fontId="6" fillId="5" borderId="18" applyNumberFormat="0" applyFont="0" applyAlignment="0" applyProtection="0"/>
    <xf numFmtId="0" fontId="68" fillId="89" borderId="104" applyNumberFormat="0" applyFon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34"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0" fontId="183" fillId="91" borderId="10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5" fillId="104" borderId="102" applyNumberFormat="0" applyProtection="0">
      <alignment horizontal="right" vertical="center" wrapText="1"/>
    </xf>
    <xf numFmtId="4" fontId="55" fillId="104" borderId="102" applyNumberFormat="0" applyProtection="0">
      <alignment horizontal="right" vertical="center" wrapText="1"/>
    </xf>
    <xf numFmtId="4" fontId="16" fillId="0" borderId="105" applyNumberFormat="0" applyProtection="0">
      <alignment vertical="center"/>
    </xf>
    <xf numFmtId="4" fontId="16" fillId="0" borderId="105" applyNumberFormat="0" applyProtection="0">
      <alignment vertical="center"/>
    </xf>
    <xf numFmtId="4" fontId="16" fillId="0" borderId="105" applyNumberFormat="0" applyProtection="0">
      <alignment horizontal="left" vertical="center" indent="1"/>
    </xf>
    <xf numFmtId="4" fontId="16" fillId="19" borderId="105" applyNumberFormat="0" applyProtection="0">
      <alignment horizontal="left" vertical="center" indent="1"/>
    </xf>
    <xf numFmtId="4" fontId="25" fillId="22" borderId="102" applyNumberFormat="0" applyProtection="0">
      <alignment horizontal="left" vertical="center"/>
    </xf>
    <xf numFmtId="0" fontId="20" fillId="0" borderId="105" applyNumberFormat="0" applyProtection="0">
      <alignment horizontal="left" vertical="center" indent="1"/>
    </xf>
    <xf numFmtId="4" fontId="16" fillId="2" borderId="105" applyNumberFormat="0" applyProtection="0">
      <alignment horizontal="right" vertical="center"/>
    </xf>
    <xf numFmtId="4" fontId="16" fillId="106" borderId="105" applyNumberFormat="0" applyProtection="0">
      <alignment horizontal="right" vertical="center"/>
    </xf>
    <xf numFmtId="4" fontId="16" fillId="42" borderId="105" applyNumberFormat="0" applyProtection="0">
      <alignment horizontal="right" vertical="center"/>
    </xf>
    <xf numFmtId="4" fontId="16" fillId="107" borderId="105" applyNumberFormat="0" applyProtection="0">
      <alignment horizontal="right" vertical="center"/>
    </xf>
    <xf numFmtId="4" fontId="16" fillId="108" borderId="105" applyNumberFormat="0" applyProtection="0">
      <alignment horizontal="right" vertical="center"/>
    </xf>
    <xf numFmtId="4" fontId="16" fillId="109" borderId="105" applyNumberFormat="0" applyProtection="0">
      <alignment horizontal="right" vertical="center"/>
    </xf>
    <xf numFmtId="4" fontId="16" fillId="110" borderId="105" applyNumberFormat="0" applyProtection="0">
      <alignment horizontal="right" vertical="center"/>
    </xf>
    <xf numFmtId="4" fontId="16" fillId="111" borderId="105" applyNumberFormat="0" applyProtection="0">
      <alignment horizontal="right" vertical="center"/>
    </xf>
    <xf numFmtId="4" fontId="16" fillId="112" borderId="105" applyNumberFormat="0" applyProtection="0">
      <alignment horizontal="right" vertical="center"/>
    </xf>
    <xf numFmtId="0" fontId="20" fillId="113" borderId="105" applyNumberFormat="0" applyProtection="0">
      <alignment horizontal="left" vertical="center" indent="1"/>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0" borderId="102" applyNumberFormat="0" applyProtection="0">
      <alignment horizontal="left" vertical="center" indent="2"/>
    </xf>
    <xf numFmtId="0" fontId="20" fillId="49"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4" fillId="114" borderId="102" applyNumberFormat="0" applyProtection="0">
      <alignment horizontal="left" vertical="center" indent="2"/>
    </xf>
    <xf numFmtId="0" fontId="24" fillId="114"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5" fillId="115" borderId="102" applyNumberFormat="0" applyProtection="0">
      <alignment horizontal="left" vertical="center" indent="2"/>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0" fillId="49" borderId="105" applyNumberFormat="0" applyProtection="0">
      <alignment horizontal="left" vertical="center" indent="1"/>
    </xf>
    <xf numFmtId="0" fontId="20" fillId="35" borderId="96" applyNumberFormat="0" applyProtection="0">
      <alignment horizontal="left" vertical="top" indent="1"/>
    </xf>
    <xf numFmtId="0" fontId="20" fillId="35" borderId="96" applyNumberFormat="0" applyProtection="0">
      <alignment horizontal="left" vertical="top"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2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116" borderId="102" applyNumberFormat="0" applyProtection="0">
      <alignment horizontal="left" vertical="center" indent="2"/>
    </xf>
    <xf numFmtId="0" fontId="24" fillId="116" borderId="102" applyNumberFormat="0" applyProtection="0">
      <alignment horizontal="left" vertical="center" indent="2"/>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23" borderId="105" applyNumberFormat="0" applyProtection="0">
      <alignment horizontal="left" vertical="center" indent="1"/>
    </xf>
    <xf numFmtId="0" fontId="20" fillId="38" borderId="96" applyNumberFormat="0" applyProtection="0">
      <alignment horizontal="left" vertical="top" indent="1"/>
    </xf>
    <xf numFmtId="0" fontId="20" fillId="38" borderId="96" applyNumberFormat="0" applyProtection="0">
      <alignment horizontal="left" vertical="top" indent="1"/>
    </xf>
    <xf numFmtId="0" fontId="20" fillId="102"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02" borderId="105" applyNumberFormat="0" applyProtection="0">
      <alignment horizontal="left" vertical="center" indent="1"/>
    </xf>
    <xf numFmtId="0" fontId="20" fillId="39" borderId="96" applyNumberFormat="0" applyProtection="0">
      <alignment horizontal="left" vertical="top" indent="1"/>
    </xf>
    <xf numFmtId="0" fontId="20" fillId="39" borderId="96" applyNumberFormat="0" applyProtection="0">
      <alignment horizontal="left" vertical="top" indent="1"/>
    </xf>
    <xf numFmtId="0" fontId="20" fillId="113" borderId="105" applyNumberFormat="0" applyProtection="0">
      <alignment horizontal="left" vertical="center" indent="1"/>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4" fillId="0" borderId="102" applyNumberFormat="0" applyProtection="0">
      <alignment horizontal="left" vertical="center" indent="2"/>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113" borderId="105" applyNumberFormat="0" applyProtection="0">
      <alignment horizontal="left" vertical="center" indent="1"/>
    </xf>
    <xf numFmtId="0" fontId="20" fillId="3" borderId="96" applyNumberFormat="0" applyProtection="0">
      <alignment horizontal="left" vertical="top" indent="1"/>
    </xf>
    <xf numFmtId="0" fontId="20" fillId="3" borderId="96" applyNumberFormat="0" applyProtection="0">
      <alignment horizontal="left" vertical="top" indent="1"/>
    </xf>
    <xf numFmtId="0" fontId="20" fillId="84" borderId="102" applyNumberFormat="0">
      <protection locked="0"/>
    </xf>
    <xf numFmtId="0" fontId="20" fillId="84" borderId="102" applyNumberFormat="0">
      <protection locked="0"/>
    </xf>
    <xf numFmtId="0" fontId="20" fillId="84" borderId="102" applyNumberFormat="0">
      <protection locked="0"/>
    </xf>
    <xf numFmtId="0" fontId="20" fillId="84" borderId="102" applyNumberFormat="0">
      <protection locked="0"/>
    </xf>
    <xf numFmtId="4" fontId="16" fillId="40" borderId="105" applyNumberFormat="0" applyProtection="0">
      <alignment vertical="center"/>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39" fillId="0" borderId="102" applyNumberFormat="0" applyProtection="0">
      <alignment horizontal="left" vertical="center" indent="1"/>
    </xf>
    <xf numFmtId="4" fontId="16" fillId="40" borderId="105" applyNumberFormat="0" applyProtection="0">
      <alignment horizontal="left" vertical="center" indent="1"/>
    </xf>
    <xf numFmtId="4" fontId="16" fillId="40" borderId="105" applyNumberFormat="0" applyProtection="0">
      <alignment horizontal="left" vertical="center" indent="1"/>
    </xf>
    <xf numFmtId="4" fontId="23" fillId="0" borderId="102" applyNumberFormat="0" applyProtection="0">
      <alignment horizontal="right" vertical="center" wrapText="1"/>
    </xf>
    <xf numFmtId="4" fontId="23" fillId="0" borderId="102" applyNumberFormat="0" applyProtection="0">
      <alignment horizontal="right" vertical="center" wrapText="1"/>
    </xf>
    <xf numFmtId="4" fontId="24" fillId="0" borderId="102" applyNumberFormat="0" applyProtection="0">
      <alignment horizontal="right" vertical="center" wrapText="1"/>
    </xf>
    <xf numFmtId="4" fontId="16" fillId="0" borderId="105" applyNumberFormat="0" applyProtection="0">
      <alignment horizontal="right" vertical="center"/>
    </xf>
    <xf numFmtId="4" fontId="16" fillId="0" borderId="105" applyNumberFormat="0" applyProtection="0">
      <alignment horizontal="right" vertical="center"/>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4" fontId="23" fillId="0" borderId="102" applyNumberFormat="0" applyProtection="0">
      <alignment horizontal="left" vertical="center" indent="1"/>
    </xf>
    <xf numFmtId="0" fontId="20" fillId="0" borderId="105" applyNumberFormat="0" applyProtection="0">
      <alignment horizontal="left" vertical="center" indent="1"/>
    </xf>
    <xf numFmtId="0" fontId="20" fillId="0" borderId="105" applyNumberFormat="0" applyProtection="0">
      <alignment horizontal="left" vertical="center" indent="1"/>
    </xf>
    <xf numFmtId="0" fontId="25" fillId="43" borderId="102" applyNumberFormat="0" applyProtection="0">
      <alignment horizontal="center" vertical="center" wrapText="1"/>
    </xf>
    <xf numFmtId="0" fontId="20" fillId="0" borderId="105" applyNumberFormat="0" applyProtection="0">
      <alignment horizontal="left" vertical="center" indent="1"/>
    </xf>
    <xf numFmtId="0" fontId="20" fillId="0" borderId="105" applyNumberFormat="0" applyProtection="0">
      <alignment horizontal="left" vertical="center" indent="1"/>
    </xf>
    <xf numFmtId="4" fontId="45" fillId="117" borderId="105" applyNumberFormat="0" applyProtection="0">
      <alignment horizontal="right" vertic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6" fontId="195" fillId="0" borderId="89">
      <alignment horizontal="center"/>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73" fillId="0" borderId="106" applyNumberFormat="0" applyFill="0" applyAlignment="0" applyProtection="0"/>
    <xf numFmtId="204" fontId="20" fillId="0" borderId="107">
      <protection locked="0"/>
    </xf>
    <xf numFmtId="204" fontId="20" fillId="0" borderId="107">
      <protection locked="0"/>
    </xf>
    <xf numFmtId="0" fontId="73" fillId="0" borderId="106" applyNumberFormat="0" applyFill="0" applyAlignment="0" applyProtection="0"/>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204" fontId="20" fillId="0" borderId="87">
      <protection locked="0"/>
    </xf>
    <xf numFmtId="0" fontId="20" fillId="89" borderId="115"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20" fillId="89" borderId="113" applyNumberFormat="0" applyFont="0" applyAlignment="0" applyProtection="0"/>
    <xf numFmtId="0" fontId="68" fillId="89" borderId="115" applyNumberFormat="0" applyFon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34"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0" fontId="183" fillId="91" borderId="116" applyNumberFormat="0" applyAlignment="0" applyProtection="0"/>
    <xf numFmtId="4" fontId="55" fillId="104" borderId="117" applyNumberFormat="0" applyProtection="0">
      <alignment horizontal="right" vertical="center" wrapText="1"/>
    </xf>
    <xf numFmtId="4" fontId="55" fillId="104" borderId="117" applyNumberFormat="0" applyProtection="0">
      <alignment horizontal="right" vertical="center" wrapText="1"/>
    </xf>
    <xf numFmtId="4" fontId="16" fillId="0" borderId="116" applyNumberFormat="0" applyProtection="0">
      <alignment vertical="center"/>
    </xf>
    <xf numFmtId="4" fontId="16" fillId="0" borderId="116" applyNumberFormat="0" applyProtection="0">
      <alignment vertical="center"/>
    </xf>
    <xf numFmtId="4" fontId="16" fillId="0" borderId="116" applyNumberFormat="0" applyProtection="0">
      <alignment horizontal="left" vertical="center" indent="1"/>
    </xf>
    <xf numFmtId="4" fontId="16" fillId="19" borderId="116" applyNumberFormat="0" applyProtection="0">
      <alignment horizontal="left" vertical="center" indent="1"/>
    </xf>
    <xf numFmtId="4" fontId="25" fillId="22" borderId="117" applyNumberFormat="0" applyProtection="0">
      <alignment horizontal="left" vertical="center"/>
    </xf>
    <xf numFmtId="0" fontId="20" fillId="0" borderId="116" applyNumberFormat="0" applyProtection="0">
      <alignment horizontal="left" vertical="center" indent="1"/>
    </xf>
    <xf numFmtId="4" fontId="16" fillId="2" borderId="116" applyNumberFormat="0" applyProtection="0">
      <alignment horizontal="right" vertical="center"/>
    </xf>
    <xf numFmtId="4" fontId="16" fillId="106" borderId="116" applyNumberFormat="0" applyProtection="0">
      <alignment horizontal="right" vertical="center"/>
    </xf>
    <xf numFmtId="4" fontId="16" fillId="42" borderId="116" applyNumberFormat="0" applyProtection="0">
      <alignment horizontal="right" vertical="center"/>
    </xf>
    <xf numFmtId="4" fontId="16" fillId="107" borderId="116" applyNumberFormat="0" applyProtection="0">
      <alignment horizontal="right" vertical="center"/>
    </xf>
    <xf numFmtId="4" fontId="16" fillId="108" borderId="116" applyNumberFormat="0" applyProtection="0">
      <alignment horizontal="right" vertical="center"/>
    </xf>
    <xf numFmtId="4" fontId="16" fillId="109" borderId="116" applyNumberFormat="0" applyProtection="0">
      <alignment horizontal="right" vertical="center"/>
    </xf>
    <xf numFmtId="4" fontId="16" fillId="110" borderId="116" applyNumberFormat="0" applyProtection="0">
      <alignment horizontal="right" vertical="center"/>
    </xf>
    <xf numFmtId="4" fontId="16" fillId="111" borderId="116" applyNumberFormat="0" applyProtection="0">
      <alignment horizontal="right" vertical="center"/>
    </xf>
    <xf numFmtId="4" fontId="16" fillId="112" borderId="116" applyNumberFormat="0" applyProtection="0">
      <alignment horizontal="right" vertical="center"/>
    </xf>
    <xf numFmtId="0" fontId="20" fillId="113" borderId="116" applyNumberFormat="0" applyProtection="0">
      <alignment horizontal="left" vertical="center" indent="1"/>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0" borderId="117" applyNumberFormat="0" applyProtection="0">
      <alignment horizontal="left" vertical="center" indent="2"/>
    </xf>
    <xf numFmtId="0" fontId="20" fillId="49"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4" fillId="114" borderId="117" applyNumberFormat="0" applyProtection="0">
      <alignment horizontal="left" vertical="center" indent="2"/>
    </xf>
    <xf numFmtId="0" fontId="24" fillId="114"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5" fillId="115" borderId="117" applyNumberFormat="0" applyProtection="0">
      <alignment horizontal="left" vertical="center" indent="2"/>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0" fillId="49" borderId="116" applyNumberFormat="0" applyProtection="0">
      <alignment horizontal="left" vertical="center" indent="1"/>
    </xf>
    <xf numFmtId="0" fontId="20" fillId="35" borderId="109" applyNumberFormat="0" applyProtection="0">
      <alignment horizontal="left" vertical="top" indent="1"/>
    </xf>
    <xf numFmtId="0" fontId="20" fillId="35" borderId="109"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2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116" borderId="117" applyNumberFormat="0" applyProtection="0">
      <alignment horizontal="left" vertical="center" indent="2"/>
    </xf>
    <xf numFmtId="0" fontId="24" fillId="116" borderId="117" applyNumberFormat="0" applyProtection="0">
      <alignment horizontal="left" vertical="center" indent="2"/>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23" borderId="116" applyNumberFormat="0" applyProtection="0">
      <alignment horizontal="left" vertical="center" indent="1"/>
    </xf>
    <xf numFmtId="0" fontId="20" fillId="38" borderId="109" applyNumberFormat="0" applyProtection="0">
      <alignment horizontal="left" vertical="top" indent="1"/>
    </xf>
    <xf numFmtId="0" fontId="20" fillId="38" borderId="109" applyNumberFormat="0" applyProtection="0">
      <alignment horizontal="left" vertical="top" indent="1"/>
    </xf>
    <xf numFmtId="0" fontId="20" fillId="102"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02" borderId="116" applyNumberFormat="0" applyProtection="0">
      <alignment horizontal="left" vertical="center" indent="1"/>
    </xf>
    <xf numFmtId="0" fontId="20" fillId="39" borderId="109" applyNumberFormat="0" applyProtection="0">
      <alignment horizontal="left" vertical="top" indent="1"/>
    </xf>
    <xf numFmtId="0" fontId="20" fillId="39" borderId="109" applyNumberFormat="0" applyProtection="0">
      <alignment horizontal="left" vertical="top" indent="1"/>
    </xf>
    <xf numFmtId="0" fontId="20" fillId="113" borderId="116" applyNumberFormat="0" applyProtection="0">
      <alignment horizontal="left" vertical="center"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113" borderId="116" applyNumberFormat="0" applyProtection="0">
      <alignment horizontal="left" vertical="center" indent="1"/>
    </xf>
    <xf numFmtId="0" fontId="20" fillId="3" borderId="109" applyNumberFormat="0" applyProtection="0">
      <alignment horizontal="left" vertical="top" indent="1"/>
    </xf>
    <xf numFmtId="0" fontId="20" fillId="3" borderId="109"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16" applyNumberFormat="0" applyProtection="0">
      <alignment vertical="center"/>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39" fillId="0" borderId="117" applyNumberFormat="0" applyProtection="0">
      <alignment horizontal="left" vertical="center" indent="1"/>
    </xf>
    <xf numFmtId="4" fontId="16" fillId="40" borderId="116" applyNumberFormat="0" applyProtection="0">
      <alignment horizontal="left" vertical="center" indent="1"/>
    </xf>
    <xf numFmtId="4" fontId="16" fillId="40" borderId="116" applyNumberFormat="0" applyProtection="0">
      <alignment horizontal="left" vertical="center"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4" fillId="0" borderId="117" applyNumberFormat="0" applyProtection="0">
      <alignment horizontal="right" vertical="center" wrapText="1"/>
    </xf>
    <xf numFmtId="4" fontId="16" fillId="0" borderId="116" applyNumberFormat="0" applyProtection="0">
      <alignment horizontal="right" vertical="center"/>
    </xf>
    <xf numFmtId="4" fontId="16" fillId="0" borderId="116" applyNumberFormat="0" applyProtection="0">
      <alignment horizontal="right" vertical="center"/>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4" fontId="23" fillId="0" borderId="117" applyNumberFormat="0" applyProtection="0">
      <alignment horizontal="left" vertical="center" indent="1"/>
    </xf>
    <xf numFmtId="0" fontId="20" fillId="0" borderId="116" applyNumberFormat="0" applyProtection="0">
      <alignment horizontal="left" vertical="center" indent="1"/>
    </xf>
    <xf numFmtId="0" fontId="20" fillId="0" borderId="116" applyNumberFormat="0" applyProtection="0">
      <alignment horizontal="left" vertical="center" indent="1"/>
    </xf>
    <xf numFmtId="0" fontId="25" fillId="43" borderId="117" applyNumberFormat="0" applyProtection="0">
      <alignment horizontal="center" vertical="center" wrapText="1"/>
    </xf>
    <xf numFmtId="0" fontId="20" fillId="0" borderId="116" applyNumberFormat="0" applyProtection="0">
      <alignment horizontal="left" vertical="center" indent="1"/>
    </xf>
    <xf numFmtId="0" fontId="20" fillId="0" borderId="116" applyNumberFormat="0" applyProtection="0">
      <alignment horizontal="left" vertical="center" indent="1"/>
    </xf>
    <xf numFmtId="4" fontId="45" fillId="117" borderId="116" applyNumberFormat="0" applyProtection="0">
      <alignment horizontal="right" vertic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206" fontId="195" fillId="0" borderId="108">
      <alignment horizontal="center"/>
    </xf>
    <xf numFmtId="0" fontId="73" fillId="0" borderId="118" applyNumberFormat="0" applyFill="0" applyAlignment="0" applyProtection="0"/>
    <xf numFmtId="0" fontId="73" fillId="0" borderId="118" applyNumberFormat="0" applyFill="0" applyAlignment="0" applyProtection="0"/>
    <xf numFmtId="0" fontId="73" fillId="0" borderId="118" applyNumberFormat="0" applyFill="0" applyAlignment="0" applyProtection="0"/>
    <xf numFmtId="204" fontId="20" fillId="0" borderId="119">
      <protection locked="0"/>
    </xf>
    <xf numFmtId="204" fontId="20" fillId="0" borderId="119">
      <protection locked="0"/>
    </xf>
    <xf numFmtId="0" fontId="73" fillId="0" borderId="118" applyNumberFormat="0" applyFill="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1" fillId="19" borderId="121" applyNumberFormat="0" applyProtection="0">
      <alignment vertical="center"/>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4" fontId="30" fillId="18" borderId="117" applyNumberFormat="0" applyProtection="0">
      <alignment horizontal="left" vertical="center"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0" fontId="17" fillId="19" borderId="121" applyNumberFormat="0" applyProtection="0">
      <alignment horizontal="left" vertical="top" indent="1"/>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25" fillId="22" borderId="117" applyNumberFormat="0" applyProtection="0">
      <alignment horizontal="lef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4"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5"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6"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7"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8"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29"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0"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1"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6" fillId="32" borderId="121" applyNumberFormat="0" applyProtection="0">
      <alignment horizontal="right" vertical="center"/>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7" fillId="33"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4" borderId="117" applyNumberFormat="0" applyProtection="0">
      <alignment horizontal="left" vertical="center" indent="1"/>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4" fontId="16" fillId="36" borderId="121" applyNumberFormat="0" applyProtection="0">
      <alignment horizontal="right" vertical="center"/>
    </xf>
    <xf numFmtId="0" fontId="24" fillId="0" borderId="117"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4" fillId="0" borderId="117"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17" applyNumberFormat="0">
      <protection locked="0"/>
    </xf>
    <xf numFmtId="0" fontId="20" fillId="84" borderId="117" applyNumberFormat="0">
      <protection locked="0"/>
    </xf>
    <xf numFmtId="0" fontId="20" fillId="84" borderId="117" applyNumberFormat="0">
      <protection locked="0"/>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1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4" fontId="36" fillId="40" borderId="121" applyNumberFormat="0" applyProtection="0">
      <alignment vertical="center"/>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0" fontId="16" fillId="40" borderId="121" applyNumberFormat="0" applyProtection="0">
      <alignment horizontal="left" vertical="top" inden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23" fillId="0" borderId="117" applyNumberFormat="0" applyProtection="0">
      <alignment horizontal="right" vertical="center" wrapText="1"/>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36" fillId="41" borderId="121" applyNumberFormat="0" applyProtection="0">
      <alignment horizontal="right" vertical="center"/>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4" fontId="23" fillId="0" borderId="122" applyNumberFormat="0" applyProtection="0">
      <alignment horizontal="left" vertical="center" indent="1"/>
    </xf>
    <xf numFmtId="0" fontId="25" fillId="43" borderId="122" applyNumberFormat="0" applyProtection="0">
      <alignment horizontal="center" vertical="center"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4" borderId="122" applyNumberFormat="0" applyProtection="0">
      <alignment horizontal="center" vertical="top"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0" fontId="25" fillId="43" borderId="122" applyNumberFormat="0" applyProtection="0">
      <alignment horizontal="center" vertical="center" wrapText="1"/>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45" fillId="41" borderId="121" applyNumberFormat="0" applyProtection="0">
      <alignment horizontal="right" vertical="center"/>
    </xf>
    <xf numFmtId="4" fontId="23" fillId="0" borderId="117"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18" applyNumberFormat="0" applyFont="0" applyAlignment="0" applyProtection="0"/>
    <xf numFmtId="9" fontId="5" fillId="0" borderId="0" applyFont="0" applyFill="0" applyBorder="0" applyAlignment="0" applyProtection="0"/>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0" fillId="18" borderId="117" applyNumberFormat="0" applyProtection="0">
      <alignment horizontal="right" vertical="center" wrapText="1"/>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1" fillId="19" borderId="123" applyNumberFormat="0" applyProtection="0">
      <alignment vertical="center"/>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4" fontId="30" fillId="18" borderId="124" applyNumberFormat="0" applyProtection="0">
      <alignment horizontal="left" vertical="center"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0" fontId="17" fillId="19" borderId="123" applyNumberFormat="0" applyProtection="0">
      <alignment horizontal="left" vertical="top" indent="1"/>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25" fillId="22" borderId="124" applyNumberFormat="0" applyProtection="0">
      <alignment horizontal="lef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4"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5"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6"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7"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8"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29"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0"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1"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6" fillId="32" borderId="123" applyNumberFormat="0" applyProtection="0">
      <alignment horizontal="right" vertical="center"/>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7" fillId="33"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4" borderId="124" applyNumberFormat="0" applyProtection="0">
      <alignment horizontal="left" vertical="center" indent="1"/>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4" fontId="16" fillId="36" borderId="123" applyNumberFormat="0" applyProtection="0">
      <alignment horizontal="right" vertical="center"/>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0" fillId="35"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0" fillId="38"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0" fillId="39" borderId="123" applyNumberFormat="0" applyProtection="0">
      <alignment horizontal="left" vertical="top" indent="1"/>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4" fillId="0" borderId="124" applyNumberFormat="0" applyProtection="0">
      <alignment horizontal="left" vertical="center" indent="2"/>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3" borderId="123" applyNumberFormat="0" applyProtection="0">
      <alignment horizontal="left" vertical="top" indent="1"/>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0" fontId="20" fillId="84" borderId="124" applyNumberFormat="0">
      <protection locked="0"/>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1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4" fontId="36" fillId="40" borderId="123" applyNumberFormat="0" applyProtection="0">
      <alignment vertical="center"/>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0" fontId="16" fillId="40" borderId="123" applyNumberFormat="0" applyProtection="0">
      <alignment horizontal="left" vertical="top" inden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23" fillId="0" borderId="124" applyNumberFormat="0" applyProtection="0">
      <alignment horizontal="right" vertical="center" wrapText="1"/>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36" fillId="41" borderId="123" applyNumberFormat="0" applyProtection="0">
      <alignment horizontal="right" vertical="center"/>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4" fontId="23" fillId="0" borderId="124" applyNumberFormat="0" applyProtection="0">
      <alignment horizontal="left" vertical="center" inden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4" borderId="124" applyNumberFormat="0" applyProtection="0">
      <alignment horizontal="center" vertical="top"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0" fontId="25" fillId="43" borderId="124" applyNumberFormat="0" applyProtection="0">
      <alignment horizontal="center" vertical="center" wrapText="1"/>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4" fontId="45" fillId="41" borderId="123" applyNumberFormat="0" applyProtection="0">
      <alignment horizontal="right" vertical="center"/>
    </xf>
    <xf numFmtId="0" fontId="5" fillId="0" borderId="0"/>
    <xf numFmtId="9" fontId="5"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3" fillId="34"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0" fontId="135" fillId="91" borderId="12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0" fontId="156" fillId="0" borderId="126">
      <alignment horizontal="left" vertical="center"/>
    </xf>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10" fontId="22" fillId="40" borderId="124" applyNumberFormat="0" applyBorder="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170" fillId="93" borderId="12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89" borderId="127"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20" fillId="89" borderId="125" applyNumberFormat="0" applyFont="0" applyAlignment="0" applyProtection="0"/>
    <xf numFmtId="0" fontId="5" fillId="5" borderId="18" applyNumberFormat="0" applyFont="0" applyAlignment="0" applyProtection="0"/>
    <xf numFmtId="0" fontId="5" fillId="5" borderId="18" applyNumberFormat="0" applyFont="0" applyAlignment="0" applyProtection="0"/>
    <xf numFmtId="0" fontId="68" fillId="89" borderId="127" applyNumberFormat="0" applyFon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34"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0" fontId="183" fillId="91" borderId="12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55" fillId="104" borderId="129" applyNumberFormat="0" applyProtection="0">
      <alignment horizontal="right" vertical="center" wrapText="1"/>
    </xf>
    <xf numFmtId="4" fontId="55" fillId="104" borderId="129" applyNumberFormat="0" applyProtection="0">
      <alignment horizontal="right" vertical="center" wrapText="1"/>
    </xf>
    <xf numFmtId="4" fontId="16" fillId="0" borderId="128" applyNumberFormat="0" applyProtection="0">
      <alignment vertical="center"/>
    </xf>
    <xf numFmtId="4" fontId="16" fillId="0" borderId="128" applyNumberFormat="0" applyProtection="0">
      <alignment vertical="center"/>
    </xf>
    <xf numFmtId="4" fontId="16" fillId="0" borderId="128" applyNumberFormat="0" applyProtection="0">
      <alignment horizontal="left" vertical="center" indent="1"/>
    </xf>
    <xf numFmtId="4" fontId="16" fillId="19" borderId="128" applyNumberFormat="0" applyProtection="0">
      <alignment horizontal="left" vertical="center" indent="1"/>
    </xf>
    <xf numFmtId="4" fontId="25" fillId="22" borderId="129" applyNumberFormat="0" applyProtection="0">
      <alignment horizontal="left" vertical="center"/>
    </xf>
    <xf numFmtId="0" fontId="20" fillId="0" borderId="128" applyNumberFormat="0" applyProtection="0">
      <alignment horizontal="left" vertical="center" indent="1"/>
    </xf>
    <xf numFmtId="4" fontId="16" fillId="2" borderId="128" applyNumberFormat="0" applyProtection="0">
      <alignment horizontal="right" vertical="center"/>
    </xf>
    <xf numFmtId="4" fontId="16" fillId="106" borderId="128" applyNumberFormat="0" applyProtection="0">
      <alignment horizontal="right" vertical="center"/>
    </xf>
    <xf numFmtId="4" fontId="16" fillId="42" borderId="128" applyNumberFormat="0" applyProtection="0">
      <alignment horizontal="right" vertical="center"/>
    </xf>
    <xf numFmtId="4" fontId="16" fillId="107" borderId="128" applyNumberFormat="0" applyProtection="0">
      <alignment horizontal="right" vertical="center"/>
    </xf>
    <xf numFmtId="4" fontId="16" fillId="108" borderId="128" applyNumberFormat="0" applyProtection="0">
      <alignment horizontal="right" vertical="center"/>
    </xf>
    <xf numFmtId="4" fontId="16" fillId="109" borderId="128" applyNumberFormat="0" applyProtection="0">
      <alignment horizontal="right" vertical="center"/>
    </xf>
    <xf numFmtId="4" fontId="16" fillId="110" borderId="128" applyNumberFormat="0" applyProtection="0">
      <alignment horizontal="right" vertical="center"/>
    </xf>
    <xf numFmtId="4" fontId="16" fillId="111" borderId="128" applyNumberFormat="0" applyProtection="0">
      <alignment horizontal="right" vertical="center"/>
    </xf>
    <xf numFmtId="4" fontId="16" fillId="112" borderId="128" applyNumberFormat="0" applyProtection="0">
      <alignment horizontal="right" vertical="center"/>
    </xf>
    <xf numFmtId="0" fontId="20" fillId="113" borderId="128" applyNumberFormat="0" applyProtection="0">
      <alignment horizontal="left" vertical="center" indent="1"/>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0" borderId="129" applyNumberFormat="0" applyProtection="0">
      <alignment horizontal="left" vertical="center" indent="2"/>
    </xf>
    <xf numFmtId="0" fontId="20" fillId="49"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4" fillId="114" borderId="129" applyNumberFormat="0" applyProtection="0">
      <alignment horizontal="left" vertical="center" indent="2"/>
    </xf>
    <xf numFmtId="0" fontId="24" fillId="114"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5" fillId="115" borderId="129" applyNumberFormat="0" applyProtection="0">
      <alignment horizontal="left" vertical="center" indent="2"/>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0" fillId="49" borderId="128" applyNumberFormat="0" applyProtection="0">
      <alignment horizontal="left" vertical="center" indent="1"/>
    </xf>
    <xf numFmtId="0" fontId="20" fillId="35" borderId="121" applyNumberFormat="0" applyProtection="0">
      <alignment horizontal="left" vertical="top" indent="1"/>
    </xf>
    <xf numFmtId="0" fontId="20" fillId="35" borderId="121" applyNumberFormat="0" applyProtection="0">
      <alignment horizontal="left" vertical="top"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2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116" borderId="129" applyNumberFormat="0" applyProtection="0">
      <alignment horizontal="left" vertical="center" indent="2"/>
    </xf>
    <xf numFmtId="0" fontId="24" fillId="116" borderId="129" applyNumberFormat="0" applyProtection="0">
      <alignment horizontal="left" vertical="center" indent="2"/>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23" borderId="128" applyNumberFormat="0" applyProtection="0">
      <alignment horizontal="left" vertical="center" indent="1"/>
    </xf>
    <xf numFmtId="0" fontId="20" fillId="38" borderId="121" applyNumberFormat="0" applyProtection="0">
      <alignment horizontal="left" vertical="top" indent="1"/>
    </xf>
    <xf numFmtId="0" fontId="20" fillId="38" borderId="121" applyNumberFormat="0" applyProtection="0">
      <alignment horizontal="left" vertical="top" indent="1"/>
    </xf>
    <xf numFmtId="0" fontId="20" fillId="102"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02" borderId="128" applyNumberFormat="0" applyProtection="0">
      <alignment horizontal="left" vertical="center" indent="1"/>
    </xf>
    <xf numFmtId="0" fontId="20" fillId="39" borderId="121" applyNumberFormat="0" applyProtection="0">
      <alignment horizontal="left" vertical="top" indent="1"/>
    </xf>
    <xf numFmtId="0" fontId="20" fillId="39" borderId="121" applyNumberFormat="0" applyProtection="0">
      <alignment horizontal="left" vertical="top" indent="1"/>
    </xf>
    <xf numFmtId="0" fontId="20" fillId="113" borderId="128" applyNumberFormat="0" applyProtection="0">
      <alignment horizontal="left" vertical="center" indent="1"/>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4" fillId="0" borderId="129" applyNumberFormat="0" applyProtection="0">
      <alignment horizontal="left" vertical="center" indent="2"/>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113" borderId="128" applyNumberFormat="0" applyProtection="0">
      <alignment horizontal="left" vertical="center" indent="1"/>
    </xf>
    <xf numFmtId="0" fontId="20" fillId="3" borderId="121" applyNumberFormat="0" applyProtection="0">
      <alignment horizontal="left" vertical="top" indent="1"/>
    </xf>
    <xf numFmtId="0" fontId="20" fillId="3" borderId="121" applyNumberFormat="0" applyProtection="0">
      <alignment horizontal="left" vertical="top" indent="1"/>
    </xf>
    <xf numFmtId="0" fontId="20" fillId="84" borderId="129" applyNumberFormat="0">
      <protection locked="0"/>
    </xf>
    <xf numFmtId="0" fontId="20" fillId="84" borderId="129" applyNumberFormat="0">
      <protection locked="0"/>
    </xf>
    <xf numFmtId="0" fontId="20" fillId="84" borderId="129" applyNumberFormat="0">
      <protection locked="0"/>
    </xf>
    <xf numFmtId="0" fontId="20" fillId="84" borderId="129" applyNumberFormat="0">
      <protection locked="0"/>
    </xf>
    <xf numFmtId="4" fontId="16" fillId="40" borderId="128" applyNumberFormat="0" applyProtection="0">
      <alignment vertical="center"/>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39" fillId="0" borderId="129" applyNumberFormat="0" applyProtection="0">
      <alignment horizontal="left" vertical="center" indent="1"/>
    </xf>
    <xf numFmtId="4" fontId="16" fillId="40" borderId="128" applyNumberFormat="0" applyProtection="0">
      <alignment horizontal="left" vertical="center" indent="1"/>
    </xf>
    <xf numFmtId="4" fontId="16" fillId="40" borderId="128" applyNumberFormat="0" applyProtection="0">
      <alignment horizontal="left" vertical="center" indent="1"/>
    </xf>
    <xf numFmtId="4" fontId="23" fillId="0" borderId="129" applyNumberFormat="0" applyProtection="0">
      <alignment horizontal="right" vertical="center" wrapText="1"/>
    </xf>
    <xf numFmtId="4" fontId="23" fillId="0" borderId="129" applyNumberFormat="0" applyProtection="0">
      <alignment horizontal="right" vertical="center" wrapText="1"/>
    </xf>
    <xf numFmtId="4" fontId="24" fillId="0" borderId="129" applyNumberFormat="0" applyProtection="0">
      <alignment horizontal="right" vertical="center" wrapText="1"/>
    </xf>
    <xf numFmtId="4" fontId="16" fillId="0" borderId="128" applyNumberFormat="0" applyProtection="0">
      <alignment horizontal="right" vertical="center"/>
    </xf>
    <xf numFmtId="4" fontId="16" fillId="0" borderId="128" applyNumberFormat="0" applyProtection="0">
      <alignment horizontal="right" vertical="center"/>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4" fontId="23" fillId="0" borderId="129" applyNumberFormat="0" applyProtection="0">
      <alignment horizontal="left" vertical="center" indent="1"/>
    </xf>
    <xf numFmtId="0" fontId="20" fillId="0" borderId="128" applyNumberFormat="0" applyProtection="0">
      <alignment horizontal="left" vertical="center" indent="1"/>
    </xf>
    <xf numFmtId="0" fontId="20" fillId="0" borderId="128" applyNumberFormat="0" applyProtection="0">
      <alignment horizontal="left" vertical="center" indent="1"/>
    </xf>
    <xf numFmtId="0" fontId="25" fillId="43" borderId="129" applyNumberFormat="0" applyProtection="0">
      <alignment horizontal="center" vertical="center" wrapText="1"/>
    </xf>
    <xf numFmtId="0" fontId="20" fillId="0" borderId="128" applyNumberFormat="0" applyProtection="0">
      <alignment horizontal="left" vertical="center" indent="1"/>
    </xf>
    <xf numFmtId="0" fontId="20" fillId="0" borderId="128" applyNumberFormat="0" applyProtection="0">
      <alignment horizontal="left" vertical="center" indent="1"/>
    </xf>
    <xf numFmtId="4" fontId="45" fillId="117" borderId="128" applyNumberFormat="0" applyProtection="0">
      <alignment horizontal="right" vertic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6" fontId="195" fillId="0" borderId="120">
      <alignment horizontal="center"/>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73" fillId="0" borderId="130" applyNumberFormat="0" applyFill="0" applyAlignment="0" applyProtection="0"/>
    <xf numFmtId="204" fontId="20" fillId="0" borderId="131">
      <protection locked="0"/>
    </xf>
    <xf numFmtId="204" fontId="20" fillId="0" borderId="131">
      <protection locked="0"/>
    </xf>
    <xf numFmtId="0" fontId="73" fillId="0" borderId="130" applyNumberFormat="0" applyFill="0" applyAlignment="0" applyProtection="0"/>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204" fontId="20" fillId="0" borderId="119">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39" borderId="148" applyNumberFormat="0" applyProtection="0">
      <alignment horizontal="left" vertical="top" indent="1"/>
    </xf>
    <xf numFmtId="0" fontId="24" fillId="0" borderId="149" applyNumberFormat="0" applyProtection="0">
      <alignment horizontal="left" vertical="center" indent="2"/>
    </xf>
    <xf numFmtId="4" fontId="30" fillId="18" borderId="151" applyNumberFormat="0" applyProtection="0">
      <alignment horizontal="left" vertical="center" indent="1"/>
    </xf>
    <xf numFmtId="0" fontId="25" fillId="43" borderId="147" applyNumberFormat="0" applyProtection="0">
      <alignment horizontal="center" vertical="center" wrapText="1"/>
    </xf>
    <xf numFmtId="4" fontId="30" fillId="18" borderId="129" applyNumberFormat="0" applyProtection="0">
      <alignment horizontal="right" vertical="center" wrapText="1"/>
    </xf>
    <xf numFmtId="4" fontId="30" fillId="18" borderId="129" applyNumberFormat="0" applyProtection="0">
      <alignment horizontal="left" vertical="center" indent="1"/>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23" fillId="0" borderId="129" applyNumberFormat="0" applyProtection="0">
      <alignment horizontal="right" vertical="center" wrapText="1"/>
    </xf>
    <xf numFmtId="4" fontId="23" fillId="0" borderId="147" applyNumberFormat="0" applyProtection="0">
      <alignment horizontal="left" vertical="center" indent="1"/>
    </xf>
    <xf numFmtId="0" fontId="25" fillId="44" borderId="129" applyNumberFormat="0" applyProtection="0">
      <alignment horizontal="center" vertical="top" wrapText="1"/>
    </xf>
    <xf numFmtId="0" fontId="24" fillId="0" borderId="147" applyNumberFormat="0" applyProtection="0">
      <alignment horizontal="left" vertical="center" indent="2"/>
    </xf>
    <xf numFmtId="0" fontId="20" fillId="3" borderId="148" applyNumberFormat="0" applyProtection="0">
      <alignment horizontal="left" vertical="top" indent="1"/>
    </xf>
    <xf numFmtId="0" fontId="4" fillId="0" borderId="0"/>
    <xf numFmtId="44" fontId="4" fillId="0" borderId="0" applyFont="0" applyFill="0" applyBorder="0" applyAlignment="0" applyProtection="0"/>
    <xf numFmtId="0" fontId="25" fillId="44" borderId="151" applyNumberFormat="0" applyProtection="0">
      <alignment horizontal="center" vertical="top" wrapText="1"/>
    </xf>
    <xf numFmtId="4" fontId="23" fillId="0" borderId="129" applyNumberFormat="0" applyProtection="0">
      <alignment horizontal="left" vertical="center" indent="1"/>
    </xf>
    <xf numFmtId="4" fontId="16" fillId="27" borderId="148" applyNumberFormat="0" applyProtection="0">
      <alignment horizontal="right" vertical="center"/>
    </xf>
    <xf numFmtId="4" fontId="16" fillId="24" borderId="150" applyNumberFormat="0" applyProtection="0">
      <alignment horizontal="right" vertical="center"/>
    </xf>
    <xf numFmtId="0" fontId="4" fillId="0" borderId="0"/>
    <xf numFmtId="0" fontId="4" fillId="0" borderId="0"/>
    <xf numFmtId="4" fontId="30" fillId="18" borderId="129" applyNumberFormat="0" applyProtection="0">
      <alignment horizontal="right" vertical="center" wrapText="1"/>
    </xf>
    <xf numFmtId="4" fontId="31" fillId="19" borderId="135" applyNumberFormat="0" applyProtection="0">
      <alignment vertical="center"/>
    </xf>
    <xf numFmtId="4" fontId="30" fillId="18" borderId="129" applyNumberFormat="0" applyProtection="0">
      <alignment horizontal="left" vertical="center" indent="1"/>
    </xf>
    <xf numFmtId="0" fontId="17" fillId="19" borderId="135" applyNumberFormat="0" applyProtection="0">
      <alignment horizontal="left" vertical="top" indent="1"/>
    </xf>
    <xf numFmtId="4" fontId="25" fillId="22" borderId="129" applyNumberFormat="0" applyProtection="0">
      <alignment horizontal="left" vertical="center"/>
    </xf>
    <xf numFmtId="4" fontId="16" fillId="24" borderId="135" applyNumberFormat="0" applyProtection="0">
      <alignment horizontal="right" vertical="center"/>
    </xf>
    <xf numFmtId="4" fontId="16" fillId="25" borderId="135" applyNumberFormat="0" applyProtection="0">
      <alignment horizontal="right" vertical="center"/>
    </xf>
    <xf numFmtId="4" fontId="16" fillId="26" borderId="135" applyNumberFormat="0" applyProtection="0">
      <alignment horizontal="right" vertical="center"/>
    </xf>
    <xf numFmtId="4" fontId="16" fillId="27" borderId="135" applyNumberFormat="0" applyProtection="0">
      <alignment horizontal="right" vertical="center"/>
    </xf>
    <xf numFmtId="4" fontId="16" fillId="28" borderId="135" applyNumberFormat="0" applyProtection="0">
      <alignment horizontal="right" vertical="center"/>
    </xf>
    <xf numFmtId="4" fontId="16" fillId="29" borderId="135" applyNumberFormat="0" applyProtection="0">
      <alignment horizontal="right" vertical="center"/>
    </xf>
    <xf numFmtId="4" fontId="16" fillId="30" borderId="135" applyNumberFormat="0" applyProtection="0">
      <alignment horizontal="right" vertical="center"/>
    </xf>
    <xf numFmtId="4" fontId="16" fillId="31" borderId="135" applyNumberFormat="0" applyProtection="0">
      <alignment horizontal="right" vertical="center"/>
    </xf>
    <xf numFmtId="4" fontId="16" fillId="32" borderId="135" applyNumberFormat="0" applyProtection="0">
      <alignment horizontal="right" vertical="center"/>
    </xf>
    <xf numFmtId="4" fontId="17" fillId="33" borderId="129" applyNumberFormat="0" applyProtection="0">
      <alignment horizontal="left" vertical="center" indent="1"/>
    </xf>
    <xf numFmtId="4" fontId="16" fillId="34" borderId="129" applyNumberFormat="0" applyProtection="0">
      <alignment horizontal="left" vertical="center" indent="1"/>
    </xf>
    <xf numFmtId="4" fontId="16" fillId="36" borderId="135" applyNumberFormat="0" applyProtection="0">
      <alignment horizontal="right" vertical="center"/>
    </xf>
    <xf numFmtId="0" fontId="20" fillId="35" borderId="135" applyNumberFormat="0" applyProtection="0">
      <alignment horizontal="left" vertical="top" indent="1"/>
    </xf>
    <xf numFmtId="0" fontId="24" fillId="0" borderId="129" applyNumberFormat="0" applyProtection="0">
      <alignment horizontal="left" vertical="center" indent="2"/>
    </xf>
    <xf numFmtId="0" fontId="20" fillId="38" borderId="135" applyNumberFormat="0" applyProtection="0">
      <alignment horizontal="left" vertical="top" indent="1"/>
    </xf>
    <xf numFmtId="0" fontId="24" fillId="0" borderId="129" applyNumberFormat="0" applyProtection="0">
      <alignment horizontal="left" vertical="center" indent="2"/>
    </xf>
    <xf numFmtId="0" fontId="20" fillId="39" borderId="135" applyNumberFormat="0" applyProtection="0">
      <alignment horizontal="left" vertical="top" indent="1"/>
    </xf>
    <xf numFmtId="0" fontId="24" fillId="0" borderId="129" applyNumberFormat="0" applyProtection="0">
      <alignment horizontal="left" vertical="center" indent="2"/>
    </xf>
    <xf numFmtId="0" fontId="20" fillId="3" borderId="135" applyNumberFormat="0" applyProtection="0">
      <alignment horizontal="left" vertical="top" indent="1"/>
    </xf>
    <xf numFmtId="4" fontId="16" fillId="40" borderId="135" applyNumberFormat="0" applyProtection="0">
      <alignment vertical="center"/>
    </xf>
    <xf numFmtId="4" fontId="36" fillId="40" borderId="135" applyNumberFormat="0" applyProtection="0">
      <alignment vertical="center"/>
    </xf>
    <xf numFmtId="0" fontId="16" fillId="40" borderId="135" applyNumberFormat="0" applyProtection="0">
      <alignment horizontal="left" vertical="top" indent="1"/>
    </xf>
    <xf numFmtId="4" fontId="23" fillId="0" borderId="129" applyNumberFormat="0" applyProtection="0">
      <alignment horizontal="right" vertical="center" wrapText="1"/>
    </xf>
    <xf numFmtId="4" fontId="36" fillId="41" borderId="135" applyNumberFormat="0" applyProtection="0">
      <alignment horizontal="right" vertical="center"/>
    </xf>
    <xf numFmtId="0" fontId="25" fillId="43" borderId="129" applyNumberFormat="0" applyProtection="0">
      <alignment horizontal="center" vertical="center" wrapText="1"/>
    </xf>
    <xf numFmtId="0" fontId="25" fillId="44" borderId="129" applyNumberFormat="0" applyProtection="0">
      <alignment horizontal="center" vertical="top" wrapText="1"/>
    </xf>
    <xf numFmtId="4" fontId="45" fillId="41" borderId="135" applyNumberFormat="0" applyProtection="0">
      <alignment horizontal="right" vertical="center"/>
    </xf>
    <xf numFmtId="0" fontId="4" fillId="0" borderId="0"/>
    <xf numFmtId="44" fontId="4" fillId="0" borderId="0" applyFont="0" applyFill="0" applyBorder="0" applyAlignment="0" applyProtection="0"/>
    <xf numFmtId="4" fontId="45" fillId="41" borderId="135" applyNumberFormat="0" applyProtection="0">
      <alignment horizontal="right" vertical="center"/>
    </xf>
    <xf numFmtId="4" fontId="36" fillId="41" borderId="135" applyNumberFormat="0" applyProtection="0">
      <alignment horizontal="right" vertical="center"/>
    </xf>
    <xf numFmtId="0" fontId="16" fillId="40" borderId="135" applyNumberFormat="0" applyProtection="0">
      <alignment horizontal="left" vertical="top" indent="1"/>
    </xf>
    <xf numFmtId="4" fontId="36" fillId="40" borderId="135" applyNumberFormat="0" applyProtection="0">
      <alignment vertical="center"/>
    </xf>
    <xf numFmtId="4" fontId="16" fillId="40" borderId="135" applyNumberFormat="0" applyProtection="0">
      <alignment vertical="center"/>
    </xf>
    <xf numFmtId="0" fontId="20" fillId="3" borderId="135" applyNumberFormat="0" applyProtection="0">
      <alignment horizontal="left" vertical="top" indent="1"/>
    </xf>
    <xf numFmtId="0" fontId="20" fillId="39" borderId="135" applyNumberFormat="0" applyProtection="0">
      <alignment horizontal="left" vertical="top" indent="1"/>
    </xf>
    <xf numFmtId="0" fontId="20" fillId="38" borderId="135" applyNumberFormat="0" applyProtection="0">
      <alignment horizontal="left" vertical="top" indent="1"/>
    </xf>
    <xf numFmtId="0" fontId="20" fillId="35" borderId="135" applyNumberFormat="0" applyProtection="0">
      <alignment horizontal="left" vertical="top" indent="1"/>
    </xf>
    <xf numFmtId="4" fontId="16" fillId="36" borderId="135" applyNumberFormat="0" applyProtection="0">
      <alignment horizontal="right" vertical="center"/>
    </xf>
    <xf numFmtId="4" fontId="16" fillId="32" borderId="135" applyNumberFormat="0" applyProtection="0">
      <alignment horizontal="right" vertical="center"/>
    </xf>
    <xf numFmtId="4" fontId="16" fillId="31" borderId="135" applyNumberFormat="0" applyProtection="0">
      <alignment horizontal="right" vertical="center"/>
    </xf>
    <xf numFmtId="4" fontId="16" fillId="30" borderId="135" applyNumberFormat="0" applyProtection="0">
      <alignment horizontal="right" vertical="center"/>
    </xf>
    <xf numFmtId="4" fontId="16" fillId="29" borderId="135" applyNumberFormat="0" applyProtection="0">
      <alignment horizontal="right" vertical="center"/>
    </xf>
    <xf numFmtId="4" fontId="16" fillId="28" borderId="135" applyNumberFormat="0" applyProtection="0">
      <alignment horizontal="right" vertical="center"/>
    </xf>
    <xf numFmtId="4" fontId="16" fillId="27" borderId="135" applyNumberFormat="0" applyProtection="0">
      <alignment horizontal="right" vertical="center"/>
    </xf>
    <xf numFmtId="4" fontId="16" fillId="26" borderId="135" applyNumberFormat="0" applyProtection="0">
      <alignment horizontal="right" vertical="center"/>
    </xf>
    <xf numFmtId="4" fontId="16" fillId="25" borderId="135" applyNumberFormat="0" applyProtection="0">
      <alignment horizontal="right" vertical="center"/>
    </xf>
    <xf numFmtId="4" fontId="16" fillId="24" borderId="135" applyNumberFormat="0" applyProtection="0">
      <alignment horizontal="right" vertical="center"/>
    </xf>
    <xf numFmtId="0" fontId="17" fillId="19" borderId="135" applyNumberFormat="0" applyProtection="0">
      <alignment horizontal="left" vertical="top" indent="1"/>
    </xf>
    <xf numFmtId="4" fontId="31" fillId="19" borderId="135" applyNumberFormat="0" applyProtection="0">
      <alignment vertical="center"/>
    </xf>
    <xf numFmtId="0" fontId="20" fillId="84" borderId="129" applyNumberFormat="0">
      <protection locked="0"/>
    </xf>
    <xf numFmtId="4" fontId="23" fillId="0" borderId="129" applyNumberFormat="0" applyProtection="0">
      <alignment horizontal="left" vertical="center" indent="1"/>
    </xf>
    <xf numFmtId="0" fontId="4" fillId="0" borderId="0"/>
    <xf numFmtId="0" fontId="4" fillId="0" borderId="0"/>
    <xf numFmtId="4" fontId="23" fillId="0" borderId="129" applyNumberFormat="0" applyProtection="0">
      <alignment horizontal="left" vertical="center" indent="1"/>
    </xf>
    <xf numFmtId="4" fontId="25" fillId="22" borderId="139" applyNumberFormat="0" applyProtection="0">
      <alignment horizontal="left" vertical="center"/>
    </xf>
    <xf numFmtId="0" fontId="24" fillId="0" borderId="137" applyNumberFormat="0" applyProtection="0">
      <alignment horizontal="left" vertical="center" indent="2"/>
    </xf>
    <xf numFmtId="4" fontId="30" fillId="18" borderId="137"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7" applyNumberFormat="0">
      <protection locked="0"/>
    </xf>
    <xf numFmtId="4" fontId="25" fillId="22" borderId="137" applyNumberFormat="0" applyProtection="0">
      <alignment horizontal="left" vertical="center"/>
    </xf>
    <xf numFmtId="4" fontId="30" fillId="18" borderId="137"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7"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7" applyNumberFormat="0" applyProtection="0">
      <alignment horizontal="center" vertical="top" wrapText="1"/>
    </xf>
    <xf numFmtId="0" fontId="25" fillId="43" borderId="137"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7"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7" applyNumberFormat="0" applyProtection="0">
      <alignment horizontal="left" vertical="center" indent="2"/>
    </xf>
    <xf numFmtId="0" fontId="24" fillId="0" borderId="137" applyNumberFormat="0" applyProtection="0">
      <alignment horizontal="left" vertical="center" indent="2"/>
    </xf>
    <xf numFmtId="0" fontId="24" fillId="0" borderId="137" applyNumberFormat="0" applyProtection="0">
      <alignment horizontal="left" vertical="center" indent="2"/>
    </xf>
    <xf numFmtId="4" fontId="30" fillId="18" borderId="137" applyNumberFormat="0" applyProtection="0">
      <alignment horizontal="left" vertical="center" indent="1"/>
    </xf>
    <xf numFmtId="4" fontId="17" fillId="33" borderId="137" applyNumberFormat="0" applyProtection="0">
      <alignment horizontal="left" vertical="center" indent="1"/>
    </xf>
    <xf numFmtId="0" fontId="4" fillId="0" borderId="0"/>
    <xf numFmtId="0" fontId="4" fillId="0" borderId="0"/>
    <xf numFmtId="4" fontId="31" fillId="19" borderId="136" applyNumberFormat="0" applyProtection="0">
      <alignment vertical="center"/>
    </xf>
    <xf numFmtId="0" fontId="17" fillId="19" borderId="136" applyNumberFormat="0" applyProtection="0">
      <alignment horizontal="left" vertical="top" indent="1"/>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0" fontId="4" fillId="0" borderId="0"/>
    <xf numFmtId="44" fontId="4" fillId="0" borderId="0" applyFont="0" applyFill="0" applyBorder="0" applyAlignment="0" applyProtection="0"/>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4" fontId="23" fillId="0" borderId="137" applyNumberFormat="0" applyProtection="0">
      <alignment horizontal="left" vertical="center" indent="1"/>
    </xf>
    <xf numFmtId="0" fontId="4" fillId="0" borderId="0"/>
    <xf numFmtId="0" fontId="4" fillId="0" borderId="0"/>
    <xf numFmtId="4" fontId="23" fillId="0" borderId="137" applyNumberFormat="0" applyProtection="0">
      <alignment horizontal="left" vertical="center" indent="1"/>
    </xf>
    <xf numFmtId="0" fontId="4" fillId="0" borderId="0"/>
    <xf numFmtId="44" fontId="4" fillId="0" borderId="0" applyFont="0" applyFill="0" applyBorder="0" applyAlignment="0" applyProtection="0"/>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0" fontId="4" fillId="0" borderId="0"/>
    <xf numFmtId="44" fontId="4" fillId="0" borderId="0" applyFont="0" applyFill="0" applyBorder="0" applyAlignment="0" applyProtection="0"/>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0" fontId="4" fillId="0" borderId="0"/>
    <xf numFmtId="0" fontId="4" fillId="0" borderId="0"/>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6" applyNumberFormat="0" applyProtection="0">
      <alignment vertical="center"/>
    </xf>
    <xf numFmtId="4" fontId="30" fillId="18" borderId="137" applyNumberFormat="0" applyProtection="0">
      <alignment horizontal="left" vertical="center" indent="1"/>
    </xf>
    <xf numFmtId="0" fontId="17" fillId="19" borderId="136" applyNumberFormat="0" applyProtection="0">
      <alignment horizontal="left" vertical="top" indent="1"/>
    </xf>
    <xf numFmtId="4" fontId="25" fillId="22" borderId="137" applyNumberFormat="0" applyProtection="0">
      <alignment horizontal="left" vertical="center"/>
    </xf>
    <xf numFmtId="4" fontId="16" fillId="24" borderId="136" applyNumberFormat="0" applyProtection="0">
      <alignment horizontal="right" vertical="center"/>
    </xf>
    <xf numFmtId="4" fontId="16" fillId="25" borderId="136" applyNumberFormat="0" applyProtection="0">
      <alignment horizontal="right" vertical="center"/>
    </xf>
    <xf numFmtId="4" fontId="16" fillId="26" borderId="136" applyNumberFormat="0" applyProtection="0">
      <alignment horizontal="right" vertical="center"/>
    </xf>
    <xf numFmtId="4" fontId="16" fillId="27" borderId="136" applyNumberFormat="0" applyProtection="0">
      <alignment horizontal="right" vertical="center"/>
    </xf>
    <xf numFmtId="4" fontId="16" fillId="28" borderId="136" applyNumberFormat="0" applyProtection="0">
      <alignment horizontal="right" vertical="center"/>
    </xf>
    <xf numFmtId="4" fontId="16" fillId="29" borderId="136" applyNumberFormat="0" applyProtection="0">
      <alignment horizontal="right" vertical="center"/>
    </xf>
    <xf numFmtId="4" fontId="16" fillId="30" borderId="136" applyNumberFormat="0" applyProtection="0">
      <alignment horizontal="right" vertical="center"/>
    </xf>
    <xf numFmtId="4" fontId="16" fillId="31" borderId="136" applyNumberFormat="0" applyProtection="0">
      <alignment horizontal="right" vertical="center"/>
    </xf>
    <xf numFmtId="4" fontId="16" fillId="32" borderId="136"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6" applyNumberFormat="0" applyProtection="0">
      <alignment horizontal="right" vertical="center"/>
    </xf>
    <xf numFmtId="0" fontId="24" fillId="0" borderId="137" applyNumberFormat="0" applyProtection="0">
      <alignment horizontal="left" vertical="center" indent="2"/>
    </xf>
    <xf numFmtId="0" fontId="20" fillId="35" borderId="136" applyNumberFormat="0" applyProtection="0">
      <alignment horizontal="left" vertical="top" indent="1"/>
    </xf>
    <xf numFmtId="0" fontId="24" fillId="0" borderId="137" applyNumberFormat="0" applyProtection="0">
      <alignment horizontal="left" vertical="center" indent="2"/>
    </xf>
    <xf numFmtId="0" fontId="20" fillId="38" borderId="136" applyNumberFormat="0" applyProtection="0">
      <alignment horizontal="left" vertical="top" indent="1"/>
    </xf>
    <xf numFmtId="0" fontId="24" fillId="0" borderId="137" applyNumberFormat="0" applyProtection="0">
      <alignment horizontal="left" vertical="center" indent="2"/>
    </xf>
    <xf numFmtId="0" fontId="20" fillId="39" borderId="136" applyNumberFormat="0" applyProtection="0">
      <alignment horizontal="left" vertical="top" indent="1"/>
    </xf>
    <xf numFmtId="0" fontId="24" fillId="0" borderId="137" applyNumberFormat="0" applyProtection="0">
      <alignment horizontal="left" vertical="center" indent="2"/>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23" fillId="0" borderId="137" applyNumberFormat="0" applyProtection="0">
      <alignment horizontal="right" vertical="center" wrapText="1"/>
    </xf>
    <xf numFmtId="4" fontId="36" fillId="41" borderId="136"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6" applyNumberFormat="0" applyProtection="0">
      <alignment horizontal="right" vertical="center"/>
    </xf>
    <xf numFmtId="4" fontId="45" fillId="41" borderId="136" applyNumberFormat="0" applyProtection="0">
      <alignment horizontal="right" vertical="center"/>
    </xf>
    <xf numFmtId="4" fontId="36" fillId="41" borderId="136" applyNumberFormat="0" applyProtection="0">
      <alignment horizontal="right" vertical="center"/>
    </xf>
    <xf numFmtId="0" fontId="16" fillId="40" borderId="136" applyNumberFormat="0" applyProtection="0">
      <alignment horizontal="left" vertical="top" indent="1"/>
    </xf>
    <xf numFmtId="4" fontId="36" fillId="40" borderId="136" applyNumberFormat="0" applyProtection="0">
      <alignment vertical="center"/>
    </xf>
    <xf numFmtId="4" fontId="16" fillId="40" borderId="136" applyNumberFormat="0" applyProtection="0">
      <alignment vertical="center"/>
    </xf>
    <xf numFmtId="0" fontId="20" fillId="3" borderId="136" applyNumberFormat="0" applyProtection="0">
      <alignment horizontal="left" vertical="top" indent="1"/>
    </xf>
    <xf numFmtId="0" fontId="20" fillId="39" borderId="136" applyNumberFormat="0" applyProtection="0">
      <alignment horizontal="left" vertical="top" indent="1"/>
    </xf>
    <xf numFmtId="0" fontId="20" fillId="38" borderId="136" applyNumberFormat="0" applyProtection="0">
      <alignment horizontal="left" vertical="top" indent="1"/>
    </xf>
    <xf numFmtId="0" fontId="20" fillId="35" borderId="136" applyNumberFormat="0" applyProtection="0">
      <alignment horizontal="left" vertical="top" indent="1"/>
    </xf>
    <xf numFmtId="4" fontId="16" fillId="36" borderId="136" applyNumberFormat="0" applyProtection="0">
      <alignment horizontal="right" vertical="center"/>
    </xf>
    <xf numFmtId="4" fontId="16" fillId="32" borderId="136" applyNumberFormat="0" applyProtection="0">
      <alignment horizontal="right" vertical="center"/>
    </xf>
    <xf numFmtId="4" fontId="16" fillId="31" borderId="136" applyNumberFormat="0" applyProtection="0">
      <alignment horizontal="right" vertical="center"/>
    </xf>
    <xf numFmtId="4" fontId="16" fillId="30" borderId="136" applyNumberFormat="0" applyProtection="0">
      <alignment horizontal="right" vertical="center"/>
    </xf>
    <xf numFmtId="4" fontId="16" fillId="29" borderId="136" applyNumberFormat="0" applyProtection="0">
      <alignment horizontal="right" vertical="center"/>
    </xf>
    <xf numFmtId="4" fontId="16" fillId="28" borderId="136" applyNumberFormat="0" applyProtection="0">
      <alignment horizontal="right" vertical="center"/>
    </xf>
    <xf numFmtId="4" fontId="16" fillId="27" borderId="136" applyNumberFormat="0" applyProtection="0">
      <alignment horizontal="right" vertical="center"/>
    </xf>
    <xf numFmtId="4" fontId="16" fillId="26" borderId="136" applyNumberFormat="0" applyProtection="0">
      <alignment horizontal="right" vertical="center"/>
    </xf>
    <xf numFmtId="4" fontId="16" fillId="25" borderId="136" applyNumberFormat="0" applyProtection="0">
      <alignment horizontal="right" vertical="center"/>
    </xf>
    <xf numFmtId="4" fontId="16" fillId="24" borderId="136" applyNumberFormat="0" applyProtection="0">
      <alignment horizontal="right" vertical="center"/>
    </xf>
    <xf numFmtId="0" fontId="17" fillId="19" borderId="136" applyNumberFormat="0" applyProtection="0">
      <alignment horizontal="left" vertical="top" indent="1"/>
    </xf>
    <xf numFmtId="4" fontId="31" fillId="19" borderId="136" applyNumberFormat="0" applyProtection="0">
      <alignment vertical="center"/>
    </xf>
    <xf numFmtId="0" fontId="20" fillId="84" borderId="137" applyNumberFormat="0">
      <protection locked="0"/>
    </xf>
    <xf numFmtId="4" fontId="23" fillId="0" borderId="137" applyNumberFormat="0" applyProtection="0">
      <alignment horizontal="left" vertical="center" indent="1"/>
    </xf>
    <xf numFmtId="4" fontId="23" fillId="0" borderId="137" applyNumberFormat="0" applyProtection="0">
      <alignment horizontal="left" vertical="center" indent="1"/>
    </xf>
    <xf numFmtId="4" fontId="16" fillId="24" borderId="136" applyNumberFormat="0" applyProtection="0">
      <alignment horizontal="right" vertical="center"/>
    </xf>
    <xf numFmtId="4" fontId="31" fillId="19" borderId="136" applyNumberFormat="0" applyProtection="0">
      <alignment vertical="center"/>
    </xf>
    <xf numFmtId="4" fontId="16" fillId="36" borderId="136" applyNumberFormat="0" applyProtection="0">
      <alignment horizontal="right" vertical="center"/>
    </xf>
    <xf numFmtId="0" fontId="20" fillId="35" borderId="136" applyNumberFormat="0" applyProtection="0">
      <alignment horizontal="left" vertical="top" indent="1"/>
    </xf>
    <xf numFmtId="0" fontId="20" fillId="38" borderId="136" applyNumberFormat="0" applyProtection="0">
      <alignment horizontal="left" vertical="top" indent="1"/>
    </xf>
    <xf numFmtId="0" fontId="20" fillId="39" borderId="136" applyNumberFormat="0" applyProtection="0">
      <alignment horizontal="left" vertical="top" indent="1"/>
    </xf>
    <xf numFmtId="0" fontId="20" fillId="3" borderId="136" applyNumberFormat="0" applyProtection="0">
      <alignment horizontal="left" vertical="top" indent="1"/>
    </xf>
    <xf numFmtId="4" fontId="16" fillId="40" borderId="136" applyNumberFormat="0" applyProtection="0">
      <alignment vertical="center"/>
    </xf>
    <xf numFmtId="4" fontId="36" fillId="40" borderId="136" applyNumberFormat="0" applyProtection="0">
      <alignment vertical="center"/>
    </xf>
    <xf numFmtId="0" fontId="16" fillId="40" borderId="136" applyNumberFormat="0" applyProtection="0">
      <alignment horizontal="left" vertical="top" indent="1"/>
    </xf>
    <xf numFmtId="4" fontId="36" fillId="41" borderId="136" applyNumberFormat="0" applyProtection="0">
      <alignment horizontal="right" vertical="center"/>
    </xf>
    <xf numFmtId="4" fontId="45" fillId="41" borderId="136" applyNumberFormat="0" applyProtection="0">
      <alignment horizontal="right" vertical="center"/>
    </xf>
    <xf numFmtId="4" fontId="16" fillId="30" borderId="136" applyNumberFormat="0" applyProtection="0">
      <alignment horizontal="right" vertical="center"/>
    </xf>
    <xf numFmtId="4" fontId="16" fillId="32" borderId="136" applyNumberFormat="0" applyProtection="0">
      <alignment horizontal="right" vertical="center"/>
    </xf>
    <xf numFmtId="4" fontId="16" fillId="29" borderId="136" applyNumberFormat="0" applyProtection="0">
      <alignment horizontal="right" vertical="center"/>
    </xf>
    <xf numFmtId="4" fontId="16" fillId="25" borderId="136" applyNumberFormat="0" applyProtection="0">
      <alignment horizontal="right" vertical="center"/>
    </xf>
    <xf numFmtId="4" fontId="16" fillId="27" borderId="136" applyNumberFormat="0" applyProtection="0">
      <alignment horizontal="right" vertical="center"/>
    </xf>
    <xf numFmtId="0" fontId="17" fillId="19" borderId="136" applyNumberFormat="0" applyProtection="0">
      <alignment horizontal="left" vertical="top" indent="1"/>
    </xf>
    <xf numFmtId="4" fontId="16" fillId="28" borderId="136" applyNumberFormat="0" applyProtection="0">
      <alignment horizontal="right" vertical="center"/>
    </xf>
    <xf numFmtId="4" fontId="16" fillId="31" borderId="136" applyNumberFormat="0" applyProtection="0">
      <alignment horizontal="right" vertical="center"/>
    </xf>
    <xf numFmtId="4" fontId="16" fillId="26" borderId="136"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7"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39" borderId="148" applyNumberFormat="0" applyProtection="0">
      <alignment horizontal="left" vertical="top" indent="1"/>
    </xf>
    <xf numFmtId="0" fontId="20" fillId="84" borderId="151" applyNumberFormat="0">
      <protection locked="0"/>
    </xf>
    <xf numFmtId="0" fontId="4" fillId="0" borderId="0"/>
    <xf numFmtId="0" fontId="4" fillId="0" borderId="0"/>
    <xf numFmtId="0" fontId="16" fillId="40" borderId="148" applyNumberFormat="0" applyProtection="0">
      <alignment horizontal="left" vertical="top" indent="1"/>
    </xf>
    <xf numFmtId="4" fontId="36" fillId="40" borderId="148" applyNumberFormat="0" applyProtection="0">
      <alignment vertical="center"/>
    </xf>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0" fontId="20" fillId="84" borderId="137" applyNumberFormat="0">
      <protection locked="0"/>
    </xf>
    <xf numFmtId="0" fontId="4" fillId="0" borderId="0"/>
    <xf numFmtId="0" fontId="4" fillId="0" borderId="0"/>
    <xf numFmtId="4" fontId="30" fillId="18" borderId="137" applyNumberFormat="0" applyProtection="0">
      <alignment horizontal="right" vertical="center" wrapText="1"/>
    </xf>
    <xf numFmtId="4" fontId="31" fillId="19" borderId="138" applyNumberFormat="0" applyProtection="0">
      <alignment vertical="center"/>
    </xf>
    <xf numFmtId="4" fontId="30" fillId="18" borderId="137" applyNumberFormat="0" applyProtection="0">
      <alignment horizontal="left" vertical="center" indent="1"/>
    </xf>
    <xf numFmtId="0" fontId="17" fillId="19" borderId="138" applyNumberFormat="0" applyProtection="0">
      <alignment horizontal="left" vertical="top" indent="1"/>
    </xf>
    <xf numFmtId="4" fontId="25" fillId="22" borderId="137"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7" applyNumberFormat="0" applyProtection="0">
      <alignment horizontal="left" vertical="center" indent="1"/>
    </xf>
    <xf numFmtId="4" fontId="16" fillId="34" borderId="137" applyNumberFormat="0" applyProtection="0">
      <alignment horizontal="left" vertical="center" indent="1"/>
    </xf>
    <xf numFmtId="4" fontId="16" fillId="36" borderId="138" applyNumberFormat="0" applyProtection="0">
      <alignment horizontal="right" vertical="center"/>
    </xf>
    <xf numFmtId="0" fontId="24" fillId="0" borderId="137" applyNumberFormat="0" applyProtection="0">
      <alignment horizontal="left" vertical="center" indent="2"/>
    </xf>
    <xf numFmtId="0" fontId="20" fillId="35" borderId="138" applyNumberFormat="0" applyProtection="0">
      <alignment horizontal="left" vertical="top" indent="1"/>
    </xf>
    <xf numFmtId="0" fontId="24" fillId="0" borderId="137" applyNumberFormat="0" applyProtection="0">
      <alignment horizontal="left" vertical="center" indent="2"/>
    </xf>
    <xf numFmtId="0" fontId="20" fillId="38" borderId="138" applyNumberFormat="0" applyProtection="0">
      <alignment horizontal="left" vertical="top" indent="1"/>
    </xf>
    <xf numFmtId="0" fontId="24" fillId="0" borderId="137" applyNumberFormat="0" applyProtection="0">
      <alignment horizontal="left" vertical="center" indent="2"/>
    </xf>
    <xf numFmtId="0" fontId="20" fillId="39" borderId="138" applyNumberFormat="0" applyProtection="0">
      <alignment horizontal="left" vertical="top" indent="1"/>
    </xf>
    <xf numFmtId="0" fontId="24" fillId="0" borderId="137"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7" applyNumberFormat="0" applyProtection="0">
      <alignment horizontal="right" vertical="center" wrapText="1"/>
    </xf>
    <xf numFmtId="4" fontId="36" fillId="41" borderId="138" applyNumberFormat="0" applyProtection="0">
      <alignment horizontal="right" vertical="center"/>
    </xf>
    <xf numFmtId="0" fontId="25" fillId="43" borderId="137" applyNumberFormat="0" applyProtection="0">
      <alignment horizontal="center" vertical="center" wrapText="1"/>
    </xf>
    <xf numFmtId="0" fontId="25" fillId="44" borderId="137" applyNumberFormat="0" applyProtection="0">
      <alignment horizontal="center" vertical="top" wrapText="1"/>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7" applyNumberFormat="0">
      <protection locked="0"/>
    </xf>
    <xf numFmtId="0" fontId="4" fillId="0" borderId="0"/>
    <xf numFmtId="0" fontId="4" fillId="0" borderId="0"/>
    <xf numFmtId="4" fontId="25" fillId="22" borderId="139" applyNumberFormat="0" applyProtection="0">
      <alignment horizontal="left" vertical="center"/>
    </xf>
    <xf numFmtId="0" fontId="24" fillId="0" borderId="139" applyNumberFormat="0" applyProtection="0">
      <alignment horizontal="left" vertical="center" indent="2"/>
    </xf>
    <xf numFmtId="4" fontId="30" fillId="18" borderId="139" applyNumberFormat="0" applyProtection="0">
      <alignment horizontal="right" vertical="center" wrapText="1"/>
    </xf>
    <xf numFmtId="4" fontId="16" fillId="31" borderId="138" applyNumberFormat="0" applyProtection="0">
      <alignment horizontal="right" vertical="center"/>
    </xf>
    <xf numFmtId="0" fontId="20" fillId="39" borderId="138" applyNumberFormat="0" applyProtection="0">
      <alignment horizontal="left" vertical="top" indent="1"/>
    </xf>
    <xf numFmtId="0" fontId="20" fillId="84" borderId="139" applyNumberFormat="0">
      <protection locked="0"/>
    </xf>
    <xf numFmtId="4" fontId="25" fillId="22" borderId="139" applyNumberFormat="0" applyProtection="0">
      <alignment horizontal="left" vertical="center"/>
    </xf>
    <xf numFmtId="4" fontId="30" fillId="18" borderId="139" applyNumberFormat="0" applyProtection="0">
      <alignment horizontal="right" vertical="center" wrapText="1"/>
    </xf>
    <xf numFmtId="0" fontId="17" fillId="19" borderId="138" applyNumberFormat="0" applyProtection="0">
      <alignment horizontal="left" vertical="top" indent="1"/>
    </xf>
    <xf numFmtId="4" fontId="31" fillId="19" borderId="138" applyNumberFormat="0" applyProtection="0">
      <alignment vertical="center"/>
    </xf>
    <xf numFmtId="0" fontId="4" fillId="0" borderId="0"/>
    <xf numFmtId="44" fontId="4" fillId="0" borderId="0" applyFont="0" applyFill="0" applyBorder="0" applyAlignment="0" applyProtection="0"/>
    <xf numFmtId="4" fontId="16" fillId="34" borderId="139" applyNumberFormat="0" applyProtection="0">
      <alignment horizontal="left" vertical="center" indent="1"/>
    </xf>
    <xf numFmtId="4" fontId="30" fillId="18" borderId="139" applyNumberFormat="0" applyProtection="0">
      <alignment horizontal="left" vertical="center"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4" fontId="16" fillId="36" borderId="138" applyNumberFormat="0" applyProtection="0">
      <alignment horizontal="right" vertical="center"/>
    </xf>
    <xf numFmtId="4" fontId="16" fillId="34" borderId="139" applyNumberFormat="0" applyProtection="0">
      <alignment horizontal="left" vertical="center" indent="1"/>
    </xf>
    <xf numFmtId="4" fontId="17" fillId="33" borderId="139" applyNumberFormat="0" applyProtection="0">
      <alignment horizontal="left" vertical="center" indent="1"/>
    </xf>
    <xf numFmtId="4" fontId="16" fillId="32" borderId="138" applyNumberFormat="0" applyProtection="0">
      <alignment horizontal="right" vertical="center"/>
    </xf>
    <xf numFmtId="0" fontId="25" fillId="44" borderId="139" applyNumberFormat="0" applyProtection="0">
      <alignment horizontal="center" vertical="top" wrapText="1"/>
    </xf>
    <xf numFmtId="0" fontId="25" fillId="43" borderId="139" applyNumberFormat="0" applyProtection="0">
      <alignment horizontal="center" vertical="center" wrapText="1"/>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23" fillId="0" borderId="139" applyNumberFormat="0" applyProtection="0">
      <alignment horizontal="right" vertical="center" wrapText="1"/>
    </xf>
    <xf numFmtId="4" fontId="16" fillId="24" borderId="138" applyNumberFormat="0" applyProtection="0">
      <alignment horizontal="right" vertical="center"/>
    </xf>
    <xf numFmtId="4" fontId="30" fillId="18" borderId="139" applyNumberFormat="0" applyProtection="0">
      <alignment horizontal="right" vertical="center" wrapTex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4" fontId="30" fillId="18" borderId="139" applyNumberFormat="0" applyProtection="0">
      <alignment horizontal="left" vertical="center" indent="1"/>
    </xf>
    <xf numFmtId="4" fontId="17" fillId="33" borderId="139" applyNumberFormat="0" applyProtection="0">
      <alignment horizontal="left" vertical="center" indent="1"/>
    </xf>
    <xf numFmtId="0" fontId="4" fillId="0" borderId="0"/>
    <xf numFmtId="0" fontId="4" fillId="0" borderId="0"/>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0" fontId="4" fillId="0" borderId="0"/>
    <xf numFmtId="44" fontId="4" fillId="0" borderId="0" applyFont="0" applyFill="0" applyBorder="0" applyAlignment="0" applyProtection="0"/>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0" fontId="4" fillId="0" borderId="0"/>
    <xf numFmtId="0" fontId="4" fillId="0" borderId="0"/>
    <xf numFmtId="4" fontId="23" fillId="0" borderId="139"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1" fillId="19" borderId="138" applyNumberFormat="0" applyProtection="0">
      <alignment vertical="center"/>
    </xf>
    <xf numFmtId="4" fontId="30" fillId="18" borderId="139" applyNumberFormat="0" applyProtection="0">
      <alignment horizontal="left" vertical="center" indent="1"/>
    </xf>
    <xf numFmtId="0" fontId="17" fillId="19" borderId="138" applyNumberFormat="0" applyProtection="0">
      <alignment horizontal="left" vertical="top" indent="1"/>
    </xf>
    <xf numFmtId="4" fontId="25" fillId="22" borderId="139" applyNumberFormat="0" applyProtection="0">
      <alignment horizontal="left" vertical="center"/>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38" applyNumberFormat="0" applyProtection="0">
      <alignment horizontal="right" vertical="center"/>
    </xf>
    <xf numFmtId="0" fontId="24" fillId="0" borderId="139" applyNumberFormat="0" applyProtection="0">
      <alignment horizontal="left" vertical="center" indent="2"/>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0" fillId="38" borderId="138" applyNumberFormat="0" applyProtection="0">
      <alignment horizontal="left" vertical="top" indent="1"/>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4" fontId="31" fillId="19" borderId="138" applyNumberFormat="0" applyProtection="0">
      <alignment vertical="center"/>
    </xf>
    <xf numFmtId="0" fontId="17" fillId="19" borderId="138" applyNumberFormat="0" applyProtection="0">
      <alignment horizontal="left" vertical="top" indent="1"/>
    </xf>
    <xf numFmtId="4" fontId="16" fillId="24" borderId="138" applyNumberFormat="0" applyProtection="0">
      <alignment horizontal="right" vertical="center"/>
    </xf>
    <xf numFmtId="4" fontId="16" fillId="25" borderId="138" applyNumberFormat="0" applyProtection="0">
      <alignment horizontal="right" vertical="center"/>
    </xf>
    <xf numFmtId="4" fontId="16" fillId="26" borderId="138" applyNumberFormat="0" applyProtection="0">
      <alignment horizontal="right" vertical="center"/>
    </xf>
    <xf numFmtId="4" fontId="16" fillId="27" borderId="138" applyNumberFormat="0" applyProtection="0">
      <alignment horizontal="right" vertical="center"/>
    </xf>
    <xf numFmtId="4" fontId="16" fillId="28" borderId="138" applyNumberFormat="0" applyProtection="0">
      <alignment horizontal="right" vertical="center"/>
    </xf>
    <xf numFmtId="4" fontId="16" fillId="29" borderId="138" applyNumberFormat="0" applyProtection="0">
      <alignment horizontal="right" vertical="center"/>
    </xf>
    <xf numFmtId="4" fontId="16" fillId="30" borderId="138" applyNumberFormat="0" applyProtection="0">
      <alignment horizontal="right" vertical="center"/>
    </xf>
    <xf numFmtId="4" fontId="16" fillId="31" borderId="138" applyNumberFormat="0" applyProtection="0">
      <alignment horizontal="right" vertical="center"/>
    </xf>
    <xf numFmtId="4" fontId="16" fillId="32" borderId="138" applyNumberFormat="0" applyProtection="0">
      <alignment horizontal="righ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24" fillId="0" borderId="139" applyNumberFormat="0" applyProtection="0">
      <alignment horizontal="left" vertical="center" indent="2"/>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23" fillId="0" borderId="139" applyNumberFormat="0" applyProtection="0">
      <alignment horizontal="right" vertical="center" wrapText="1"/>
    </xf>
    <xf numFmtId="4" fontId="36" fillId="41" borderId="138"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38" applyNumberFormat="0" applyProtection="0">
      <alignment horizontal="right" vertical="center"/>
    </xf>
    <xf numFmtId="4" fontId="45" fillId="41" borderId="138" applyNumberFormat="0" applyProtection="0">
      <alignment horizontal="right" vertical="center"/>
    </xf>
    <xf numFmtId="4" fontId="36" fillId="41" borderId="138" applyNumberFormat="0" applyProtection="0">
      <alignment horizontal="right" vertical="center"/>
    </xf>
    <xf numFmtId="0" fontId="16" fillId="40" borderId="138" applyNumberFormat="0" applyProtection="0">
      <alignment horizontal="left" vertical="top" indent="1"/>
    </xf>
    <xf numFmtId="4" fontId="36" fillId="40" borderId="138" applyNumberFormat="0" applyProtection="0">
      <alignment vertical="center"/>
    </xf>
    <xf numFmtId="4" fontId="16" fillId="40" borderId="138" applyNumberFormat="0" applyProtection="0">
      <alignment vertical="center"/>
    </xf>
    <xf numFmtId="0" fontId="20" fillId="3" borderId="138" applyNumberFormat="0" applyProtection="0">
      <alignment horizontal="left" vertical="top" indent="1"/>
    </xf>
    <xf numFmtId="0" fontId="20" fillId="39" borderId="138" applyNumberFormat="0" applyProtection="0">
      <alignment horizontal="left" vertical="top" indent="1"/>
    </xf>
    <xf numFmtId="0" fontId="20" fillId="38" borderId="138" applyNumberFormat="0" applyProtection="0">
      <alignment horizontal="left" vertical="top" indent="1"/>
    </xf>
    <xf numFmtId="0" fontId="20" fillId="35" borderId="138" applyNumberFormat="0" applyProtection="0">
      <alignment horizontal="left" vertical="top" indent="1"/>
    </xf>
    <xf numFmtId="4" fontId="16" fillId="36" borderId="138" applyNumberFormat="0" applyProtection="0">
      <alignment horizontal="right" vertical="center"/>
    </xf>
    <xf numFmtId="4" fontId="16" fillId="32" borderId="138" applyNumberFormat="0" applyProtection="0">
      <alignment horizontal="right" vertical="center"/>
    </xf>
    <xf numFmtId="4" fontId="16" fillId="31" borderId="138" applyNumberFormat="0" applyProtection="0">
      <alignment horizontal="right" vertical="center"/>
    </xf>
    <xf numFmtId="4" fontId="16" fillId="30" borderId="138" applyNumberFormat="0" applyProtection="0">
      <alignment horizontal="right" vertical="center"/>
    </xf>
    <xf numFmtId="4" fontId="16" fillId="29" borderId="138" applyNumberFormat="0" applyProtection="0">
      <alignment horizontal="right" vertical="center"/>
    </xf>
    <xf numFmtId="4" fontId="16" fillId="28" borderId="138" applyNumberFormat="0" applyProtection="0">
      <alignment horizontal="right" vertical="center"/>
    </xf>
    <xf numFmtId="4" fontId="16" fillId="27" borderId="138" applyNumberFormat="0" applyProtection="0">
      <alignment horizontal="right" vertical="center"/>
    </xf>
    <xf numFmtId="4" fontId="16" fillId="26" borderId="138" applyNumberFormat="0" applyProtection="0">
      <alignment horizontal="right" vertical="center"/>
    </xf>
    <xf numFmtId="4" fontId="16" fillId="25" borderId="138" applyNumberFormat="0" applyProtection="0">
      <alignment horizontal="right" vertical="center"/>
    </xf>
    <xf numFmtId="4" fontId="16" fillId="24" borderId="138" applyNumberFormat="0" applyProtection="0">
      <alignment horizontal="right" vertical="center"/>
    </xf>
    <xf numFmtId="0" fontId="17" fillId="19" borderId="138" applyNumberFormat="0" applyProtection="0">
      <alignment horizontal="left" vertical="top" indent="1"/>
    </xf>
    <xf numFmtId="4" fontId="31" fillId="19" borderId="138" applyNumberFormat="0" applyProtection="0">
      <alignment vertical="center"/>
    </xf>
    <xf numFmtId="0" fontId="20" fillId="84" borderId="139" applyNumberFormat="0">
      <protection locked="0"/>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16" fillId="24" borderId="138" applyNumberFormat="0" applyProtection="0">
      <alignment horizontal="right" vertical="center"/>
    </xf>
    <xf numFmtId="4" fontId="31" fillId="19" borderId="138" applyNumberFormat="0" applyProtection="0">
      <alignment vertical="center"/>
    </xf>
    <xf numFmtId="4" fontId="16" fillId="36" borderId="138" applyNumberFormat="0" applyProtection="0">
      <alignment horizontal="right" vertical="center"/>
    </xf>
    <xf numFmtId="0" fontId="20" fillId="35" borderId="138" applyNumberFormat="0" applyProtection="0">
      <alignment horizontal="left" vertical="top" indent="1"/>
    </xf>
    <xf numFmtId="0" fontId="20" fillId="38" borderId="138" applyNumberFormat="0" applyProtection="0">
      <alignment horizontal="left" vertical="top" indent="1"/>
    </xf>
    <xf numFmtId="0" fontId="20" fillId="39" borderId="138" applyNumberFormat="0" applyProtection="0">
      <alignment horizontal="left" vertical="top" indent="1"/>
    </xf>
    <xf numFmtId="0" fontId="20" fillId="3" borderId="138" applyNumberFormat="0" applyProtection="0">
      <alignment horizontal="left" vertical="top" indent="1"/>
    </xf>
    <xf numFmtId="4" fontId="16" fillId="40" borderId="138" applyNumberFormat="0" applyProtection="0">
      <alignment vertical="center"/>
    </xf>
    <xf numFmtId="4" fontId="36" fillId="40" borderId="138" applyNumberFormat="0" applyProtection="0">
      <alignment vertical="center"/>
    </xf>
    <xf numFmtId="0" fontId="16" fillId="40" borderId="138" applyNumberFormat="0" applyProtection="0">
      <alignment horizontal="left" vertical="top" indent="1"/>
    </xf>
    <xf numFmtId="4" fontId="36" fillId="41" borderId="138" applyNumberFormat="0" applyProtection="0">
      <alignment horizontal="right" vertical="center"/>
    </xf>
    <xf numFmtId="4" fontId="45" fillId="41" borderId="138" applyNumberFormat="0" applyProtection="0">
      <alignment horizontal="right" vertical="center"/>
    </xf>
    <xf numFmtId="4" fontId="16" fillId="30" borderId="138" applyNumberFormat="0" applyProtection="0">
      <alignment horizontal="right" vertical="center"/>
    </xf>
    <xf numFmtId="4" fontId="16" fillId="32" borderId="138" applyNumberFormat="0" applyProtection="0">
      <alignment horizontal="right" vertical="center"/>
    </xf>
    <xf numFmtId="4" fontId="16" fillId="29" borderId="138" applyNumberFormat="0" applyProtection="0">
      <alignment horizontal="right" vertical="center"/>
    </xf>
    <xf numFmtId="4" fontId="16" fillId="25" borderId="138" applyNumberFormat="0" applyProtection="0">
      <alignment horizontal="right" vertical="center"/>
    </xf>
    <xf numFmtId="4" fontId="16" fillId="27" borderId="138" applyNumberFormat="0" applyProtection="0">
      <alignment horizontal="right" vertical="center"/>
    </xf>
    <xf numFmtId="0" fontId="17" fillId="19" borderId="138" applyNumberFormat="0" applyProtection="0">
      <alignment horizontal="left" vertical="top" indent="1"/>
    </xf>
    <xf numFmtId="4" fontId="16" fillId="28" borderId="138" applyNumberFormat="0" applyProtection="0">
      <alignment horizontal="right" vertical="center"/>
    </xf>
    <xf numFmtId="4" fontId="16" fillId="31" borderId="138" applyNumberFormat="0" applyProtection="0">
      <alignment horizontal="right" vertical="center"/>
    </xf>
    <xf numFmtId="4" fontId="16" fillId="26" borderId="138" applyNumberFormat="0" applyProtection="0">
      <alignment horizontal="right" vertical="center"/>
    </xf>
    <xf numFmtId="0" fontId="4" fillId="0" borderId="0"/>
    <xf numFmtId="4" fontId="23" fillId="0" borderId="139"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8" applyNumberFormat="0" applyFont="0" applyAlignment="0" applyProtection="0"/>
    <xf numFmtId="9" fontId="4" fillId="0" borderId="0" applyFont="0" applyFill="0" applyBorder="0" applyAlignment="0" applyProtection="0"/>
    <xf numFmtId="4" fontId="23" fillId="0" borderId="129" applyNumberFormat="0" applyProtection="0">
      <alignment horizontal="left" vertical="center" indent="1"/>
    </xf>
    <xf numFmtId="4" fontId="23" fillId="0" borderId="129"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8" fillId="34" borderId="88" applyNumberFormat="0" applyFont="0" applyBorder="0" applyAlignment="0" applyProtection="0">
      <protection hidden="1"/>
    </xf>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3" fillId="34"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0" fontId="135" fillId="91" borderId="14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0" fontId="156" fillId="0" borderId="141">
      <alignment horizontal="left" vertical="center"/>
    </xf>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10" fontId="22" fillId="40" borderId="129" applyNumberFormat="0" applyBorder="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170" fillId="93" borderId="1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0" fontId="170" fillId="93" borderId="154" applyNumberFormat="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10" fontId="22" fillId="40" borderId="147" applyNumberFormat="0" applyBorder="0" applyAlignment="0" applyProtection="0"/>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56" fillId="0" borderId="153">
      <alignment horizontal="left" vertical="center"/>
    </xf>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135" fillId="91" borderId="154" applyNumberFormat="0" applyAlignment="0" applyProtection="0"/>
    <xf numFmtId="0" fontId="135" fillId="91" borderId="154" applyNumberFormat="0" applyAlignment="0" applyProtection="0"/>
    <xf numFmtId="0" fontId="133" fillId="34"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3" fillId="0" borderId="147" applyNumberFormat="0" applyProtection="0">
      <alignment horizontal="left" vertical="center" indent="1"/>
    </xf>
    <xf numFmtId="4" fontId="23" fillId="0" borderId="147" applyNumberFormat="0" applyProtection="0">
      <alignment horizontal="left" vertical="center" indent="1"/>
    </xf>
    <xf numFmtId="4" fontId="23" fillId="0" borderId="151"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84" borderId="151"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51" applyNumberFormat="0" applyProtection="0">
      <alignment horizontal="center" vertical="top" wrapText="1"/>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4" fontId="16" fillId="36" borderId="150" applyNumberFormat="0" applyProtection="0">
      <alignment horizontal="right" vertical="center"/>
    </xf>
    <xf numFmtId="4" fontId="16" fillId="34" borderId="151" applyNumberFormat="0" applyProtection="0">
      <alignment horizontal="left" vertical="center" indent="1"/>
    </xf>
    <xf numFmtId="4" fontId="17" fillId="33" borderId="151"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51" applyNumberFormat="0" applyProtection="0">
      <alignment horizontal="left" vertical="center"/>
    </xf>
    <xf numFmtId="0" fontId="17" fillId="19" borderId="150" applyNumberFormat="0" applyProtection="0">
      <alignment horizontal="left" vertical="top" indent="1"/>
    </xf>
    <xf numFmtId="4" fontId="30" fillId="18" borderId="151" applyNumberFormat="0" applyProtection="0">
      <alignment horizontal="left" vertical="center" indent="1"/>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7" fillId="33" borderId="151" applyNumberFormat="0" applyProtection="0">
      <alignment horizontal="left" vertical="center" indent="1"/>
    </xf>
    <xf numFmtId="4" fontId="30" fillId="18" borderId="151"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51"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51" applyNumberFormat="0" applyProtection="0">
      <alignment horizontal="center" vertical="center" wrapText="1"/>
    </xf>
    <xf numFmtId="0" fontId="25" fillId="44" borderId="151"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30" fillId="18" borderId="151" applyNumberFormat="0" applyProtection="0">
      <alignment horizontal="left" vertical="center" indent="1"/>
    </xf>
    <xf numFmtId="4" fontId="16" fillId="34"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51" applyNumberFormat="0" applyProtection="0">
      <alignment horizontal="right" vertical="center" wrapText="1"/>
    </xf>
    <xf numFmtId="4" fontId="25" fillId="22" borderId="151" applyNumberFormat="0" applyProtection="0">
      <alignment horizontal="left" vertical="center"/>
    </xf>
    <xf numFmtId="0" fontId="20" fillId="84" borderId="151"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51" applyNumberFormat="0" applyProtection="0">
      <alignment horizontal="right" vertical="center" wrapText="1"/>
    </xf>
    <xf numFmtId="0" fontId="24" fillId="0" borderId="151" applyNumberFormat="0" applyProtection="0">
      <alignment horizontal="left" vertical="center" indent="2"/>
    </xf>
    <xf numFmtId="4" fontId="25" fillId="22" borderId="151" applyNumberFormat="0" applyProtection="0">
      <alignment horizontal="left" vertical="center"/>
    </xf>
    <xf numFmtId="0" fontId="20" fillId="84" borderId="149" applyNumberFormat="0">
      <protection locked="0"/>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20" fillId="84" borderId="149" applyNumberFormat="0">
      <protection locked="0"/>
    </xf>
    <xf numFmtId="0" fontId="4" fillId="0" borderId="0"/>
    <xf numFmtId="4" fontId="45" fillId="41" borderId="150"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50" applyNumberFormat="0" applyProtection="0">
      <alignment horizontal="right" vertical="center"/>
    </xf>
    <xf numFmtId="4" fontId="23" fillId="0" borderId="149"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49" applyNumberFormat="0" applyProtection="0">
      <alignment horizontal="left" vertical="center" indent="2"/>
    </xf>
    <xf numFmtId="0" fontId="20" fillId="39" borderId="150" applyNumberFormat="0" applyProtection="0">
      <alignment horizontal="left" vertical="top" indent="1"/>
    </xf>
    <xf numFmtId="0" fontId="24" fillId="0" borderId="149" applyNumberFormat="0" applyProtection="0">
      <alignment horizontal="left" vertical="center" indent="2"/>
    </xf>
    <xf numFmtId="0" fontId="20" fillId="38" borderId="150" applyNumberFormat="0" applyProtection="0">
      <alignment horizontal="left" vertical="top" indent="1"/>
    </xf>
    <xf numFmtId="0" fontId="24" fillId="0" borderId="149" applyNumberFormat="0" applyProtection="0">
      <alignment horizontal="left" vertical="center" indent="2"/>
    </xf>
    <xf numFmtId="0" fontId="20" fillId="35" borderId="150" applyNumberFormat="0" applyProtection="0">
      <alignment horizontal="left" vertical="top" indent="1"/>
    </xf>
    <xf numFmtId="0" fontId="24" fillId="0" borderId="149" applyNumberFormat="0" applyProtection="0">
      <alignment horizontal="left" vertical="center" indent="2"/>
    </xf>
    <xf numFmtId="4" fontId="16" fillId="36" borderId="150"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4" fontId="25" fillId="22" borderId="149" applyNumberFormat="0" applyProtection="0">
      <alignment horizontal="left" vertical="center"/>
    </xf>
    <xf numFmtId="0" fontId="17" fillId="19" borderId="150" applyNumberFormat="0" applyProtection="0">
      <alignment horizontal="left" vertical="top" indent="1"/>
    </xf>
    <xf numFmtId="4" fontId="30" fillId="18" borderId="149" applyNumberFormat="0" applyProtection="0">
      <alignment horizontal="left" vertical="center" indent="1"/>
    </xf>
    <xf numFmtId="4" fontId="31" fillId="19" borderId="150" applyNumberFormat="0" applyProtection="0">
      <alignment vertical="center"/>
    </xf>
    <xf numFmtId="4" fontId="30" fillId="18" borderId="149" applyNumberFormat="0" applyProtection="0">
      <alignment horizontal="right" vertical="center" wrapText="1"/>
    </xf>
    <xf numFmtId="0" fontId="4" fillId="0" borderId="0"/>
    <xf numFmtId="4" fontId="23" fillId="0" borderId="149" applyNumberFormat="0" applyProtection="0">
      <alignment horizontal="left" vertical="center" indent="1"/>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4" fillId="0" borderId="0"/>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0" fontId="4" fillId="0" borderId="0"/>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4" fillId="0" borderId="0"/>
    <xf numFmtId="4" fontId="16" fillId="31" borderId="150" applyNumberFormat="0" applyProtection="0">
      <alignment horizontal="right" vertical="center"/>
    </xf>
    <xf numFmtId="0" fontId="4" fillId="0" borderId="0"/>
    <xf numFmtId="4" fontId="16" fillId="32" borderId="150" applyNumberFormat="0" applyProtection="0">
      <alignment horizontal="right" vertical="center"/>
    </xf>
    <xf numFmtId="4" fontId="16" fillId="36" borderId="150" applyNumberFormat="0" applyProtection="0">
      <alignment horizontal="right" vertical="center"/>
    </xf>
    <xf numFmtId="0" fontId="4" fillId="0" borderId="0"/>
    <xf numFmtId="0" fontId="20" fillId="35" borderId="150" applyNumberFormat="0" applyProtection="0">
      <alignment horizontal="left" vertical="top" indent="1"/>
    </xf>
    <xf numFmtId="0" fontId="20" fillId="38" borderId="150" applyNumberFormat="0" applyProtection="0">
      <alignment horizontal="left" vertical="top" indent="1"/>
    </xf>
    <xf numFmtId="0" fontId="4" fillId="0" borderId="0"/>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0" fontId="4" fillId="0" borderId="0"/>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0" fontId="25" fillId="43" borderId="151" applyNumberFormat="0" applyProtection="0">
      <alignment horizontal="center" vertical="center" wrapText="1"/>
    </xf>
    <xf numFmtId="4" fontId="36" fillId="41" borderId="150" applyNumberFormat="0" applyProtection="0">
      <alignment horizontal="right" vertical="center"/>
    </xf>
    <xf numFmtId="4" fontId="23" fillId="0" borderId="151" applyNumberFormat="0" applyProtection="0">
      <alignment horizontal="right" vertical="center" wrapText="1"/>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4" fillId="0" borderId="151" applyNumberFormat="0" applyProtection="0">
      <alignment horizontal="left" vertical="center" indent="2"/>
    </xf>
    <xf numFmtId="4" fontId="16" fillId="26" borderId="150" applyNumberFormat="0" applyProtection="0">
      <alignment horizontal="right" vertical="center"/>
    </xf>
    <xf numFmtId="4" fontId="16" fillId="31" borderId="150" applyNumberFormat="0" applyProtection="0">
      <alignment horizontal="right" vertical="center"/>
    </xf>
    <xf numFmtId="4" fontId="16" fillId="28" borderId="150" applyNumberFormat="0" applyProtection="0">
      <alignment horizontal="right" vertical="center"/>
    </xf>
    <xf numFmtId="0" fontId="17" fillId="19" borderId="150" applyNumberFormat="0" applyProtection="0">
      <alignment horizontal="left" vertical="top" indent="1"/>
    </xf>
    <xf numFmtId="4" fontId="16" fillId="27" borderId="150" applyNumberFormat="0" applyProtection="0">
      <alignment horizontal="right" vertical="center"/>
    </xf>
    <xf numFmtId="4" fontId="16" fillId="25" borderId="150" applyNumberFormat="0" applyProtection="0">
      <alignment horizontal="right" vertical="center"/>
    </xf>
    <xf numFmtId="4" fontId="16" fillId="29" borderId="150" applyNumberFormat="0" applyProtection="0">
      <alignment horizontal="right" vertical="center"/>
    </xf>
    <xf numFmtId="4" fontId="16" fillId="32" borderId="150" applyNumberFormat="0" applyProtection="0">
      <alignment horizontal="right" vertical="center"/>
    </xf>
    <xf numFmtId="4" fontId="16" fillId="30"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31" fillId="19" borderId="150" applyNumberFormat="0" applyProtection="0">
      <alignment vertical="center"/>
    </xf>
    <xf numFmtId="4" fontId="16" fillId="24" borderId="150"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16" fillId="24" borderId="150" applyNumberFormat="0" applyProtection="0">
      <alignment horizontal="right" vertical="center"/>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4" fontId="16" fillId="31" borderId="150" applyNumberFormat="0" applyProtection="0">
      <alignment horizontal="right" vertical="center"/>
    </xf>
    <xf numFmtId="4" fontId="16" fillId="32" borderId="150" applyNumberFormat="0" applyProtection="0">
      <alignment horizontal="right" vertical="center"/>
    </xf>
    <xf numFmtId="4" fontId="16" fillId="36" borderId="150" applyNumberFormat="0" applyProtection="0">
      <alignment horizontal="right" vertical="center"/>
    </xf>
    <xf numFmtId="0" fontId="20" fillId="35" borderId="150" applyNumberFormat="0" applyProtection="0">
      <alignment horizontal="left" vertical="top" indent="1"/>
    </xf>
    <xf numFmtId="0" fontId="20" fillId="38" borderId="150" applyNumberFormat="0" applyProtection="0">
      <alignment horizontal="left" vertical="top" indent="1"/>
    </xf>
    <xf numFmtId="0" fontId="20" fillId="39" borderId="150" applyNumberFormat="0" applyProtection="0">
      <alignment horizontal="left" vertical="top" indent="1"/>
    </xf>
    <xf numFmtId="0" fontId="20" fillId="3" borderId="150" applyNumberFormat="0" applyProtection="0">
      <alignment horizontal="left" vertical="top" indent="1"/>
    </xf>
    <xf numFmtId="4" fontId="16" fillId="40" borderId="150" applyNumberFormat="0" applyProtection="0">
      <alignment vertical="center"/>
    </xf>
    <xf numFmtId="4" fontId="36" fillId="40" borderId="150" applyNumberFormat="0" applyProtection="0">
      <alignment vertical="center"/>
    </xf>
    <xf numFmtId="0" fontId="16" fillId="40" borderId="150" applyNumberFormat="0" applyProtection="0">
      <alignment horizontal="left" vertical="top" indent="1"/>
    </xf>
    <xf numFmtId="4" fontId="36" fillId="41" borderId="150" applyNumberFormat="0" applyProtection="0">
      <alignment horizontal="right" vertical="center"/>
    </xf>
    <xf numFmtId="4" fontId="45" fillId="41" borderId="150" applyNumberFormat="0" applyProtection="0">
      <alignment horizontal="right" vertical="center"/>
    </xf>
    <xf numFmtId="4" fontId="45" fillId="41" borderId="150" applyNumberFormat="0" applyProtection="0">
      <alignment horizontal="right" vertical="center"/>
    </xf>
    <xf numFmtId="4" fontId="36" fillId="41" borderId="150" applyNumberFormat="0" applyProtection="0">
      <alignment horizontal="right" vertical="center"/>
    </xf>
    <xf numFmtId="0" fontId="16" fillId="40" borderId="150" applyNumberFormat="0" applyProtection="0">
      <alignment horizontal="left" vertical="top" indent="1"/>
    </xf>
    <xf numFmtId="4" fontId="36" fillId="40" borderId="150" applyNumberFormat="0" applyProtection="0">
      <alignment vertical="center"/>
    </xf>
    <xf numFmtId="4" fontId="16" fillId="40" borderId="150" applyNumberFormat="0" applyProtection="0">
      <alignment vertical="center"/>
    </xf>
    <xf numFmtId="0" fontId="20" fillId="3" borderId="150" applyNumberFormat="0" applyProtection="0">
      <alignment horizontal="left" vertical="top" indent="1"/>
    </xf>
    <xf numFmtId="0" fontId="20" fillId="39" borderId="150" applyNumberFormat="0" applyProtection="0">
      <alignment horizontal="left" vertical="top" indent="1"/>
    </xf>
    <xf numFmtId="0" fontId="20" fillId="38" borderId="150" applyNumberFormat="0" applyProtection="0">
      <alignment horizontal="left" vertical="top" indent="1"/>
    </xf>
    <xf numFmtId="0" fontId="20" fillId="35" borderId="150" applyNumberFormat="0" applyProtection="0">
      <alignment horizontal="left" vertical="top" indent="1"/>
    </xf>
    <xf numFmtId="4" fontId="16" fillId="36" borderId="150" applyNumberFormat="0" applyProtection="0">
      <alignment horizontal="right" vertical="center"/>
    </xf>
    <xf numFmtId="4" fontId="16" fillId="32" borderId="150" applyNumberFormat="0" applyProtection="0">
      <alignment horizontal="right" vertical="center"/>
    </xf>
    <xf numFmtId="4" fontId="16" fillId="31" borderId="150" applyNumberFormat="0" applyProtection="0">
      <alignment horizontal="right" vertical="center"/>
    </xf>
    <xf numFmtId="4" fontId="16" fillId="30" borderId="150" applyNumberFormat="0" applyProtection="0">
      <alignment horizontal="right" vertical="center"/>
    </xf>
    <xf numFmtId="4" fontId="16" fillId="29" borderId="150" applyNumberFormat="0" applyProtection="0">
      <alignment horizontal="right" vertical="center"/>
    </xf>
    <xf numFmtId="4" fontId="16" fillId="28" borderId="150" applyNumberFormat="0" applyProtection="0">
      <alignment horizontal="right" vertical="center"/>
    </xf>
    <xf numFmtId="4" fontId="16" fillId="27" borderId="150" applyNumberFormat="0" applyProtection="0">
      <alignment horizontal="right" vertical="center"/>
    </xf>
    <xf numFmtId="4" fontId="16" fillId="26" borderId="150" applyNumberFormat="0" applyProtection="0">
      <alignment horizontal="right" vertical="center"/>
    </xf>
    <xf numFmtId="4" fontId="16" fillId="25" borderId="150" applyNumberFormat="0" applyProtection="0">
      <alignment horizontal="right" vertical="center"/>
    </xf>
    <xf numFmtId="4" fontId="16" fillId="24" borderId="150" applyNumberFormat="0" applyProtection="0">
      <alignment horizontal="right" vertical="center"/>
    </xf>
    <xf numFmtId="0" fontId="17" fillId="19" borderId="150" applyNumberFormat="0" applyProtection="0">
      <alignment horizontal="left" vertical="top" indent="1"/>
    </xf>
    <xf numFmtId="4" fontId="31" fillId="19" borderId="150"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0" fontId="4" fillId="0" borderId="0"/>
    <xf numFmtId="4" fontId="16" fillId="28" borderId="148" applyNumberFormat="0" applyProtection="0">
      <alignment horizontal="right" vertical="center"/>
    </xf>
    <xf numFmtId="0" fontId="4" fillId="0" borderId="0"/>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0" fontId="20" fillId="84" borderId="149" applyNumberFormat="0">
      <protection locked="0"/>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28" borderId="148" applyNumberFormat="0" applyProtection="0">
      <alignment horizontal="right" vertical="center"/>
    </xf>
    <xf numFmtId="4" fontId="16" fillId="29" borderId="148" applyNumberFormat="0" applyProtection="0">
      <alignment horizontal="right" vertical="center"/>
    </xf>
    <xf numFmtId="0" fontId="4" fillId="0" borderId="0"/>
    <xf numFmtId="0" fontId="4" fillId="0" borderId="0"/>
    <xf numFmtId="0" fontId="4" fillId="0" borderId="0"/>
    <xf numFmtId="4" fontId="16" fillId="30"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6" fillId="31" borderId="148"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6" fillId="32" borderId="148" applyNumberFormat="0" applyProtection="0">
      <alignment horizontal="right" vertical="center"/>
    </xf>
    <xf numFmtId="0" fontId="4" fillId="0" borderId="0"/>
    <xf numFmtId="0" fontId="4" fillId="0" borderId="0"/>
    <xf numFmtId="4" fontId="16" fillId="36" borderId="148" applyNumberFormat="0" applyProtection="0">
      <alignment horizontal="right" vertical="center"/>
    </xf>
    <xf numFmtId="0" fontId="4" fillId="0" borderId="0"/>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9"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0" fontId="25" fillId="44" borderId="149" applyNumberFormat="0" applyProtection="0">
      <alignment horizontal="center" vertical="top" wrapText="1"/>
    </xf>
    <xf numFmtId="0" fontId="25" fillId="43" borderId="149" applyNumberFormat="0" applyProtection="0">
      <alignment horizontal="center" vertical="center" wrapText="1"/>
    </xf>
    <xf numFmtId="4" fontId="36" fillId="41" borderId="148" applyNumberFormat="0" applyProtection="0">
      <alignment horizontal="right" vertical="center"/>
    </xf>
    <xf numFmtId="4" fontId="23" fillId="0" borderId="149" applyNumberFormat="0" applyProtection="0">
      <alignment horizontal="right" vertical="center" wrapText="1"/>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4" fillId="0" borderId="149" applyNumberFormat="0" applyProtection="0">
      <alignment horizontal="left" vertical="center" indent="2"/>
    </xf>
    <xf numFmtId="0" fontId="20" fillId="39" borderId="148" applyNumberFormat="0" applyProtection="0">
      <alignment horizontal="left" vertical="top" indent="1"/>
    </xf>
    <xf numFmtId="0" fontId="24" fillId="0" borderId="149" applyNumberFormat="0" applyProtection="0">
      <alignment horizontal="left" vertical="center" indent="2"/>
    </xf>
    <xf numFmtId="0" fontId="20" fillId="38" borderId="148" applyNumberFormat="0" applyProtection="0">
      <alignment horizontal="left" vertical="top" indent="1"/>
    </xf>
    <xf numFmtId="0" fontId="24" fillId="0" borderId="149" applyNumberFormat="0" applyProtection="0">
      <alignment horizontal="left" vertical="center" indent="2"/>
    </xf>
    <xf numFmtId="0" fontId="20" fillId="35" borderId="148" applyNumberFormat="0" applyProtection="0">
      <alignment horizontal="left" vertical="top" indent="1"/>
    </xf>
    <xf numFmtId="0" fontId="24" fillId="0" borderId="149" applyNumberFormat="0" applyProtection="0">
      <alignment horizontal="left" vertical="center" indent="2"/>
    </xf>
    <xf numFmtId="4" fontId="16" fillId="36" borderId="148" applyNumberFormat="0" applyProtection="0">
      <alignment horizontal="right" vertical="center"/>
    </xf>
    <xf numFmtId="4" fontId="16" fillId="34" borderId="149" applyNumberFormat="0" applyProtection="0">
      <alignment horizontal="left" vertical="center" indent="1"/>
    </xf>
    <xf numFmtId="4" fontId="17" fillId="33" borderId="149" applyNumberFormat="0" applyProtection="0">
      <alignment horizontal="left" vertical="center" indent="1"/>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4" fontId="25" fillId="22" borderId="149" applyNumberFormat="0" applyProtection="0">
      <alignment horizontal="left" vertical="center"/>
    </xf>
    <xf numFmtId="0" fontId="17" fillId="19" borderId="148" applyNumberFormat="0" applyProtection="0">
      <alignment horizontal="left" vertical="top" indent="1"/>
    </xf>
    <xf numFmtId="4" fontId="30" fillId="18" borderId="149" applyNumberFormat="0" applyProtection="0">
      <alignment horizontal="left" vertical="center" indent="1"/>
    </xf>
    <xf numFmtId="4" fontId="31" fillId="19" borderId="148" applyNumberFormat="0" applyProtection="0">
      <alignment vertical="center"/>
    </xf>
    <xf numFmtId="4" fontId="16" fillId="26" borderId="148" applyNumberFormat="0" applyProtection="0">
      <alignment horizontal="right" vertical="center"/>
    </xf>
    <xf numFmtId="4" fontId="16" fillId="31" borderId="148" applyNumberFormat="0" applyProtection="0">
      <alignment horizontal="right" vertical="center"/>
    </xf>
    <xf numFmtId="4" fontId="16" fillId="28" borderId="148" applyNumberFormat="0" applyProtection="0">
      <alignment horizontal="right" vertical="center"/>
    </xf>
    <xf numFmtId="0" fontId="17" fillId="19" borderId="148" applyNumberFormat="0" applyProtection="0">
      <alignment horizontal="left" vertical="top" indent="1"/>
    </xf>
    <xf numFmtId="4" fontId="16" fillId="27" borderId="148" applyNumberFormat="0" applyProtection="0">
      <alignment horizontal="right" vertical="center"/>
    </xf>
    <xf numFmtId="4" fontId="16" fillId="25" borderId="148" applyNumberFormat="0" applyProtection="0">
      <alignment horizontal="right" vertical="center"/>
    </xf>
    <xf numFmtId="4" fontId="16" fillId="29" borderId="148" applyNumberFormat="0" applyProtection="0">
      <alignment horizontal="right" vertical="center"/>
    </xf>
    <xf numFmtId="4" fontId="16" fillId="32" borderId="148" applyNumberFormat="0" applyProtection="0">
      <alignment horizontal="right" vertical="center"/>
    </xf>
    <xf numFmtId="4" fontId="16" fillId="30"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0" fontId="16" fillId="40" borderId="148" applyNumberFormat="0" applyProtection="0">
      <alignment horizontal="left" vertical="top" indent="1"/>
    </xf>
    <xf numFmtId="4" fontId="36" fillId="40" borderId="148" applyNumberFormat="0" applyProtection="0">
      <alignment vertical="center"/>
    </xf>
    <xf numFmtId="4" fontId="16" fillId="40" borderId="148" applyNumberFormat="0" applyProtection="0">
      <alignment vertical="center"/>
    </xf>
    <xf numFmtId="0" fontId="20" fillId="3" borderId="148" applyNumberFormat="0" applyProtection="0">
      <alignment horizontal="left" vertical="top" indent="1"/>
    </xf>
    <xf numFmtId="0" fontId="20" fillId="39" borderId="148" applyNumberFormat="0" applyProtection="0">
      <alignment horizontal="left" vertical="top" indent="1"/>
    </xf>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31" fillId="19" borderId="148" applyNumberFormat="0" applyProtection="0">
      <alignment vertical="center"/>
    </xf>
    <xf numFmtId="4" fontId="16" fillId="24" borderId="148" applyNumberFormat="0" applyProtection="0">
      <alignment horizontal="right" vertical="center"/>
    </xf>
    <xf numFmtId="4" fontId="23" fillId="0" borderId="149" applyNumberFormat="0" applyProtection="0">
      <alignment horizontal="left" vertical="center" indent="1"/>
    </xf>
    <xf numFmtId="4" fontId="23" fillId="0" borderId="149" applyNumberFormat="0" applyProtection="0">
      <alignment horizontal="left" vertical="center" indent="1"/>
    </xf>
    <xf numFmtId="4" fontId="31" fillId="19" borderId="148" applyNumberFormat="0" applyProtection="0">
      <alignment vertical="center"/>
    </xf>
    <xf numFmtId="0" fontId="17" fillId="19" borderId="148" applyNumberFormat="0" applyProtection="0">
      <alignment horizontal="left" vertical="top" indent="1"/>
    </xf>
    <xf numFmtId="4" fontId="16" fillId="24" borderId="148" applyNumberFormat="0" applyProtection="0">
      <alignment horizontal="right" vertical="center"/>
    </xf>
    <xf numFmtId="4" fontId="16" fillId="25" borderId="148" applyNumberFormat="0" applyProtection="0">
      <alignment horizontal="right" vertical="center"/>
    </xf>
    <xf numFmtId="4" fontId="16" fillId="26" borderId="148" applyNumberFormat="0" applyProtection="0">
      <alignment horizontal="right" vertical="center"/>
    </xf>
    <xf numFmtId="4" fontId="16" fillId="27" borderId="148" applyNumberFormat="0" applyProtection="0">
      <alignment horizontal="right" vertical="center"/>
    </xf>
    <xf numFmtId="4" fontId="16" fillId="28" borderId="148" applyNumberFormat="0" applyProtection="0">
      <alignment horizontal="right" vertical="center"/>
    </xf>
    <xf numFmtId="4" fontId="16" fillId="29" borderId="148" applyNumberFormat="0" applyProtection="0">
      <alignment horizontal="right" vertical="center"/>
    </xf>
    <xf numFmtId="4" fontId="16" fillId="30" borderId="148" applyNumberFormat="0" applyProtection="0">
      <alignment horizontal="right" vertical="center"/>
    </xf>
    <xf numFmtId="4" fontId="16" fillId="31" borderId="148" applyNumberFormat="0" applyProtection="0">
      <alignment horizontal="right" vertical="center"/>
    </xf>
    <xf numFmtId="4" fontId="16" fillId="32" borderId="148" applyNumberFormat="0" applyProtection="0">
      <alignment horizontal="right" vertical="center"/>
    </xf>
    <xf numFmtId="4" fontId="16" fillId="36" borderId="148" applyNumberFormat="0" applyProtection="0">
      <alignment horizontal="right" vertical="center"/>
    </xf>
    <xf numFmtId="0" fontId="20" fillId="35" borderId="148" applyNumberFormat="0" applyProtection="0">
      <alignment horizontal="left" vertical="top" indent="1"/>
    </xf>
    <xf numFmtId="0" fontId="20" fillId="38" borderId="148" applyNumberFormat="0" applyProtection="0">
      <alignment horizontal="left" vertical="top" indent="1"/>
    </xf>
    <xf numFmtId="0" fontId="20" fillId="3" borderId="148" applyNumberFormat="0" applyProtection="0">
      <alignment horizontal="left" vertical="top" indent="1"/>
    </xf>
    <xf numFmtId="4" fontId="16" fillId="40" borderId="148" applyNumberFormat="0" applyProtection="0">
      <alignment vertical="center"/>
    </xf>
    <xf numFmtId="4" fontId="36" fillId="40" borderId="148" applyNumberFormat="0" applyProtection="0">
      <alignment vertical="center"/>
    </xf>
    <xf numFmtId="0" fontId="16" fillId="40" borderId="148" applyNumberFormat="0" applyProtection="0">
      <alignment horizontal="left" vertical="top" indent="1"/>
    </xf>
    <xf numFmtId="4" fontId="36" fillId="41" borderId="148" applyNumberFormat="0" applyProtection="0">
      <alignment horizontal="right" vertical="center"/>
    </xf>
    <xf numFmtId="4" fontId="45" fillId="41" borderId="148" applyNumberFormat="0" applyProtection="0">
      <alignment horizontal="right" vertical="center"/>
    </xf>
    <xf numFmtId="4" fontId="45" fillId="41" borderId="148" applyNumberFormat="0" applyProtection="0">
      <alignment horizontal="right" vertical="center"/>
    </xf>
    <xf numFmtId="4" fontId="36" fillId="41" borderId="148" applyNumberFormat="0" applyProtection="0">
      <alignment horizontal="right" vertical="center"/>
    </xf>
    <xf numFmtId="4" fontId="16" fillId="40" borderId="148" applyNumberFormat="0" applyProtection="0">
      <alignment vertical="center"/>
    </xf>
    <xf numFmtId="0" fontId="4" fillId="0" borderId="0"/>
    <xf numFmtId="0" fontId="20" fillId="38" borderId="148" applyNumberFormat="0" applyProtection="0">
      <alignment horizontal="left" vertical="top" indent="1"/>
    </xf>
    <xf numFmtId="0" fontId="20" fillId="35" borderId="148" applyNumberFormat="0" applyProtection="0">
      <alignment horizontal="left" vertical="top" indent="1"/>
    </xf>
    <xf numFmtId="4" fontId="16" fillId="36" borderId="148" applyNumberFormat="0" applyProtection="0">
      <alignment horizontal="right" vertical="center"/>
    </xf>
    <xf numFmtId="4" fontId="16" fillId="32" borderId="148" applyNumberFormat="0" applyProtection="0">
      <alignment horizontal="right" vertical="center"/>
    </xf>
    <xf numFmtId="4" fontId="16" fillId="31" borderId="148" applyNumberFormat="0" applyProtection="0">
      <alignment horizontal="right" vertical="center"/>
    </xf>
    <xf numFmtId="4" fontId="16" fillId="30" borderId="148" applyNumberFormat="0" applyProtection="0">
      <alignment horizontal="right" vertical="center"/>
    </xf>
    <xf numFmtId="4" fontId="16" fillId="29" borderId="148" applyNumberFormat="0" applyProtection="0">
      <alignment horizontal="right" vertical="center"/>
    </xf>
    <xf numFmtId="4" fontId="16" fillId="28" borderId="148" applyNumberFormat="0" applyProtection="0">
      <alignment horizontal="right" vertical="center"/>
    </xf>
    <xf numFmtId="4" fontId="16" fillId="27" borderId="148" applyNumberFormat="0" applyProtection="0">
      <alignment horizontal="right" vertical="center"/>
    </xf>
    <xf numFmtId="4" fontId="16" fillId="26" borderId="148" applyNumberFormat="0" applyProtection="0">
      <alignment horizontal="right" vertical="center"/>
    </xf>
    <xf numFmtId="4" fontId="16" fillId="25" borderId="148" applyNumberFormat="0" applyProtection="0">
      <alignment horizontal="right" vertical="center"/>
    </xf>
    <xf numFmtId="4" fontId="16" fillId="24" borderId="148" applyNumberFormat="0" applyProtection="0">
      <alignment horizontal="right" vertical="center"/>
    </xf>
    <xf numFmtId="0" fontId="17" fillId="19" borderId="148" applyNumberFormat="0" applyProtection="0">
      <alignment horizontal="left" vertical="top" indent="1"/>
    </xf>
    <xf numFmtId="0" fontId="20" fillId="89" borderId="143" applyNumberFormat="0" applyFont="0" applyAlignment="0" applyProtection="0"/>
    <xf numFmtId="4" fontId="31" fillId="19" borderId="148" applyNumberFormat="0" applyProtection="0">
      <alignment vertical="center"/>
    </xf>
    <xf numFmtId="4" fontId="17" fillId="33" borderId="149" applyNumberFormat="0" applyProtection="0">
      <alignment horizontal="left" vertical="center" indent="1"/>
    </xf>
    <xf numFmtId="4" fontId="30" fillId="18" borderId="149" applyNumberFormat="0" applyProtection="0">
      <alignment horizontal="left" vertical="center" indent="1"/>
    </xf>
    <xf numFmtId="0" fontId="24" fillId="0" borderId="149" applyNumberFormat="0" applyProtection="0">
      <alignment horizontal="left" vertical="center" indent="2"/>
    </xf>
    <xf numFmtId="0" fontId="24" fillId="0" borderId="149" applyNumberFormat="0" applyProtection="0">
      <alignment horizontal="left" vertical="center" indent="2"/>
    </xf>
    <xf numFmtId="4" fontId="30" fillId="18" borderId="151" applyNumberFormat="0" applyProtection="0">
      <alignment horizontal="right" vertical="center" wrapText="1"/>
    </xf>
    <xf numFmtId="4" fontId="16" fillId="24" borderId="150" applyNumberFormat="0" applyProtection="0">
      <alignment horizontal="right" vertical="center"/>
    </xf>
    <xf numFmtId="4" fontId="23" fillId="0" borderId="149" applyNumberFormat="0" applyProtection="0">
      <alignment horizontal="right" vertical="center" wrapText="1"/>
    </xf>
    <xf numFmtId="4" fontId="16" fillId="25" borderId="150" applyNumberFormat="0" applyProtection="0">
      <alignment horizontal="right" vertical="center"/>
    </xf>
    <xf numFmtId="4" fontId="16" fillId="26" borderId="150" applyNumberFormat="0" applyProtection="0">
      <alignment horizontal="right" vertical="center"/>
    </xf>
    <xf numFmtId="4" fontId="16" fillId="27" borderId="150" applyNumberFormat="0" applyProtection="0">
      <alignment horizontal="right" vertical="center"/>
    </xf>
    <xf numFmtId="4" fontId="16" fillId="28" borderId="150" applyNumberFormat="0" applyProtection="0">
      <alignment horizontal="right" vertical="center"/>
    </xf>
    <xf numFmtId="4" fontId="16" fillId="29" borderId="150" applyNumberFormat="0" applyProtection="0">
      <alignment horizontal="right" vertical="center"/>
    </xf>
    <xf numFmtId="4" fontId="16" fillId="30" borderId="150" applyNumberFormat="0" applyProtection="0">
      <alignment horizontal="right" vertical="center"/>
    </xf>
    <xf numFmtId="0" fontId="25" fillId="43" borderId="149" applyNumberFormat="0" applyProtection="0">
      <alignment horizontal="center" vertical="center" wrapText="1"/>
    </xf>
    <xf numFmtId="0" fontId="25" fillId="44" borderId="149" applyNumberFormat="0" applyProtection="0">
      <alignment horizontal="center" vertical="top" wrapText="1"/>
    </xf>
    <xf numFmtId="4" fontId="16" fillId="32" borderId="150" applyNumberFormat="0" applyProtection="0">
      <alignment horizontal="right" vertical="center"/>
    </xf>
    <xf numFmtId="4" fontId="17" fillId="33" borderId="151" applyNumberFormat="0" applyProtection="0">
      <alignment horizontal="left" vertical="center" indent="1"/>
    </xf>
    <xf numFmtId="4" fontId="16" fillId="34" borderId="151" applyNumberFormat="0" applyProtection="0">
      <alignment horizontal="left" vertical="center" indent="1"/>
    </xf>
    <xf numFmtId="0" fontId="20" fillId="89" borderId="142" applyNumberFormat="0" applyFont="0" applyAlignment="0" applyProtection="0"/>
    <xf numFmtId="4" fontId="16" fillId="36" borderId="150" applyNumberFormat="0" applyProtection="0">
      <alignment horizontal="right" vertical="center"/>
    </xf>
    <xf numFmtId="0" fontId="24" fillId="0" borderId="151" applyNumberFormat="0" applyProtection="0">
      <alignment horizontal="left" vertical="center" indent="2"/>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0" fillId="38" borderId="150" applyNumberFormat="0" applyProtection="0">
      <alignment horizontal="left" vertical="top" indent="1"/>
    </xf>
    <xf numFmtId="0" fontId="24" fillId="0" borderId="151" applyNumberFormat="0" applyProtection="0">
      <alignment horizontal="left" vertical="center" indent="2"/>
    </xf>
    <xf numFmtId="4" fontId="16" fillId="34" borderId="149" applyNumberFormat="0" applyProtection="0">
      <alignment horizontal="left" vertical="center" indent="1"/>
    </xf>
    <xf numFmtId="4" fontId="31" fillId="19" borderId="150" applyNumberFormat="0" applyProtection="0">
      <alignment vertical="center"/>
    </xf>
    <xf numFmtId="0" fontId="17" fillId="19" borderId="150" applyNumberFormat="0" applyProtection="0">
      <alignment horizontal="left" vertical="top" indent="1"/>
    </xf>
    <xf numFmtId="4" fontId="30" fillId="18" borderId="149" applyNumberFormat="0" applyProtection="0">
      <alignment horizontal="right" vertical="center" wrapText="1"/>
    </xf>
    <xf numFmtId="4" fontId="25" fillId="22" borderId="149" applyNumberFormat="0" applyProtection="0">
      <alignment horizontal="left" vertical="center"/>
    </xf>
    <xf numFmtId="0" fontId="20" fillId="84" borderId="149" applyNumberFormat="0">
      <protection locked="0"/>
    </xf>
    <xf numFmtId="0" fontId="20" fillId="39" borderId="150" applyNumberFormat="0" applyProtection="0">
      <alignment horizontal="left" vertical="top" indent="1"/>
    </xf>
    <xf numFmtId="4" fontId="16" fillId="31" borderId="150" applyNumberFormat="0" applyProtection="0">
      <alignment horizontal="right" vertical="center"/>
    </xf>
    <xf numFmtId="4" fontId="30" fillId="18" borderId="149" applyNumberFormat="0" applyProtection="0">
      <alignment horizontal="right" vertical="center" wrapText="1"/>
    </xf>
    <xf numFmtId="0" fontId="24" fillId="0" borderId="149" applyNumberFormat="0" applyProtection="0">
      <alignment horizontal="left" vertical="center" indent="2"/>
    </xf>
    <xf numFmtId="4" fontId="25" fillId="22" borderId="151" applyNumberFormat="0" applyProtection="0">
      <alignment horizontal="left" vertical="center"/>
    </xf>
    <xf numFmtId="4" fontId="23" fillId="0" borderId="147" applyNumberFormat="0" applyProtection="0">
      <alignment horizontal="left" vertical="center" indent="1"/>
    </xf>
    <xf numFmtId="0" fontId="20" fillId="89" borderId="142" applyNumberFormat="0" applyFont="0" applyAlignment="0" applyProtection="0"/>
    <xf numFmtId="4" fontId="23" fillId="0" borderId="147" applyNumberFormat="0" applyProtection="0">
      <alignment horizontal="left" vertical="center" indent="1"/>
    </xf>
    <xf numFmtId="0" fontId="20" fillId="84" borderId="147" applyNumberFormat="0">
      <protection locked="0"/>
    </xf>
    <xf numFmtId="0" fontId="20" fillId="89" borderId="142" applyNumberFormat="0" applyFont="0" applyAlignment="0" applyProtection="0"/>
    <xf numFmtId="0" fontId="25" fillId="44" borderId="147" applyNumberFormat="0" applyProtection="0">
      <alignment horizontal="center" vertical="top" wrapText="1"/>
    </xf>
    <xf numFmtId="4" fontId="23" fillId="0" borderId="147" applyNumberFormat="0" applyProtection="0">
      <alignment horizontal="right" vertical="center" wrapText="1"/>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16" fillId="34" borderId="147" applyNumberFormat="0" applyProtection="0">
      <alignment horizontal="left" vertical="center" indent="1"/>
    </xf>
    <xf numFmtId="0" fontId="20" fillId="89" borderId="142" applyNumberFormat="0" applyFont="0" applyAlignment="0" applyProtection="0"/>
    <xf numFmtId="4" fontId="17" fillId="33" borderId="147" applyNumberFormat="0" applyProtection="0">
      <alignment horizontal="left" vertical="center" indent="1"/>
    </xf>
    <xf numFmtId="4" fontId="25" fillId="22" borderId="147" applyNumberFormat="0" applyProtection="0">
      <alignment horizontal="left" vertical="center"/>
    </xf>
    <xf numFmtId="0" fontId="20" fillId="89" borderId="142" applyNumberFormat="0" applyFont="0" applyAlignment="0" applyProtection="0"/>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4" fillId="5" borderId="18" applyNumberFormat="0" applyFont="0" applyAlignment="0" applyProtection="0"/>
    <xf numFmtId="0" fontId="4" fillId="5" borderId="18" applyNumberFormat="0" applyFont="0" applyAlignment="0" applyProtection="0"/>
    <xf numFmtId="4" fontId="23" fillId="0" borderId="147" applyNumberFormat="0" applyProtection="0">
      <alignment horizontal="left" vertical="center" indent="1"/>
    </xf>
    <xf numFmtId="0" fontId="68" fillId="89" borderId="143" applyNumberFormat="0" applyFont="0" applyAlignment="0" applyProtection="0"/>
    <xf numFmtId="0" fontId="20" fillId="84" borderId="147" applyNumberFormat="0">
      <protection locked="0"/>
    </xf>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34"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0" fontId="183" fillId="91" borderId="14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7" fillId="0" borderId="88" applyNumberFormat="0" applyFill="0" applyBorder="0" applyAlignment="0" applyProtection="0">
      <protection hidden="1"/>
    </xf>
    <xf numFmtId="4" fontId="16" fillId="0" borderId="144" applyNumberFormat="0" applyProtection="0">
      <alignment vertical="center"/>
    </xf>
    <xf numFmtId="4" fontId="16" fillId="0" borderId="144" applyNumberFormat="0" applyProtection="0">
      <alignment vertical="center"/>
    </xf>
    <xf numFmtId="4" fontId="16" fillId="0" borderId="144" applyNumberFormat="0" applyProtection="0">
      <alignment horizontal="left" vertical="center" indent="1"/>
    </xf>
    <xf numFmtId="4" fontId="16" fillId="19" borderId="144" applyNumberFormat="0" applyProtection="0">
      <alignment horizontal="left" vertical="center" indent="1"/>
    </xf>
    <xf numFmtId="4" fontId="25" fillId="22" borderId="139" applyNumberFormat="0" applyProtection="0">
      <alignment horizontal="left" vertical="center"/>
    </xf>
    <xf numFmtId="0" fontId="20" fillId="0" borderId="144" applyNumberFormat="0" applyProtection="0">
      <alignment horizontal="left" vertical="center" indent="1"/>
    </xf>
    <xf numFmtId="4" fontId="16" fillId="2" borderId="144" applyNumberFormat="0" applyProtection="0">
      <alignment horizontal="right" vertical="center"/>
    </xf>
    <xf numFmtId="4" fontId="16" fillId="106" borderId="144" applyNumberFormat="0" applyProtection="0">
      <alignment horizontal="right" vertical="center"/>
    </xf>
    <xf numFmtId="4" fontId="16" fillId="42" borderId="144" applyNumberFormat="0" applyProtection="0">
      <alignment horizontal="right" vertical="center"/>
    </xf>
    <xf numFmtId="4" fontId="16" fillId="107" borderId="144" applyNumberFormat="0" applyProtection="0">
      <alignment horizontal="right" vertical="center"/>
    </xf>
    <xf numFmtId="4" fontId="16" fillId="108" borderId="144" applyNumberFormat="0" applyProtection="0">
      <alignment horizontal="right" vertical="center"/>
    </xf>
    <xf numFmtId="4" fontId="16" fillId="109" borderId="144" applyNumberFormat="0" applyProtection="0">
      <alignment horizontal="right" vertical="center"/>
    </xf>
    <xf numFmtId="4" fontId="16" fillId="110" borderId="144" applyNumberFormat="0" applyProtection="0">
      <alignment horizontal="right" vertical="center"/>
    </xf>
    <xf numFmtId="4" fontId="16" fillId="111" borderId="144" applyNumberFormat="0" applyProtection="0">
      <alignment horizontal="right" vertical="center"/>
    </xf>
    <xf numFmtId="4" fontId="16" fillId="112" borderId="144" applyNumberFormat="0" applyProtection="0">
      <alignment horizontal="right" vertical="center"/>
    </xf>
    <xf numFmtId="0" fontId="20" fillId="113" borderId="144" applyNumberFormat="0" applyProtection="0">
      <alignment horizontal="left" vertical="center" indent="1"/>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0" borderId="139" applyNumberFormat="0" applyProtection="0">
      <alignment horizontal="left" vertical="center" indent="2"/>
    </xf>
    <xf numFmtId="0" fontId="20" fillId="49"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4" fillId="114" borderId="139" applyNumberFormat="0" applyProtection="0">
      <alignment horizontal="left" vertical="center" indent="2"/>
    </xf>
    <xf numFmtId="0" fontId="24" fillId="114"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5" fillId="115" borderId="139" applyNumberFormat="0" applyProtection="0">
      <alignment horizontal="left" vertical="center" indent="2"/>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0" fillId="49" borderId="144" applyNumberFormat="0" applyProtection="0">
      <alignment horizontal="left" vertical="center" indent="1"/>
    </xf>
    <xf numFmtId="0" fontId="20" fillId="35" borderId="138" applyNumberFormat="0" applyProtection="0">
      <alignment horizontal="left" vertical="top" indent="1"/>
    </xf>
    <xf numFmtId="0" fontId="20" fillId="35" borderId="138" applyNumberFormat="0" applyProtection="0">
      <alignment horizontal="left" vertical="top"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2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116" borderId="139" applyNumberFormat="0" applyProtection="0">
      <alignment horizontal="left" vertical="center" indent="2"/>
    </xf>
    <xf numFmtId="0" fontId="24" fillId="116" borderId="139" applyNumberFormat="0" applyProtection="0">
      <alignment horizontal="left" vertical="center" indent="2"/>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23" borderId="144" applyNumberFormat="0" applyProtection="0">
      <alignment horizontal="left" vertical="center" indent="1"/>
    </xf>
    <xf numFmtId="0" fontId="20" fillId="38" borderId="138" applyNumberFormat="0" applyProtection="0">
      <alignment horizontal="left" vertical="top" indent="1"/>
    </xf>
    <xf numFmtId="0" fontId="20" fillId="38" borderId="138" applyNumberFormat="0" applyProtection="0">
      <alignment horizontal="left" vertical="top" indent="1"/>
    </xf>
    <xf numFmtId="0" fontId="20" fillId="102"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02" borderId="144" applyNumberFormat="0" applyProtection="0">
      <alignment horizontal="left" vertical="center" indent="1"/>
    </xf>
    <xf numFmtId="0" fontId="20" fillId="39" borderId="138" applyNumberFormat="0" applyProtection="0">
      <alignment horizontal="left" vertical="top" indent="1"/>
    </xf>
    <xf numFmtId="0" fontId="20" fillId="39" borderId="138" applyNumberFormat="0" applyProtection="0">
      <alignment horizontal="left" vertical="top" indent="1"/>
    </xf>
    <xf numFmtId="0" fontId="20" fillId="113" borderId="144" applyNumberFormat="0" applyProtection="0">
      <alignment horizontal="left" vertical="center" indent="1"/>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4" fillId="0" borderId="139" applyNumberFormat="0" applyProtection="0">
      <alignment horizontal="left" vertical="center" indent="2"/>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113" borderId="144" applyNumberFormat="0" applyProtection="0">
      <alignment horizontal="left" vertical="center" indent="1"/>
    </xf>
    <xf numFmtId="0" fontId="20" fillId="3" borderId="138" applyNumberFormat="0" applyProtection="0">
      <alignment horizontal="left" vertical="top" indent="1"/>
    </xf>
    <xf numFmtId="0" fontId="20" fillId="3" borderId="138" applyNumberFormat="0" applyProtection="0">
      <alignment horizontal="left" vertical="top" indent="1"/>
    </xf>
    <xf numFmtId="0" fontId="20" fillId="84" borderId="139" applyNumberFormat="0">
      <protection locked="0"/>
    </xf>
    <xf numFmtId="0" fontId="20" fillId="84" borderId="139" applyNumberFormat="0">
      <protection locked="0"/>
    </xf>
    <xf numFmtId="0" fontId="20" fillId="84" borderId="139" applyNumberFormat="0">
      <protection locked="0"/>
    </xf>
    <xf numFmtId="0" fontId="20" fillId="84" borderId="139" applyNumberFormat="0">
      <protection locked="0"/>
    </xf>
    <xf numFmtId="4" fontId="16" fillId="40" borderId="144" applyNumberFormat="0" applyProtection="0">
      <alignment vertical="center"/>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39" fillId="0" borderId="139" applyNumberFormat="0" applyProtection="0">
      <alignment horizontal="left" vertical="center" indent="1"/>
    </xf>
    <xf numFmtId="4" fontId="16" fillId="40" borderId="144" applyNumberFormat="0" applyProtection="0">
      <alignment horizontal="left" vertical="center" indent="1"/>
    </xf>
    <xf numFmtId="4" fontId="16" fillId="40" borderId="144" applyNumberFormat="0" applyProtection="0">
      <alignment horizontal="left" vertical="center" indent="1"/>
    </xf>
    <xf numFmtId="4" fontId="23" fillId="0" borderId="139" applyNumberFormat="0" applyProtection="0">
      <alignment horizontal="right" vertical="center" wrapText="1"/>
    </xf>
    <xf numFmtId="0" fontId="25" fillId="44" borderId="147" applyNumberFormat="0" applyProtection="0">
      <alignment horizontal="center" vertical="top" wrapText="1"/>
    </xf>
    <xf numFmtId="4" fontId="23" fillId="0" borderId="139" applyNumberFormat="0" applyProtection="0">
      <alignment horizontal="right" vertical="center" wrapText="1"/>
    </xf>
    <xf numFmtId="4" fontId="24" fillId="0" borderId="139" applyNumberFormat="0" applyProtection="0">
      <alignment horizontal="right" vertical="center" wrapText="1"/>
    </xf>
    <xf numFmtId="4" fontId="16" fillId="0" borderId="144" applyNumberFormat="0" applyProtection="0">
      <alignment horizontal="right" vertical="center"/>
    </xf>
    <xf numFmtId="4" fontId="16" fillId="0" borderId="144" applyNumberFormat="0" applyProtection="0">
      <alignment horizontal="right" vertical="center"/>
    </xf>
    <xf numFmtId="0" fontId="25" fillId="43" borderId="147" applyNumberFormat="0" applyProtection="0">
      <alignment horizontal="center" vertical="center" wrapTex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4" fontId="23" fillId="0" borderId="139" applyNumberFormat="0" applyProtection="0">
      <alignment horizontal="left" vertical="center" indent="1"/>
    </xf>
    <xf numFmtId="0" fontId="20" fillId="0" borderId="144" applyNumberFormat="0" applyProtection="0">
      <alignment horizontal="left" vertical="center" indent="1"/>
    </xf>
    <xf numFmtId="0" fontId="20" fillId="0" borderId="144" applyNumberFormat="0" applyProtection="0">
      <alignment horizontal="left" vertical="center" indent="1"/>
    </xf>
    <xf numFmtId="4" fontId="23" fillId="0" borderId="147" applyNumberFormat="0" applyProtection="0">
      <alignment horizontal="right" vertical="center" wrapText="1"/>
    </xf>
    <xf numFmtId="0" fontId="25" fillId="43" borderId="139" applyNumberFormat="0" applyProtection="0">
      <alignment horizontal="center" vertical="center" wrapText="1"/>
    </xf>
    <xf numFmtId="0" fontId="20" fillId="0" borderId="144" applyNumberFormat="0" applyProtection="0">
      <alignment horizontal="left" vertical="center" indent="1"/>
    </xf>
    <xf numFmtId="0" fontId="20" fillId="0" borderId="144" applyNumberFormat="0" applyProtection="0">
      <alignment horizontal="left" vertical="center" indent="1"/>
    </xf>
    <xf numFmtId="0" fontId="24" fillId="0" borderId="147" applyNumberFormat="0" applyProtection="0">
      <alignment horizontal="left" vertical="center" indent="2"/>
    </xf>
    <xf numFmtId="0" fontId="24" fillId="0" borderId="147" applyNumberFormat="0" applyProtection="0">
      <alignment horizontal="left" vertical="center" indent="2"/>
    </xf>
    <xf numFmtId="4" fontId="45" fillId="117" borderId="144" applyNumberFormat="0" applyProtection="0">
      <alignment horizontal="right" vertical="center"/>
    </xf>
    <xf numFmtId="0" fontId="24" fillId="0" borderId="147" applyNumberFormat="0" applyProtection="0">
      <alignment horizontal="left" vertical="center" indent="2"/>
    </xf>
    <xf numFmtId="4" fontId="16" fillId="34" borderId="147" applyNumberFormat="0" applyProtection="0">
      <alignment horizontal="left" vertical="center" indent="1"/>
    </xf>
    <xf numFmtId="4" fontId="17" fillId="33" borderId="147" applyNumberFormat="0" applyProtection="0">
      <alignment horizontal="left" vertical="center" indent="1"/>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206" fontId="195" fillId="0" borderId="140">
      <alignment horizontal="center"/>
    </xf>
    <xf numFmtId="4" fontId="25" fillId="22" borderId="147" applyNumberFormat="0" applyProtection="0">
      <alignment horizontal="left" vertical="center"/>
    </xf>
    <xf numFmtId="4" fontId="30" fillId="18" borderId="147" applyNumberFormat="0" applyProtection="0">
      <alignment horizontal="left" vertical="center" indent="1"/>
    </xf>
    <xf numFmtId="4" fontId="30" fillId="18" borderId="147" applyNumberFormat="0" applyProtection="0">
      <alignment horizontal="right" vertical="center" wrapText="1"/>
    </xf>
    <xf numFmtId="0" fontId="73" fillId="0" borderId="145" applyNumberFormat="0" applyFill="0" applyAlignment="0" applyProtection="0"/>
    <xf numFmtId="0" fontId="73" fillId="0" borderId="145" applyNumberFormat="0" applyFill="0" applyAlignment="0" applyProtection="0"/>
    <xf numFmtId="0" fontId="73" fillId="0" borderId="145" applyNumberFormat="0" applyFill="0" applyAlignment="0" applyProtection="0"/>
    <xf numFmtId="204" fontId="20" fillId="0" borderId="146">
      <protection locked="0"/>
    </xf>
    <xf numFmtId="204" fontId="20" fillId="0" borderId="146">
      <protection locked="0"/>
    </xf>
    <xf numFmtId="0" fontId="73" fillId="0" borderId="145" applyNumberFormat="0" applyFill="0" applyAlignment="0" applyProtection="0"/>
    <xf numFmtId="0" fontId="20" fillId="89" borderId="155"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20" fillId="89" borderId="154" applyNumberFormat="0" applyFont="0" applyAlignment="0" applyProtection="0"/>
    <xf numFmtId="0" fontId="68" fillId="89" borderId="155" applyNumberFormat="0" applyFon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34"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0" fontId="183" fillId="91" borderId="156" applyNumberFormat="0" applyAlignment="0" applyProtection="0"/>
    <xf numFmtId="4" fontId="55" fillId="104" borderId="147" applyNumberFormat="0" applyProtection="0">
      <alignment horizontal="right" vertical="center" wrapText="1"/>
    </xf>
    <xf numFmtId="4" fontId="55" fillId="104" borderId="147" applyNumberFormat="0" applyProtection="0">
      <alignment horizontal="right" vertical="center" wrapText="1"/>
    </xf>
    <xf numFmtId="4" fontId="16" fillId="0" borderId="156" applyNumberFormat="0" applyProtection="0">
      <alignment vertical="center"/>
    </xf>
    <xf numFmtId="4" fontId="16" fillId="0" borderId="156" applyNumberFormat="0" applyProtection="0">
      <alignment vertical="center"/>
    </xf>
    <xf numFmtId="4" fontId="16" fillId="0" borderId="156" applyNumberFormat="0" applyProtection="0">
      <alignment horizontal="left" vertical="center" indent="1"/>
    </xf>
    <xf numFmtId="4" fontId="16" fillId="19" borderId="156" applyNumberFormat="0" applyProtection="0">
      <alignment horizontal="left" vertical="center" indent="1"/>
    </xf>
    <xf numFmtId="4" fontId="25" fillId="22" borderId="151" applyNumberFormat="0" applyProtection="0">
      <alignment horizontal="left" vertical="center"/>
    </xf>
    <xf numFmtId="0" fontId="20" fillId="0" borderId="156" applyNumberFormat="0" applyProtection="0">
      <alignment horizontal="left" vertical="center" indent="1"/>
    </xf>
    <xf numFmtId="4" fontId="16" fillId="2" borderId="156" applyNumberFormat="0" applyProtection="0">
      <alignment horizontal="right" vertical="center"/>
    </xf>
    <xf numFmtId="4" fontId="16" fillId="106" borderId="156" applyNumberFormat="0" applyProtection="0">
      <alignment horizontal="right" vertical="center"/>
    </xf>
    <xf numFmtId="4" fontId="16" fillId="42" borderId="156" applyNumberFormat="0" applyProtection="0">
      <alignment horizontal="right" vertical="center"/>
    </xf>
    <xf numFmtId="4" fontId="16" fillId="107" borderId="156" applyNumberFormat="0" applyProtection="0">
      <alignment horizontal="right" vertical="center"/>
    </xf>
    <xf numFmtId="4" fontId="16" fillId="108" borderId="156" applyNumberFormat="0" applyProtection="0">
      <alignment horizontal="right" vertical="center"/>
    </xf>
    <xf numFmtId="4" fontId="16" fillId="109" borderId="156" applyNumberFormat="0" applyProtection="0">
      <alignment horizontal="right" vertical="center"/>
    </xf>
    <xf numFmtId="4" fontId="16" fillId="110" borderId="156" applyNumberFormat="0" applyProtection="0">
      <alignment horizontal="right" vertical="center"/>
    </xf>
    <xf numFmtId="4" fontId="16" fillId="111" borderId="156" applyNumberFormat="0" applyProtection="0">
      <alignment horizontal="right" vertical="center"/>
    </xf>
    <xf numFmtId="4" fontId="16" fillId="112" borderId="156" applyNumberFormat="0" applyProtection="0">
      <alignment horizontal="right" vertical="center"/>
    </xf>
    <xf numFmtId="0" fontId="20" fillId="113" borderId="156" applyNumberFormat="0" applyProtection="0">
      <alignment horizontal="left" vertical="center" indent="1"/>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0" borderId="151" applyNumberFormat="0" applyProtection="0">
      <alignment horizontal="left" vertical="center" indent="2"/>
    </xf>
    <xf numFmtId="0" fontId="20" fillId="49"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4" fillId="114" borderId="151" applyNumberFormat="0" applyProtection="0">
      <alignment horizontal="left" vertical="center" indent="2"/>
    </xf>
    <xf numFmtId="0" fontId="24" fillId="114"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5" fillId="115" borderId="151" applyNumberFormat="0" applyProtection="0">
      <alignment horizontal="left" vertical="center" indent="2"/>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0" fillId="49" borderId="156" applyNumberFormat="0" applyProtection="0">
      <alignment horizontal="left" vertical="center" indent="1"/>
    </xf>
    <xf numFmtId="0" fontId="20" fillId="35" borderId="150" applyNumberFormat="0" applyProtection="0">
      <alignment horizontal="left" vertical="top" indent="1"/>
    </xf>
    <xf numFmtId="0" fontId="20" fillId="35" borderId="150" applyNumberFormat="0" applyProtection="0">
      <alignment horizontal="left" vertical="top"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2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116" borderId="151" applyNumberFormat="0" applyProtection="0">
      <alignment horizontal="left" vertical="center" indent="2"/>
    </xf>
    <xf numFmtId="0" fontId="24" fillId="116" borderId="151" applyNumberFormat="0" applyProtection="0">
      <alignment horizontal="left" vertical="center" indent="2"/>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23" borderId="156" applyNumberFormat="0" applyProtection="0">
      <alignment horizontal="left" vertical="center" indent="1"/>
    </xf>
    <xf numFmtId="0" fontId="20" fillId="38" borderId="150" applyNumberFormat="0" applyProtection="0">
      <alignment horizontal="left" vertical="top" indent="1"/>
    </xf>
    <xf numFmtId="0" fontId="20" fillId="38" borderId="150" applyNumberFormat="0" applyProtection="0">
      <alignment horizontal="left" vertical="top" indent="1"/>
    </xf>
    <xf numFmtId="0" fontId="20" fillId="102"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02" borderId="156" applyNumberFormat="0" applyProtection="0">
      <alignment horizontal="left" vertical="center" indent="1"/>
    </xf>
    <xf numFmtId="0" fontId="20" fillId="39" borderId="150" applyNumberFormat="0" applyProtection="0">
      <alignment horizontal="left" vertical="top" indent="1"/>
    </xf>
    <xf numFmtId="0" fontId="20" fillId="39" borderId="150" applyNumberFormat="0" applyProtection="0">
      <alignment horizontal="left" vertical="top" indent="1"/>
    </xf>
    <xf numFmtId="0" fontId="20" fillId="113" borderId="156" applyNumberFormat="0" applyProtection="0">
      <alignment horizontal="left" vertical="center" indent="1"/>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4" fillId="0" borderId="151" applyNumberFormat="0" applyProtection="0">
      <alignment horizontal="left" vertical="center" indent="2"/>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113" borderId="156" applyNumberFormat="0" applyProtection="0">
      <alignment horizontal="left" vertical="center" indent="1"/>
    </xf>
    <xf numFmtId="0" fontId="20" fillId="3" borderId="150" applyNumberFormat="0" applyProtection="0">
      <alignment horizontal="left" vertical="top" indent="1"/>
    </xf>
    <xf numFmtId="0" fontId="20" fillId="3" borderId="150" applyNumberFormat="0" applyProtection="0">
      <alignment horizontal="left" vertical="top" indent="1"/>
    </xf>
    <xf numFmtId="0" fontId="20" fillId="84" borderId="151" applyNumberFormat="0">
      <protection locked="0"/>
    </xf>
    <xf numFmtId="0" fontId="20" fillId="84" borderId="151" applyNumberFormat="0">
      <protection locked="0"/>
    </xf>
    <xf numFmtId="0" fontId="20" fillId="84" borderId="151" applyNumberFormat="0">
      <protection locked="0"/>
    </xf>
    <xf numFmtId="0" fontId="20" fillId="84" borderId="151" applyNumberFormat="0">
      <protection locked="0"/>
    </xf>
    <xf numFmtId="4" fontId="16" fillId="40" borderId="156" applyNumberFormat="0" applyProtection="0">
      <alignment vertical="center"/>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39" fillId="0" borderId="151" applyNumberFormat="0" applyProtection="0">
      <alignment horizontal="left" vertical="center" indent="1"/>
    </xf>
    <xf numFmtId="4" fontId="16" fillId="40" borderId="156" applyNumberFormat="0" applyProtection="0">
      <alignment horizontal="left" vertical="center" indent="1"/>
    </xf>
    <xf numFmtId="4" fontId="16" fillId="40" borderId="156" applyNumberFormat="0" applyProtection="0">
      <alignment horizontal="left" vertical="center" indent="1"/>
    </xf>
    <xf numFmtId="4" fontId="23" fillId="0" borderId="151" applyNumberFormat="0" applyProtection="0">
      <alignment horizontal="right" vertical="center" wrapText="1"/>
    </xf>
    <xf numFmtId="4" fontId="23" fillId="0" borderId="151" applyNumberFormat="0" applyProtection="0">
      <alignment horizontal="right" vertical="center" wrapText="1"/>
    </xf>
    <xf numFmtId="4" fontId="24" fillId="0" borderId="151" applyNumberFormat="0" applyProtection="0">
      <alignment horizontal="right" vertical="center" wrapText="1"/>
    </xf>
    <xf numFmtId="4" fontId="16" fillId="0" borderId="156" applyNumberFormat="0" applyProtection="0">
      <alignment horizontal="right" vertical="center"/>
    </xf>
    <xf numFmtId="4" fontId="16" fillId="0" borderId="156" applyNumberFormat="0" applyProtection="0">
      <alignment horizontal="right" vertical="center"/>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4" fontId="23" fillId="0" borderId="151" applyNumberFormat="0" applyProtection="0">
      <alignment horizontal="left" vertical="center" indent="1"/>
    </xf>
    <xf numFmtId="0" fontId="20" fillId="0" borderId="156" applyNumberFormat="0" applyProtection="0">
      <alignment horizontal="left" vertical="center" indent="1"/>
    </xf>
    <xf numFmtId="0" fontId="20" fillId="0" borderId="156" applyNumberFormat="0" applyProtection="0">
      <alignment horizontal="left" vertical="center" indent="1"/>
    </xf>
    <xf numFmtId="0" fontId="25" fillId="43" borderId="151" applyNumberFormat="0" applyProtection="0">
      <alignment horizontal="center" vertical="center" wrapText="1"/>
    </xf>
    <xf numFmtId="0" fontId="20" fillId="0" borderId="156" applyNumberFormat="0" applyProtection="0">
      <alignment horizontal="left" vertical="center" indent="1"/>
    </xf>
    <xf numFmtId="0" fontId="20" fillId="0" borderId="156" applyNumberFormat="0" applyProtection="0">
      <alignment horizontal="left" vertical="center" indent="1"/>
    </xf>
    <xf numFmtId="4" fontId="45" fillId="117" borderId="156" applyNumberFormat="0" applyProtection="0">
      <alignment horizontal="right" vertic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206" fontId="195" fillId="0" borderId="152">
      <alignment horizontal="center"/>
    </xf>
    <xf numFmtId="0" fontId="73" fillId="0" borderId="157" applyNumberFormat="0" applyFill="0" applyAlignment="0" applyProtection="0"/>
    <xf numFmtId="0" fontId="73" fillId="0" borderId="157" applyNumberFormat="0" applyFill="0" applyAlignment="0" applyProtection="0"/>
    <xf numFmtId="0" fontId="73" fillId="0" borderId="157" applyNumberFormat="0" applyFill="0" applyAlignment="0" applyProtection="0"/>
    <xf numFmtId="204" fontId="20" fillId="0" borderId="158">
      <protection locked="0"/>
    </xf>
    <xf numFmtId="204" fontId="20" fillId="0" borderId="158">
      <protection locked="0"/>
    </xf>
    <xf numFmtId="0" fontId="73" fillId="0" borderId="157" applyNumberFormat="0" applyFill="0" applyAlignment="0" applyProtection="0"/>
    <xf numFmtId="4" fontId="31" fillId="19" borderId="173" applyNumberFormat="0" applyProtection="0">
      <alignment vertical="center"/>
    </xf>
    <xf numFmtId="0" fontId="17" fillId="19" borderId="173" applyNumberFormat="0" applyProtection="0">
      <alignment horizontal="left" vertical="top" indent="1"/>
    </xf>
    <xf numFmtId="4" fontId="16" fillId="24" borderId="173" applyNumberFormat="0" applyProtection="0">
      <alignment horizontal="right" vertical="center"/>
    </xf>
    <xf numFmtId="4" fontId="16" fillId="25" borderId="173" applyNumberFormat="0" applyProtection="0">
      <alignment horizontal="right" vertical="center"/>
    </xf>
    <xf numFmtId="4" fontId="16" fillId="26" borderId="173" applyNumberFormat="0" applyProtection="0">
      <alignment horizontal="right" vertical="center"/>
    </xf>
    <xf numFmtId="4" fontId="16" fillId="27" borderId="173" applyNumberFormat="0" applyProtection="0">
      <alignment horizontal="right" vertical="center"/>
    </xf>
    <xf numFmtId="4" fontId="16" fillId="28" borderId="173" applyNumberFormat="0" applyProtection="0">
      <alignment horizontal="right" vertical="center"/>
    </xf>
    <xf numFmtId="4" fontId="16" fillId="29" borderId="173" applyNumberFormat="0" applyProtection="0">
      <alignment horizontal="right" vertical="center"/>
    </xf>
    <xf numFmtId="4" fontId="16" fillId="30" borderId="173" applyNumberFormat="0" applyProtection="0">
      <alignment horizontal="right" vertical="center"/>
    </xf>
    <xf numFmtId="4" fontId="16" fillId="31" borderId="173" applyNumberFormat="0" applyProtection="0">
      <alignment horizontal="right" vertical="center"/>
    </xf>
    <xf numFmtId="4" fontId="16" fillId="32" borderId="173" applyNumberFormat="0" applyProtection="0">
      <alignment horizontal="right" vertical="center"/>
    </xf>
    <xf numFmtId="4" fontId="16" fillId="36" borderId="173" applyNumberFormat="0" applyProtection="0">
      <alignment horizontal="right" vertical="center"/>
    </xf>
    <xf numFmtId="0" fontId="20" fillId="35" borderId="173" applyNumberFormat="0" applyProtection="0">
      <alignment horizontal="left" vertical="top" indent="1"/>
    </xf>
    <xf numFmtId="0" fontId="20" fillId="38" borderId="173" applyNumberFormat="0" applyProtection="0">
      <alignment horizontal="left" vertical="top" indent="1"/>
    </xf>
    <xf numFmtId="0" fontId="20" fillId="39" borderId="173" applyNumberFormat="0" applyProtection="0">
      <alignment horizontal="left" vertical="top" indent="1"/>
    </xf>
    <xf numFmtId="0" fontId="20" fillId="3" borderId="173" applyNumberFormat="0" applyProtection="0">
      <alignment horizontal="left" vertical="top" indent="1"/>
    </xf>
    <xf numFmtId="4" fontId="16" fillId="40" borderId="173" applyNumberFormat="0" applyProtection="0">
      <alignment vertical="center"/>
    </xf>
    <xf numFmtId="4" fontId="36" fillId="40" borderId="173" applyNumberFormat="0" applyProtection="0">
      <alignment vertical="center"/>
    </xf>
    <xf numFmtId="0" fontId="16" fillId="40" borderId="173" applyNumberFormat="0" applyProtection="0">
      <alignment horizontal="left" vertical="top" indent="1"/>
    </xf>
    <xf numFmtId="4" fontId="36" fillId="41" borderId="173" applyNumberFormat="0" applyProtection="0">
      <alignment horizontal="right" vertical="center"/>
    </xf>
    <xf numFmtId="4" fontId="45" fillId="41" borderId="235" applyNumberFormat="0" applyProtection="0">
      <alignment horizontal="right" vertical="center"/>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45" fillId="41" borderId="173" applyNumberFormat="0" applyProtection="0">
      <alignment horizontal="right" vertical="center"/>
    </xf>
    <xf numFmtId="0" fontId="3" fillId="0" borderId="0"/>
    <xf numFmtId="44" fontId="3" fillId="0" borderId="0" applyFont="0" applyFill="0" applyBorder="0" applyAlignment="0" applyProtection="0"/>
    <xf numFmtId="0" fontId="20" fillId="38" borderId="235" applyNumberFormat="0" applyProtection="0">
      <alignment horizontal="left" vertical="top" indent="1"/>
    </xf>
    <xf numFmtId="4" fontId="16" fillId="30" borderId="235" applyNumberFormat="0" applyProtection="0">
      <alignment horizontal="right" vertical="center"/>
    </xf>
    <xf numFmtId="4" fontId="16" fillId="36" borderId="235" applyNumberFormat="0" applyProtection="0">
      <alignment horizontal="right" vertical="center"/>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4" fontId="25" fillId="22" borderId="176" applyNumberFormat="0" applyProtection="0">
      <alignment horizontal="left" vertical="center"/>
    </xf>
    <xf numFmtId="4" fontId="16" fillId="31" borderId="175" applyNumberFormat="0" applyProtection="0">
      <alignment horizontal="right" vertical="center"/>
    </xf>
    <xf numFmtId="0" fontId="20" fillId="39" borderId="175" applyNumberFormat="0" applyProtection="0">
      <alignment horizontal="left" vertical="top" inden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4" fontId="30" fillId="18" borderId="176" applyNumberFormat="0" applyProtection="0">
      <alignment horizontal="right" vertical="center" wrapText="1"/>
    </xf>
    <xf numFmtId="0" fontId="3" fillId="0" borderId="0"/>
    <xf numFmtId="0" fontId="3" fillId="0" borderId="0"/>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0" fontId="3" fillId="0" borderId="0"/>
    <xf numFmtId="44" fontId="3" fillId="0" borderId="0" applyFont="0" applyFill="0" applyBorder="0" applyAlignment="0" applyProtection="0"/>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0" fontId="3" fillId="0" borderId="0"/>
    <xf numFmtId="0" fontId="3" fillId="0" borderId="0"/>
    <xf numFmtId="0" fontId="3" fillId="0" borderId="0"/>
    <xf numFmtId="44" fontId="3" fillId="0" borderId="0" applyFont="0" applyFill="0" applyBorder="0" applyAlignment="0" applyProtection="0"/>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0" fontId="3" fillId="0" borderId="0"/>
    <xf numFmtId="44" fontId="3" fillId="0" borderId="0" applyFont="0" applyFill="0" applyBorder="0" applyAlignment="0" applyProtection="0"/>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0" fontId="3" fillId="0" borderId="0"/>
    <xf numFmtId="0" fontId="3" fillId="0" borderId="0"/>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4" applyNumberFormat="0" applyProtection="0">
      <alignment vertical="center"/>
    </xf>
    <xf numFmtId="0" fontId="17" fillId="19" borderId="174" applyNumberFormat="0" applyProtection="0">
      <alignment horizontal="left" vertical="top" indent="1"/>
    </xf>
    <xf numFmtId="4" fontId="16" fillId="24" borderId="174" applyNumberFormat="0" applyProtection="0">
      <alignment horizontal="right" vertical="center"/>
    </xf>
    <xf numFmtId="4" fontId="16" fillId="25" borderId="174" applyNumberFormat="0" applyProtection="0">
      <alignment horizontal="right" vertical="center"/>
    </xf>
    <xf numFmtId="4" fontId="16" fillId="26" borderId="174" applyNumberFormat="0" applyProtection="0">
      <alignment horizontal="right" vertical="center"/>
    </xf>
    <xf numFmtId="4" fontId="16" fillId="27" borderId="174" applyNumberFormat="0" applyProtection="0">
      <alignment horizontal="right" vertical="center"/>
    </xf>
    <xf numFmtId="4" fontId="16" fillId="28" borderId="174" applyNumberFormat="0" applyProtection="0">
      <alignment horizontal="right" vertical="center"/>
    </xf>
    <xf numFmtId="4" fontId="16" fillId="29" borderId="174" applyNumberFormat="0" applyProtection="0">
      <alignment horizontal="right" vertical="center"/>
    </xf>
    <xf numFmtId="4" fontId="16" fillId="30" borderId="174" applyNumberFormat="0" applyProtection="0">
      <alignment horizontal="right" vertical="center"/>
    </xf>
    <xf numFmtId="4" fontId="16" fillId="31" borderId="174" applyNumberFormat="0" applyProtection="0">
      <alignment horizontal="right" vertical="center"/>
    </xf>
    <xf numFmtId="4" fontId="16" fillId="32" borderId="174" applyNumberFormat="0" applyProtection="0">
      <alignment horizontal="righ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45" fillId="41" borderId="174" applyNumberFormat="0" applyProtection="0">
      <alignment horizontal="right" vertical="center"/>
    </xf>
    <xf numFmtId="4" fontId="36" fillId="41" borderId="174" applyNumberFormat="0" applyProtection="0">
      <alignment horizontal="right" vertical="center"/>
    </xf>
    <xf numFmtId="0" fontId="16" fillId="40" borderId="174" applyNumberFormat="0" applyProtection="0">
      <alignment horizontal="left" vertical="top" indent="1"/>
    </xf>
    <xf numFmtId="4" fontId="36" fillId="40" borderId="174" applyNumberFormat="0" applyProtection="0">
      <alignment vertical="center"/>
    </xf>
    <xf numFmtId="4" fontId="16" fillId="40" borderId="174" applyNumberFormat="0" applyProtection="0">
      <alignment vertical="center"/>
    </xf>
    <xf numFmtId="0" fontId="20" fillId="3" borderId="174" applyNumberFormat="0" applyProtection="0">
      <alignment horizontal="left" vertical="top" indent="1"/>
    </xf>
    <xf numFmtId="0" fontId="20" fillId="39" borderId="174" applyNumberFormat="0" applyProtection="0">
      <alignment horizontal="left" vertical="top" indent="1"/>
    </xf>
    <xf numFmtId="0" fontId="20" fillId="38" borderId="174" applyNumberFormat="0" applyProtection="0">
      <alignment horizontal="left" vertical="top" indent="1"/>
    </xf>
    <xf numFmtId="0" fontId="20" fillId="35" borderId="174" applyNumberFormat="0" applyProtection="0">
      <alignment horizontal="left" vertical="top" indent="1"/>
    </xf>
    <xf numFmtId="4" fontId="16" fillId="36" borderId="174" applyNumberFormat="0" applyProtection="0">
      <alignment horizontal="right" vertical="center"/>
    </xf>
    <xf numFmtId="4" fontId="16" fillId="32" borderId="174" applyNumberFormat="0" applyProtection="0">
      <alignment horizontal="right" vertical="center"/>
    </xf>
    <xf numFmtId="4" fontId="16" fillId="31" borderId="174" applyNumberFormat="0" applyProtection="0">
      <alignment horizontal="right" vertical="center"/>
    </xf>
    <xf numFmtId="4" fontId="16" fillId="30" borderId="174" applyNumberFormat="0" applyProtection="0">
      <alignment horizontal="right" vertical="center"/>
    </xf>
    <xf numFmtId="4" fontId="16" fillId="29" borderId="174" applyNumberFormat="0" applyProtection="0">
      <alignment horizontal="right" vertical="center"/>
    </xf>
    <xf numFmtId="4" fontId="16" fillId="28" borderId="174" applyNumberFormat="0" applyProtection="0">
      <alignment horizontal="right" vertical="center"/>
    </xf>
    <xf numFmtId="4" fontId="16" fillId="27" borderId="174" applyNumberFormat="0" applyProtection="0">
      <alignment horizontal="right" vertical="center"/>
    </xf>
    <xf numFmtId="4" fontId="16" fillId="26" borderId="174" applyNumberFormat="0" applyProtection="0">
      <alignment horizontal="right" vertical="center"/>
    </xf>
    <xf numFmtId="4" fontId="16" fillId="25" borderId="174" applyNumberFormat="0" applyProtection="0">
      <alignment horizontal="right" vertical="center"/>
    </xf>
    <xf numFmtId="4" fontId="16" fillId="24" borderId="174" applyNumberFormat="0" applyProtection="0">
      <alignment horizontal="right" vertical="center"/>
    </xf>
    <xf numFmtId="0" fontId="17" fillId="19" borderId="174" applyNumberFormat="0" applyProtection="0">
      <alignment horizontal="left" vertical="top" indent="1"/>
    </xf>
    <xf numFmtId="4" fontId="31" fillId="19" borderId="174" applyNumberFormat="0" applyProtection="0">
      <alignment vertical="center"/>
    </xf>
    <xf numFmtId="4" fontId="16" fillId="24" borderId="174" applyNumberFormat="0" applyProtection="0">
      <alignment horizontal="right" vertical="center"/>
    </xf>
    <xf numFmtId="4" fontId="31" fillId="19" borderId="174" applyNumberFormat="0" applyProtection="0">
      <alignment vertical="center"/>
    </xf>
    <xf numFmtId="4" fontId="16" fillId="36" borderId="174" applyNumberFormat="0" applyProtection="0">
      <alignment horizontal="right" vertical="center"/>
    </xf>
    <xf numFmtId="0" fontId="20" fillId="35" borderId="174" applyNumberFormat="0" applyProtection="0">
      <alignment horizontal="left" vertical="top" indent="1"/>
    </xf>
    <xf numFmtId="0" fontId="20" fillId="38" borderId="174" applyNumberFormat="0" applyProtection="0">
      <alignment horizontal="left" vertical="top" indent="1"/>
    </xf>
    <xf numFmtId="0" fontId="20" fillId="39" borderId="174" applyNumberFormat="0" applyProtection="0">
      <alignment horizontal="left" vertical="top" indent="1"/>
    </xf>
    <xf numFmtId="0" fontId="20" fillId="3" borderId="174" applyNumberFormat="0" applyProtection="0">
      <alignment horizontal="left" vertical="top" indent="1"/>
    </xf>
    <xf numFmtId="4" fontId="16" fillId="40" borderId="174" applyNumberFormat="0" applyProtection="0">
      <alignment vertical="center"/>
    </xf>
    <xf numFmtId="4" fontId="36" fillId="40" borderId="174" applyNumberFormat="0" applyProtection="0">
      <alignment vertical="center"/>
    </xf>
    <xf numFmtId="0" fontId="16" fillId="40" borderId="174" applyNumberFormat="0" applyProtection="0">
      <alignment horizontal="left" vertical="top" indent="1"/>
    </xf>
    <xf numFmtId="4" fontId="36" fillId="41" borderId="174" applyNumberFormat="0" applyProtection="0">
      <alignment horizontal="right" vertical="center"/>
    </xf>
    <xf numFmtId="4" fontId="45" fillId="41" borderId="174" applyNumberFormat="0" applyProtection="0">
      <alignment horizontal="right" vertical="center"/>
    </xf>
    <xf numFmtId="4" fontId="16" fillId="30" borderId="174" applyNumberFormat="0" applyProtection="0">
      <alignment horizontal="right" vertical="center"/>
    </xf>
    <xf numFmtId="4" fontId="16" fillId="32" borderId="174" applyNumberFormat="0" applyProtection="0">
      <alignment horizontal="right" vertical="center"/>
    </xf>
    <xf numFmtId="4" fontId="16" fillId="29" borderId="174" applyNumberFormat="0" applyProtection="0">
      <alignment horizontal="right" vertical="center"/>
    </xf>
    <xf numFmtId="4" fontId="16" fillId="25" borderId="174" applyNumberFormat="0" applyProtection="0">
      <alignment horizontal="right" vertical="center"/>
    </xf>
    <xf numFmtId="4" fontId="16" fillId="27" borderId="174" applyNumberFormat="0" applyProtection="0">
      <alignment horizontal="right" vertical="center"/>
    </xf>
    <xf numFmtId="0" fontId="17" fillId="19" borderId="174" applyNumberFormat="0" applyProtection="0">
      <alignment horizontal="left" vertical="top" indent="1"/>
    </xf>
    <xf numFmtId="4" fontId="16" fillId="28" borderId="174" applyNumberFormat="0" applyProtection="0">
      <alignment horizontal="right" vertical="center"/>
    </xf>
    <xf numFmtId="4" fontId="16" fillId="31" borderId="174" applyNumberFormat="0" applyProtection="0">
      <alignment horizontal="right" vertical="center"/>
    </xf>
    <xf numFmtId="4" fontId="16" fillId="26" borderId="174"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0" fontId="3" fillId="0" borderId="0"/>
    <xf numFmtId="0" fontId="3" fillId="0" borderId="0"/>
    <xf numFmtId="4" fontId="30" fillId="18" borderId="139" applyNumberFormat="0" applyProtection="0">
      <alignment horizontal="right" vertical="center" wrapText="1"/>
    </xf>
    <xf numFmtId="4" fontId="31" fillId="19" borderId="175" applyNumberFormat="0" applyProtection="0">
      <alignment vertical="center"/>
    </xf>
    <xf numFmtId="4" fontId="30" fillId="18" borderId="139" applyNumberFormat="0" applyProtection="0">
      <alignment horizontal="left" vertical="center" indent="1"/>
    </xf>
    <xf numFmtId="0" fontId="17" fillId="19" borderId="175" applyNumberFormat="0" applyProtection="0">
      <alignment horizontal="left" vertical="top" indent="1"/>
    </xf>
    <xf numFmtId="4" fontId="25" fillId="22" borderId="139"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39" applyNumberFormat="0" applyProtection="0">
      <alignment horizontal="left" vertical="center" indent="1"/>
    </xf>
    <xf numFmtId="4" fontId="16" fillId="34" borderId="139" applyNumberFormat="0" applyProtection="0">
      <alignment horizontal="left" vertical="center" indent="1"/>
    </xf>
    <xf numFmtId="4" fontId="16" fillId="36" borderId="175" applyNumberFormat="0" applyProtection="0">
      <alignment horizontal="right" vertical="center"/>
    </xf>
    <xf numFmtId="0" fontId="24" fillId="0" borderId="139" applyNumberFormat="0" applyProtection="0">
      <alignment horizontal="left" vertical="center" indent="2"/>
    </xf>
    <xf numFmtId="0" fontId="20" fillId="35" borderId="175" applyNumberFormat="0" applyProtection="0">
      <alignment horizontal="left" vertical="top" indent="1"/>
    </xf>
    <xf numFmtId="0" fontId="24" fillId="0" borderId="139" applyNumberFormat="0" applyProtection="0">
      <alignment horizontal="left" vertical="center" indent="2"/>
    </xf>
    <xf numFmtId="0" fontId="20" fillId="38" borderId="175" applyNumberFormat="0" applyProtection="0">
      <alignment horizontal="left" vertical="top" indent="1"/>
    </xf>
    <xf numFmtId="0" fontId="24" fillId="0" borderId="139" applyNumberFormat="0" applyProtection="0">
      <alignment horizontal="left" vertical="center" indent="2"/>
    </xf>
    <xf numFmtId="0" fontId="20" fillId="39" borderId="175" applyNumberFormat="0" applyProtection="0">
      <alignment horizontal="left" vertical="top" indent="1"/>
    </xf>
    <xf numFmtId="0" fontId="24" fillId="0" borderId="139"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39" applyNumberFormat="0" applyProtection="0">
      <alignment horizontal="right" vertical="center" wrapText="1"/>
    </xf>
    <xf numFmtId="4" fontId="36" fillId="41" borderId="175" applyNumberFormat="0" applyProtection="0">
      <alignment horizontal="right" vertical="center"/>
    </xf>
    <xf numFmtId="0" fontId="25" fillId="43" borderId="139" applyNumberFormat="0" applyProtection="0">
      <alignment horizontal="center" vertical="center" wrapText="1"/>
    </xf>
    <xf numFmtId="0" fontId="25" fillId="44" borderId="139" applyNumberFormat="0" applyProtection="0">
      <alignment horizontal="center" vertical="top" wrapText="1"/>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39" applyNumberFormat="0">
      <protection locked="0"/>
    </xf>
    <xf numFmtId="0" fontId="3" fillId="0" borderId="0"/>
    <xf numFmtId="0" fontId="3" fillId="0" borderId="0"/>
    <xf numFmtId="4" fontId="25" fillId="22" borderId="176" applyNumberFormat="0" applyProtection="0">
      <alignment horizontal="left" vertical="center"/>
    </xf>
    <xf numFmtId="0" fontId="24" fillId="0" borderId="176" applyNumberFormat="0" applyProtection="0">
      <alignment horizontal="left" vertical="center" indent="2"/>
    </xf>
    <xf numFmtId="4" fontId="30" fillId="18" borderId="176" applyNumberFormat="0" applyProtection="0">
      <alignment horizontal="right" vertical="center" wrapText="1"/>
    </xf>
    <xf numFmtId="4" fontId="16" fillId="31" borderId="175" applyNumberFormat="0" applyProtection="0">
      <alignment horizontal="right" vertical="center"/>
    </xf>
    <xf numFmtId="0" fontId="20" fillId="39" borderId="175" applyNumberFormat="0" applyProtection="0">
      <alignment horizontal="left" vertical="top" indent="1"/>
    </xf>
    <xf numFmtId="0" fontId="20" fillId="84" borderId="176" applyNumberFormat="0">
      <protection locked="0"/>
    </xf>
    <xf numFmtId="4" fontId="25" fillId="22" borderId="176" applyNumberFormat="0" applyProtection="0">
      <alignment horizontal="left" vertical="center"/>
    </xf>
    <xf numFmtId="4" fontId="30" fillId="18" borderId="176" applyNumberFormat="0" applyProtection="0">
      <alignment horizontal="right" vertical="center" wrapText="1"/>
    </xf>
    <xf numFmtId="0" fontId="17" fillId="19" borderId="175" applyNumberFormat="0" applyProtection="0">
      <alignment horizontal="left" vertical="top" indent="1"/>
    </xf>
    <xf numFmtId="4" fontId="31" fillId="19" borderId="175" applyNumberFormat="0" applyProtection="0">
      <alignment vertical="center"/>
    </xf>
    <xf numFmtId="0" fontId="3" fillId="0" borderId="0"/>
    <xf numFmtId="44" fontId="3" fillId="0" borderId="0" applyFont="0" applyFill="0" applyBorder="0" applyAlignment="0" applyProtection="0"/>
    <xf numFmtId="4" fontId="16" fillId="34" borderId="176" applyNumberFormat="0" applyProtection="0">
      <alignment horizontal="left" vertical="center" indent="1"/>
    </xf>
    <xf numFmtId="4" fontId="30" fillId="18" borderId="176" applyNumberFormat="0" applyProtection="0">
      <alignment horizontal="left" vertical="center"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4" fontId="16" fillId="36" borderId="175" applyNumberFormat="0" applyProtection="0">
      <alignment horizontal="right" vertical="center"/>
    </xf>
    <xf numFmtId="4" fontId="16" fillId="34" borderId="176" applyNumberFormat="0" applyProtection="0">
      <alignment horizontal="left" vertical="center" indent="1"/>
    </xf>
    <xf numFmtId="4" fontId="17" fillId="33" borderId="176" applyNumberFormat="0" applyProtection="0">
      <alignment horizontal="left" vertical="center" indent="1"/>
    </xf>
    <xf numFmtId="4" fontId="16" fillId="32" borderId="175" applyNumberFormat="0" applyProtection="0">
      <alignment horizontal="right" vertical="center"/>
    </xf>
    <xf numFmtId="0" fontId="25" fillId="44" borderId="176" applyNumberFormat="0" applyProtection="0">
      <alignment horizontal="center" vertical="top" wrapText="1"/>
    </xf>
    <xf numFmtId="0" fontId="25" fillId="43" borderId="176" applyNumberFormat="0" applyProtection="0">
      <alignment horizontal="center" vertical="center" wrapText="1"/>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23" fillId="0" borderId="176" applyNumberFormat="0" applyProtection="0">
      <alignment horizontal="right" vertical="center" wrapText="1"/>
    </xf>
    <xf numFmtId="4" fontId="16" fillId="24" borderId="175" applyNumberFormat="0" applyProtection="0">
      <alignment horizontal="right" vertical="center"/>
    </xf>
    <xf numFmtId="4" fontId="30" fillId="18" borderId="176" applyNumberFormat="0" applyProtection="0">
      <alignment horizontal="right" vertical="center" wrapTex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4" fontId="30" fillId="18" borderId="176" applyNumberFormat="0" applyProtection="0">
      <alignment horizontal="left" vertical="center" indent="1"/>
    </xf>
    <xf numFmtId="4" fontId="17" fillId="33" borderId="176" applyNumberFormat="0" applyProtection="0">
      <alignment horizontal="left" vertical="center" indent="1"/>
    </xf>
    <xf numFmtId="0" fontId="3" fillId="0" borderId="0"/>
    <xf numFmtId="0" fontId="3" fillId="0" borderId="0"/>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0" fontId="3" fillId="0" borderId="0"/>
    <xf numFmtId="44" fontId="3" fillId="0" borderId="0" applyFont="0" applyFill="0" applyBorder="0" applyAlignment="0" applyProtection="0"/>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0" fontId="3" fillId="0" borderId="0"/>
    <xf numFmtId="0" fontId="3" fillId="0" borderId="0"/>
    <xf numFmtId="4" fontId="23" fillId="0" borderId="176"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175" applyNumberFormat="0" applyProtection="0">
      <alignment vertical="center"/>
    </xf>
    <xf numFmtId="4" fontId="30" fillId="18" borderId="176" applyNumberFormat="0" applyProtection="0">
      <alignment horizontal="left" vertical="center" indent="1"/>
    </xf>
    <xf numFmtId="0" fontId="17" fillId="19" borderId="175" applyNumberFormat="0" applyProtection="0">
      <alignment horizontal="left" vertical="top" indent="1"/>
    </xf>
    <xf numFmtId="4" fontId="25" fillId="22" borderId="176" applyNumberFormat="0" applyProtection="0">
      <alignment horizontal="left" vertical="center"/>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7" fillId="33" borderId="176" applyNumberFormat="0" applyProtection="0">
      <alignment horizontal="left" vertical="center" indent="1"/>
    </xf>
    <xf numFmtId="4" fontId="16" fillId="34" borderId="176" applyNumberFormat="0" applyProtection="0">
      <alignment horizontal="left" vertical="center" indent="1"/>
    </xf>
    <xf numFmtId="4" fontId="16" fillId="36" borderId="175" applyNumberFormat="0" applyProtection="0">
      <alignment horizontal="right" vertical="center"/>
    </xf>
    <xf numFmtId="0" fontId="24" fillId="0" borderId="176" applyNumberFormat="0" applyProtection="0">
      <alignment horizontal="left" vertical="center" indent="2"/>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0" fillId="38" borderId="175" applyNumberFormat="0" applyProtection="0">
      <alignment horizontal="left" vertical="top" indent="1"/>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4" fontId="31" fillId="19" borderId="175" applyNumberFormat="0" applyProtection="0">
      <alignment vertical="center"/>
    </xf>
    <xf numFmtId="0" fontId="17" fillId="19" borderId="175" applyNumberFormat="0" applyProtection="0">
      <alignment horizontal="left" vertical="top" indent="1"/>
    </xf>
    <xf numFmtId="4" fontId="16" fillId="24" borderId="175" applyNumberFormat="0" applyProtection="0">
      <alignment horizontal="right" vertical="center"/>
    </xf>
    <xf numFmtId="4" fontId="16" fillId="25" borderId="175" applyNumberFormat="0" applyProtection="0">
      <alignment horizontal="right" vertical="center"/>
    </xf>
    <xf numFmtId="4" fontId="16" fillId="26" borderId="175" applyNumberFormat="0" applyProtection="0">
      <alignment horizontal="right" vertical="center"/>
    </xf>
    <xf numFmtId="4" fontId="16" fillId="27" borderId="175" applyNumberFormat="0" applyProtection="0">
      <alignment horizontal="right" vertical="center"/>
    </xf>
    <xf numFmtId="4" fontId="16" fillId="28" borderId="175" applyNumberFormat="0" applyProtection="0">
      <alignment horizontal="right" vertical="center"/>
    </xf>
    <xf numFmtId="4" fontId="16" fillId="29" borderId="175" applyNumberFormat="0" applyProtection="0">
      <alignment horizontal="right" vertical="center"/>
    </xf>
    <xf numFmtId="4" fontId="16" fillId="30" borderId="175" applyNumberFormat="0" applyProtection="0">
      <alignment horizontal="right" vertical="center"/>
    </xf>
    <xf numFmtId="4" fontId="16" fillId="31" borderId="175" applyNumberFormat="0" applyProtection="0">
      <alignment horizontal="right" vertical="center"/>
    </xf>
    <xf numFmtId="4" fontId="16" fillId="32" borderId="175" applyNumberFormat="0" applyProtection="0">
      <alignment horizontal="righ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24" fillId="0" borderId="176" applyNumberFormat="0" applyProtection="0">
      <alignment horizontal="left" vertical="center" indent="2"/>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23" fillId="0" borderId="176" applyNumberFormat="0" applyProtection="0">
      <alignment horizontal="right" vertical="center" wrapText="1"/>
    </xf>
    <xf numFmtId="4" fontId="36" fillId="41" borderId="175" applyNumberFormat="0" applyProtection="0">
      <alignment horizontal="right" vertical="center"/>
    </xf>
    <xf numFmtId="0" fontId="25" fillId="43" borderId="176" applyNumberFormat="0" applyProtection="0">
      <alignment horizontal="center" vertical="center" wrapText="1"/>
    </xf>
    <xf numFmtId="0" fontId="25" fillId="44" borderId="176" applyNumberFormat="0" applyProtection="0">
      <alignment horizontal="center" vertical="top" wrapText="1"/>
    </xf>
    <xf numFmtId="4" fontId="45" fillId="41" borderId="175" applyNumberFormat="0" applyProtection="0">
      <alignment horizontal="right" vertical="center"/>
    </xf>
    <xf numFmtId="4" fontId="45" fillId="41" borderId="175" applyNumberFormat="0" applyProtection="0">
      <alignment horizontal="right" vertical="center"/>
    </xf>
    <xf numFmtId="4" fontId="36" fillId="41" borderId="175" applyNumberFormat="0" applyProtection="0">
      <alignment horizontal="right" vertical="center"/>
    </xf>
    <xf numFmtId="0" fontId="16" fillId="40" borderId="175" applyNumberFormat="0" applyProtection="0">
      <alignment horizontal="left" vertical="top" indent="1"/>
    </xf>
    <xf numFmtId="4" fontId="36" fillId="40" borderId="175" applyNumberFormat="0" applyProtection="0">
      <alignment vertical="center"/>
    </xf>
    <xf numFmtId="4" fontId="16" fillId="40" borderId="175" applyNumberFormat="0" applyProtection="0">
      <alignment vertical="center"/>
    </xf>
    <xf numFmtId="0" fontId="20" fillId="3" borderId="175" applyNumberFormat="0" applyProtection="0">
      <alignment horizontal="left" vertical="top" indent="1"/>
    </xf>
    <xf numFmtId="0" fontId="20" fillId="39" borderId="175" applyNumberFormat="0" applyProtection="0">
      <alignment horizontal="left" vertical="top" indent="1"/>
    </xf>
    <xf numFmtId="0" fontId="20" fillId="38" borderId="175" applyNumberFormat="0" applyProtection="0">
      <alignment horizontal="left" vertical="top" indent="1"/>
    </xf>
    <xf numFmtId="0" fontId="20" fillId="35" borderId="175" applyNumberFormat="0" applyProtection="0">
      <alignment horizontal="left" vertical="top" indent="1"/>
    </xf>
    <xf numFmtId="4" fontId="16" fillId="36" borderId="175" applyNumberFormat="0" applyProtection="0">
      <alignment horizontal="right" vertical="center"/>
    </xf>
    <xf numFmtId="4" fontId="16" fillId="32" borderId="175" applyNumberFormat="0" applyProtection="0">
      <alignment horizontal="right" vertical="center"/>
    </xf>
    <xf numFmtId="4" fontId="16" fillId="31" borderId="175" applyNumberFormat="0" applyProtection="0">
      <alignment horizontal="right" vertical="center"/>
    </xf>
    <xf numFmtId="4" fontId="16" fillId="30" borderId="175" applyNumberFormat="0" applyProtection="0">
      <alignment horizontal="right" vertical="center"/>
    </xf>
    <xf numFmtId="4" fontId="16" fillId="29" borderId="175" applyNumberFormat="0" applyProtection="0">
      <alignment horizontal="right" vertical="center"/>
    </xf>
    <xf numFmtId="4" fontId="16" fillId="28" borderId="175" applyNumberFormat="0" applyProtection="0">
      <alignment horizontal="right" vertical="center"/>
    </xf>
    <xf numFmtId="4" fontId="16" fillId="27" borderId="175" applyNumberFormat="0" applyProtection="0">
      <alignment horizontal="right" vertical="center"/>
    </xf>
    <xf numFmtId="4" fontId="16" fillId="26" borderId="175" applyNumberFormat="0" applyProtection="0">
      <alignment horizontal="right" vertical="center"/>
    </xf>
    <xf numFmtId="4" fontId="16" fillId="25" borderId="175" applyNumberFormat="0" applyProtection="0">
      <alignment horizontal="right" vertical="center"/>
    </xf>
    <xf numFmtId="4" fontId="16" fillId="24" borderId="175" applyNumberFormat="0" applyProtection="0">
      <alignment horizontal="right" vertical="center"/>
    </xf>
    <xf numFmtId="0" fontId="17" fillId="19" borderId="175" applyNumberFormat="0" applyProtection="0">
      <alignment horizontal="left" vertical="top" indent="1"/>
    </xf>
    <xf numFmtId="4" fontId="31" fillId="19" borderId="175" applyNumberFormat="0" applyProtection="0">
      <alignment vertical="center"/>
    </xf>
    <xf numFmtId="0" fontId="20" fillId="84" borderId="176" applyNumberFormat="0">
      <protection locked="0"/>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16" fillId="24" borderId="175" applyNumberFormat="0" applyProtection="0">
      <alignment horizontal="right" vertical="center"/>
    </xf>
    <xf numFmtId="4" fontId="31" fillId="19" borderId="175" applyNumberFormat="0" applyProtection="0">
      <alignment vertical="center"/>
    </xf>
    <xf numFmtId="4" fontId="16" fillId="36" borderId="175" applyNumberFormat="0" applyProtection="0">
      <alignment horizontal="right" vertical="center"/>
    </xf>
    <xf numFmtId="0" fontId="20" fillId="35" borderId="175" applyNumberFormat="0" applyProtection="0">
      <alignment horizontal="left" vertical="top" indent="1"/>
    </xf>
    <xf numFmtId="0" fontId="20" fillId="38" borderId="175" applyNumberFormat="0" applyProtection="0">
      <alignment horizontal="left" vertical="top" indent="1"/>
    </xf>
    <xf numFmtId="0" fontId="20" fillId="39" borderId="175" applyNumberFormat="0" applyProtection="0">
      <alignment horizontal="left" vertical="top" indent="1"/>
    </xf>
    <xf numFmtId="0" fontId="20" fillId="3" borderId="175" applyNumberFormat="0" applyProtection="0">
      <alignment horizontal="left" vertical="top" indent="1"/>
    </xf>
    <xf numFmtId="4" fontId="16" fillId="40" borderId="175" applyNumberFormat="0" applyProtection="0">
      <alignment vertical="center"/>
    </xf>
    <xf numFmtId="4" fontId="36" fillId="40" borderId="175" applyNumberFormat="0" applyProtection="0">
      <alignment vertical="center"/>
    </xf>
    <xf numFmtId="0" fontId="16" fillId="40" borderId="175" applyNumberFormat="0" applyProtection="0">
      <alignment horizontal="left" vertical="top" indent="1"/>
    </xf>
    <xf numFmtId="4" fontId="36" fillId="41" borderId="175" applyNumberFormat="0" applyProtection="0">
      <alignment horizontal="right" vertical="center"/>
    </xf>
    <xf numFmtId="4" fontId="45" fillId="41" borderId="175" applyNumberFormat="0" applyProtection="0">
      <alignment horizontal="right" vertical="center"/>
    </xf>
    <xf numFmtId="4" fontId="16" fillId="30" borderId="175" applyNumberFormat="0" applyProtection="0">
      <alignment horizontal="right" vertical="center"/>
    </xf>
    <xf numFmtId="4" fontId="16" fillId="32" borderId="175" applyNumberFormat="0" applyProtection="0">
      <alignment horizontal="right" vertical="center"/>
    </xf>
    <xf numFmtId="4" fontId="16" fillId="29" borderId="175" applyNumberFormat="0" applyProtection="0">
      <alignment horizontal="right" vertical="center"/>
    </xf>
    <xf numFmtId="4" fontId="16" fillId="25" borderId="175" applyNumberFormat="0" applyProtection="0">
      <alignment horizontal="right" vertical="center"/>
    </xf>
    <xf numFmtId="4" fontId="16" fillId="27" borderId="175" applyNumberFormat="0" applyProtection="0">
      <alignment horizontal="right" vertical="center"/>
    </xf>
    <xf numFmtId="0" fontId="17" fillId="19" borderId="175" applyNumberFormat="0" applyProtection="0">
      <alignment horizontal="left" vertical="top" indent="1"/>
    </xf>
    <xf numFmtId="4" fontId="16" fillId="28" borderId="175" applyNumberFormat="0" applyProtection="0">
      <alignment horizontal="right" vertical="center"/>
    </xf>
    <xf numFmtId="4" fontId="16" fillId="31" borderId="175" applyNumberFormat="0" applyProtection="0">
      <alignment horizontal="right" vertical="center"/>
    </xf>
    <xf numFmtId="4" fontId="16" fillId="26" borderId="175" applyNumberFormat="0" applyProtection="0">
      <alignment horizontal="right" vertical="center"/>
    </xf>
    <xf numFmtId="0" fontId="3" fillId="0" borderId="0"/>
    <xf numFmtId="4" fontId="23" fillId="0" borderId="176"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139" applyNumberFormat="0" applyProtection="0">
      <alignment horizontal="left" vertical="center" indent="1"/>
    </xf>
    <xf numFmtId="4" fontId="23" fillId="0" borderId="139"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3" fillId="34"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0" fontId="135" fillId="91" borderId="17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0" fontId="156" fillId="0" borderId="177">
      <alignment horizontal="left" vertical="center"/>
    </xf>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10" fontId="22" fillId="40" borderId="139" applyNumberFormat="0" applyBorder="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170" fillId="93" borderId="17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0" fontId="170" fillId="93" borderId="239" applyNumberFormat="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10" fontId="22" fillId="40" borderId="186" applyNumberFormat="0" applyBorder="0" applyAlignment="0" applyProtection="0"/>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156" fillId="0" borderId="238">
      <alignment horizontal="left" vertical="center"/>
    </xf>
    <xf numFmtId="0" fontId="3" fillId="0" borderId="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135" fillId="91" borderId="239" applyNumberFormat="0" applyAlignment="0" applyProtection="0"/>
    <xf numFmtId="0" fontId="135" fillId="91" borderId="239" applyNumberFormat="0" applyAlignment="0" applyProtection="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0" fontId="135" fillId="91" borderId="23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5" fillId="91" borderId="239" applyNumberFormat="0" applyAlignment="0" applyProtection="0"/>
    <xf numFmtId="0" fontId="3" fillId="0" borderId="0"/>
    <xf numFmtId="0" fontId="3" fillId="0" borderId="0"/>
    <xf numFmtId="0" fontId="3" fillId="0" borderId="0"/>
    <xf numFmtId="0" fontId="3" fillId="0" borderId="0"/>
    <xf numFmtId="0" fontId="133" fillId="34" borderId="239" applyNumberFormat="0" applyAlignment="0" applyProtection="0"/>
    <xf numFmtId="4" fontId="23" fillId="0" borderId="186" applyNumberFormat="0" applyProtection="0">
      <alignment horizontal="left" vertical="center" indent="1"/>
    </xf>
    <xf numFmtId="4" fontId="23" fillId="0" borderId="186" applyNumberFormat="0" applyProtection="0">
      <alignment horizontal="left" vertical="center"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84" borderId="186" applyNumberFormat="0">
      <protection locked="0"/>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4" fontId="23" fillId="0" borderId="186" applyNumberFormat="0" applyProtection="0">
      <alignment horizontal="right" vertical="center" wrapText="1"/>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4" fontId="16" fillId="36" borderId="235" applyNumberFormat="0" applyProtection="0">
      <alignment horizontal="right" vertical="center"/>
    </xf>
    <xf numFmtId="4" fontId="16" fillId="34" borderId="186" applyNumberFormat="0" applyProtection="0">
      <alignment horizontal="left" vertical="center" indent="1"/>
    </xf>
    <xf numFmtId="4" fontId="17" fillId="33" borderId="186" applyNumberFormat="0" applyProtection="0">
      <alignment horizontal="left" vertical="center"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4" fontId="25" fillId="22" borderId="186" applyNumberFormat="0" applyProtection="0">
      <alignment horizontal="left" vertical="center"/>
    </xf>
    <xf numFmtId="0" fontId="17" fillId="19" borderId="235" applyNumberFormat="0" applyProtection="0">
      <alignment horizontal="left" vertical="top" indent="1"/>
    </xf>
    <xf numFmtId="4" fontId="30" fillId="18" borderId="186" applyNumberFormat="0" applyProtection="0">
      <alignment horizontal="left" vertical="center" indent="1"/>
    </xf>
    <xf numFmtId="4" fontId="31" fillId="19" borderId="235" applyNumberFormat="0" applyProtection="0">
      <alignmen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17" fillId="33" borderId="186" applyNumberFormat="0" applyProtection="0">
      <alignment horizontal="left" vertical="center" indent="1"/>
    </xf>
    <xf numFmtId="4" fontId="30" fillId="18" borderId="186"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4" fontId="16" fillId="24" borderId="235" applyNumberFormat="0" applyProtection="0">
      <alignment horizontal="right" vertical="center"/>
    </xf>
    <xf numFmtId="4" fontId="23" fillId="0" borderId="186" applyNumberFormat="0" applyProtection="0">
      <alignment horizontal="right" vertical="center" wrapText="1"/>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0" fontId="25" fillId="43" borderId="186" applyNumberFormat="0" applyProtection="0">
      <alignment horizontal="center" vertical="center" wrapText="1"/>
    </xf>
    <xf numFmtId="0" fontId="25" fillId="44" borderId="186" applyNumberFormat="0" applyProtection="0">
      <alignment horizontal="center" vertical="top" wrapText="1"/>
    </xf>
    <xf numFmtId="4" fontId="16" fillId="32" borderId="235" applyNumberFormat="0" applyProtection="0">
      <alignment horizontal="right" vertical="center"/>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6" borderId="235" applyNumberFormat="0" applyProtection="0">
      <alignment horizontal="right" vertical="center"/>
    </xf>
    <xf numFmtId="0" fontId="24" fillId="0" borderId="186" applyNumberFormat="0" applyProtection="0">
      <alignment horizontal="left" vertical="center" indent="2"/>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0" fillId="38" borderId="235" applyNumberFormat="0" applyProtection="0">
      <alignment horizontal="left" vertical="top" indent="1"/>
    </xf>
    <xf numFmtId="0" fontId="24" fillId="0" borderId="186" applyNumberFormat="0" applyProtection="0">
      <alignment horizontal="left" vertical="center" indent="2"/>
    </xf>
    <xf numFmtId="4" fontId="30" fillId="18" borderId="186" applyNumberFormat="0" applyProtection="0">
      <alignment horizontal="left" vertical="center" indent="1"/>
    </xf>
    <xf numFmtId="4" fontId="16" fillId="34"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25" fillId="22" borderId="186" applyNumberFormat="0" applyProtection="0">
      <alignment horizontal="left" vertical="center"/>
    </xf>
    <xf numFmtId="0" fontId="20" fillId="84" borderId="186" applyNumberFormat="0">
      <protection locked="0"/>
    </xf>
    <xf numFmtId="0" fontId="20" fillId="39" borderId="235" applyNumberFormat="0" applyProtection="0">
      <alignment horizontal="left" vertical="top" indent="1"/>
    </xf>
    <xf numFmtId="4" fontId="16" fillId="31" borderId="235" applyNumberFormat="0" applyProtection="0">
      <alignment horizontal="right" vertical="center"/>
    </xf>
    <xf numFmtId="0" fontId="24" fillId="0" borderId="186" applyNumberFormat="0" applyProtection="0">
      <alignment horizontal="left" vertical="center" indent="2"/>
    </xf>
    <xf numFmtId="4" fontId="25" fillId="22" borderId="186" applyNumberFormat="0" applyProtection="0">
      <alignment horizontal="left" vertical="center"/>
    </xf>
    <xf numFmtId="0" fontId="3" fillId="0" borderId="0"/>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4" fontId="16" fillId="27" borderId="235" applyNumberFormat="0" applyProtection="0">
      <alignment horizontal="right" vertical="center"/>
    </xf>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1"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0" fontId="20" fillId="39" borderId="235" applyNumberFormat="0" applyProtection="0">
      <alignment horizontal="left" vertical="top" indent="1"/>
    </xf>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0" fontId="25" fillId="44" borderId="186" applyNumberFormat="0" applyProtection="0">
      <alignment horizontal="center" vertical="top" wrapText="1"/>
    </xf>
    <xf numFmtId="0" fontId="25" fillId="43" borderId="186" applyNumberFormat="0" applyProtection="0">
      <alignment horizontal="center" vertical="center" wrapText="1"/>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4" fontId="16" fillId="26" borderId="235" applyNumberFormat="0" applyProtection="0">
      <alignment horizontal="right" vertical="center"/>
    </xf>
    <xf numFmtId="4" fontId="16" fillId="31" borderId="235" applyNumberFormat="0" applyProtection="0">
      <alignment horizontal="right" vertical="center"/>
    </xf>
    <xf numFmtId="4" fontId="16" fillId="28" borderId="235" applyNumberFormat="0" applyProtection="0">
      <alignment horizontal="right" vertical="center"/>
    </xf>
    <xf numFmtId="0" fontId="17" fillId="19" borderId="235" applyNumberFormat="0" applyProtection="0">
      <alignment horizontal="left" vertical="top" indent="1"/>
    </xf>
    <xf numFmtId="0" fontId="3" fillId="0" borderId="0"/>
    <xf numFmtId="4" fontId="16" fillId="27" borderId="235" applyNumberFormat="0" applyProtection="0">
      <alignment horizontal="right" vertical="center"/>
    </xf>
    <xf numFmtId="0" fontId="3" fillId="0" borderId="0"/>
    <xf numFmtId="4" fontId="16" fillId="25" borderId="235" applyNumberFormat="0" applyProtection="0">
      <alignment horizontal="right" vertical="center"/>
    </xf>
    <xf numFmtId="4" fontId="16" fillId="29" borderId="235" applyNumberFormat="0" applyProtection="0">
      <alignment horizontal="right" vertical="center"/>
    </xf>
    <xf numFmtId="4" fontId="16" fillId="32" borderId="235" applyNumberFormat="0" applyProtection="0">
      <alignment horizontal="right" vertical="center"/>
    </xf>
    <xf numFmtId="4" fontId="16" fillId="30"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31" fillId="19" borderId="235" applyNumberFormat="0" applyProtection="0">
      <alignment vertical="center"/>
    </xf>
    <xf numFmtId="4" fontId="16" fillId="24" borderId="235"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31" fillId="19" borderId="235" applyNumberFormat="0" applyProtection="0">
      <alignment vertical="center"/>
    </xf>
    <xf numFmtId="0" fontId="17" fillId="19" borderId="235" applyNumberFormat="0" applyProtection="0">
      <alignment horizontal="left" vertical="top" indent="1"/>
    </xf>
    <xf numFmtId="4" fontId="16" fillId="24" borderId="235" applyNumberFormat="0" applyProtection="0">
      <alignment horizontal="right" vertical="center"/>
    </xf>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1" borderId="235" applyNumberFormat="0" applyProtection="0">
      <alignment horizontal="right" vertical="center"/>
    </xf>
    <xf numFmtId="4" fontId="16" fillId="32" borderId="235" applyNumberFormat="0" applyProtection="0">
      <alignment horizontal="right" vertical="center"/>
    </xf>
    <xf numFmtId="0" fontId="3" fillId="0" borderId="0"/>
    <xf numFmtId="0" fontId="3" fillId="0" borderId="0"/>
    <xf numFmtId="0" fontId="3" fillId="0" borderId="0"/>
    <xf numFmtId="4" fontId="16" fillId="36" borderId="235"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20" fillId="35" borderId="235"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8" borderId="235" applyNumberFormat="0" applyProtection="0">
      <alignment horizontal="left" vertical="top" indent="1"/>
    </xf>
    <xf numFmtId="0" fontId="3" fillId="0" borderId="0"/>
    <xf numFmtId="0" fontId="3" fillId="0" borderId="0"/>
    <xf numFmtId="0" fontId="20" fillId="39" borderId="235" applyNumberFormat="0" applyProtection="0">
      <alignment horizontal="left" vertical="top" indent="1"/>
    </xf>
    <xf numFmtId="0" fontId="3" fillId="0" borderId="0"/>
    <xf numFmtId="0" fontId="20" fillId="3" borderId="235" applyNumberFormat="0" applyProtection="0">
      <alignment horizontal="left" vertical="top" indent="1"/>
    </xf>
    <xf numFmtId="4" fontId="16" fillId="40" borderId="235" applyNumberFormat="0" applyProtection="0">
      <alignment vertical="center"/>
    </xf>
    <xf numFmtId="4" fontId="36" fillId="40" borderId="235" applyNumberFormat="0" applyProtection="0">
      <alignment vertical="center"/>
    </xf>
    <xf numFmtId="0" fontId="16" fillId="40" borderId="235" applyNumberFormat="0" applyProtection="0">
      <alignment horizontal="left" vertical="top" indent="1"/>
    </xf>
    <xf numFmtId="4" fontId="36" fillId="41" borderId="235" applyNumberFormat="0" applyProtection="0">
      <alignment horizontal="right" vertical="center"/>
    </xf>
    <xf numFmtId="4" fontId="45" fillId="41" borderId="235" applyNumberFormat="0" applyProtection="0">
      <alignment horizontal="right" vertical="center"/>
    </xf>
    <xf numFmtId="4" fontId="45" fillId="41" borderId="235" applyNumberFormat="0" applyProtection="0">
      <alignment horizontal="right" vertical="center"/>
    </xf>
    <xf numFmtId="4" fontId="36" fillId="41" borderId="235" applyNumberFormat="0" applyProtection="0">
      <alignment horizontal="right" vertical="center"/>
    </xf>
    <xf numFmtId="0" fontId="16" fillId="40" borderId="235" applyNumberFormat="0" applyProtection="0">
      <alignment horizontal="left" vertical="top" indent="1"/>
    </xf>
    <xf numFmtId="4" fontId="36" fillId="40" borderId="235" applyNumberFormat="0" applyProtection="0">
      <alignment vertical="center"/>
    </xf>
    <xf numFmtId="4" fontId="16" fillId="40" borderId="235" applyNumberFormat="0" applyProtection="0">
      <alignment vertical="center"/>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8" borderId="235" applyNumberFormat="0" applyProtection="0">
      <alignment horizontal="left" vertical="top" indent="1"/>
    </xf>
    <xf numFmtId="0" fontId="20" fillId="35" borderId="235" applyNumberFormat="0" applyProtection="0">
      <alignment horizontal="left" vertical="top" indent="1"/>
    </xf>
    <xf numFmtId="4" fontId="16" fillId="36" borderId="235" applyNumberFormat="0" applyProtection="0">
      <alignment horizontal="right" vertical="center"/>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3" fillId="0" borderId="0"/>
    <xf numFmtId="0" fontId="20" fillId="89" borderId="179" applyNumberFormat="0" applyFont="0" applyAlignment="0" applyProtection="0"/>
    <xf numFmtId="0" fontId="20" fillId="89" borderId="178" applyNumberFormat="0" applyFont="0" applyAlignment="0" applyProtection="0"/>
    <xf numFmtId="0" fontId="20" fillId="89" borderId="178" applyNumberFormat="0" applyFont="0" applyAlignment="0" applyProtection="0"/>
    <xf numFmtId="4" fontId="16" fillId="24" borderId="235" applyNumberFormat="0" applyProtection="0">
      <alignment horizontal="right" vertical="center"/>
    </xf>
    <xf numFmtId="0" fontId="20" fillId="89" borderId="178" applyNumberFormat="0" applyFont="0" applyAlignment="0" applyProtection="0"/>
    <xf numFmtId="4" fontId="16" fillId="25" borderId="235" applyNumberFormat="0" applyProtection="0">
      <alignment horizontal="right" vertical="center"/>
    </xf>
    <xf numFmtId="4" fontId="16" fillId="26" borderId="235" applyNumberFormat="0" applyProtection="0">
      <alignment horizontal="right" vertical="center"/>
    </xf>
    <xf numFmtId="4" fontId="16" fillId="27" borderId="235" applyNumberFormat="0" applyProtection="0">
      <alignment horizontal="right" vertical="center"/>
    </xf>
    <xf numFmtId="4" fontId="16" fillId="28" borderId="235" applyNumberFormat="0" applyProtection="0">
      <alignment horizontal="right" vertical="center"/>
    </xf>
    <xf numFmtId="4" fontId="16" fillId="29" borderId="235" applyNumberFormat="0" applyProtection="0">
      <alignment horizontal="right" vertical="center"/>
    </xf>
    <xf numFmtId="4" fontId="16" fillId="30" borderId="235" applyNumberFormat="0" applyProtection="0">
      <alignment horizontal="right" vertical="center"/>
    </xf>
    <xf numFmtId="4" fontId="16" fillId="32" borderId="235" applyNumberFormat="0" applyProtection="0">
      <alignment horizontal="right" vertical="center"/>
    </xf>
    <xf numFmtId="4" fontId="16" fillId="36" borderId="235" applyNumberFormat="0" applyProtection="0">
      <alignment horizontal="right" vertical="center"/>
    </xf>
    <xf numFmtId="0" fontId="20" fillId="35" borderId="235" applyNumberFormat="0" applyProtection="0">
      <alignment horizontal="left" vertical="top" indent="1"/>
    </xf>
    <xf numFmtId="0" fontId="20" fillId="38" borderId="235" applyNumberFormat="0" applyProtection="0">
      <alignment horizontal="left" vertical="top" indent="1"/>
    </xf>
    <xf numFmtId="4" fontId="31" fillId="19" borderId="235" applyNumberFormat="0" applyProtection="0">
      <alignment vertical="center"/>
    </xf>
    <xf numFmtId="0" fontId="20" fillId="89" borderId="178" applyNumberFormat="0" applyFont="0" applyAlignment="0" applyProtection="0"/>
    <xf numFmtId="0" fontId="17" fillId="19" borderId="235" applyNumberFormat="0" applyProtection="0">
      <alignment horizontal="left" vertical="top" indent="1"/>
    </xf>
    <xf numFmtId="0" fontId="20" fillId="39" borderId="235" applyNumberFormat="0" applyProtection="0">
      <alignment horizontal="left" vertical="top" indent="1"/>
    </xf>
    <xf numFmtId="4" fontId="16" fillId="31" borderId="235" applyNumberFormat="0" applyProtection="0">
      <alignment horizontal="right" vertical="center"/>
    </xf>
    <xf numFmtId="0" fontId="20" fillId="89" borderId="178"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179" applyNumberFormat="0" applyFon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34"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0" fontId="183" fillId="91" borderId="18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39" applyNumberFormat="0" applyProtection="0">
      <alignment horizontal="right" vertical="center" wrapText="1"/>
    </xf>
    <xf numFmtId="4" fontId="55" fillId="104" borderId="139" applyNumberFormat="0" applyProtection="0">
      <alignment horizontal="right" vertical="center" wrapText="1"/>
    </xf>
    <xf numFmtId="4" fontId="16" fillId="0" borderId="180" applyNumberFormat="0" applyProtection="0">
      <alignment vertical="center"/>
    </xf>
    <xf numFmtId="4" fontId="16" fillId="0" borderId="180" applyNumberFormat="0" applyProtection="0">
      <alignment vertical="center"/>
    </xf>
    <xf numFmtId="4" fontId="16" fillId="0" borderId="180" applyNumberFormat="0" applyProtection="0">
      <alignment horizontal="left" vertical="center" indent="1"/>
    </xf>
    <xf numFmtId="4" fontId="16" fillId="19" borderId="180" applyNumberFormat="0" applyProtection="0">
      <alignment horizontal="left" vertical="center" indent="1"/>
    </xf>
    <xf numFmtId="4" fontId="25" fillId="22" borderId="176" applyNumberFormat="0" applyProtection="0">
      <alignment horizontal="left" vertical="center"/>
    </xf>
    <xf numFmtId="0" fontId="20" fillId="0" borderId="180" applyNumberFormat="0" applyProtection="0">
      <alignment horizontal="left" vertical="center" indent="1"/>
    </xf>
    <xf numFmtId="4" fontId="16" fillId="2" borderId="180" applyNumberFormat="0" applyProtection="0">
      <alignment horizontal="right" vertical="center"/>
    </xf>
    <xf numFmtId="4" fontId="16" fillId="106" borderId="180" applyNumberFormat="0" applyProtection="0">
      <alignment horizontal="right" vertical="center"/>
    </xf>
    <xf numFmtId="4" fontId="16" fillId="42" borderId="180" applyNumberFormat="0" applyProtection="0">
      <alignment horizontal="right" vertical="center"/>
    </xf>
    <xf numFmtId="4" fontId="16" fillId="107" borderId="180" applyNumberFormat="0" applyProtection="0">
      <alignment horizontal="right" vertical="center"/>
    </xf>
    <xf numFmtId="4" fontId="16" fillId="108" borderId="180" applyNumberFormat="0" applyProtection="0">
      <alignment horizontal="right" vertical="center"/>
    </xf>
    <xf numFmtId="4" fontId="16" fillId="109" borderId="180" applyNumberFormat="0" applyProtection="0">
      <alignment horizontal="right" vertical="center"/>
    </xf>
    <xf numFmtId="4" fontId="16" fillId="110" borderId="180" applyNumberFormat="0" applyProtection="0">
      <alignment horizontal="right" vertical="center"/>
    </xf>
    <xf numFmtId="4" fontId="16" fillId="111" borderId="180" applyNumberFormat="0" applyProtection="0">
      <alignment horizontal="right" vertical="center"/>
    </xf>
    <xf numFmtId="4" fontId="16" fillId="112" borderId="180" applyNumberFormat="0" applyProtection="0">
      <alignment horizontal="right" vertical="center"/>
    </xf>
    <xf numFmtId="0" fontId="20" fillId="113" borderId="180" applyNumberFormat="0" applyProtection="0">
      <alignment horizontal="left" vertical="center" indent="1"/>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0" borderId="176" applyNumberFormat="0" applyProtection="0">
      <alignment horizontal="left" vertical="center" indent="2"/>
    </xf>
    <xf numFmtId="0" fontId="20" fillId="49"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4" fillId="114" borderId="176" applyNumberFormat="0" applyProtection="0">
      <alignment horizontal="left" vertical="center" indent="2"/>
    </xf>
    <xf numFmtId="0" fontId="24" fillId="114"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5" fillId="115" borderId="176" applyNumberFormat="0" applyProtection="0">
      <alignment horizontal="left" vertical="center" indent="2"/>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0" fillId="49" borderId="180" applyNumberFormat="0" applyProtection="0">
      <alignment horizontal="left" vertical="center" indent="1"/>
    </xf>
    <xf numFmtId="0" fontId="20" fillId="35" borderId="175" applyNumberFormat="0" applyProtection="0">
      <alignment horizontal="left" vertical="top" indent="1"/>
    </xf>
    <xf numFmtId="0" fontId="20" fillId="35" borderId="175" applyNumberFormat="0" applyProtection="0">
      <alignment horizontal="left" vertical="top"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2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116" borderId="176" applyNumberFormat="0" applyProtection="0">
      <alignment horizontal="left" vertical="center" indent="2"/>
    </xf>
    <xf numFmtId="0" fontId="24" fillId="116" borderId="176" applyNumberFormat="0" applyProtection="0">
      <alignment horizontal="left" vertical="center" indent="2"/>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23" borderId="180" applyNumberFormat="0" applyProtection="0">
      <alignment horizontal="left" vertical="center" indent="1"/>
    </xf>
    <xf numFmtId="0" fontId="20" fillId="38" borderId="175" applyNumberFormat="0" applyProtection="0">
      <alignment horizontal="left" vertical="top" indent="1"/>
    </xf>
    <xf numFmtId="0" fontId="20" fillId="38" borderId="175" applyNumberFormat="0" applyProtection="0">
      <alignment horizontal="left" vertical="top" indent="1"/>
    </xf>
    <xf numFmtId="0" fontId="20" fillId="102"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02" borderId="180" applyNumberFormat="0" applyProtection="0">
      <alignment horizontal="left" vertical="center" indent="1"/>
    </xf>
    <xf numFmtId="0" fontId="20" fillId="39" borderId="175" applyNumberFormat="0" applyProtection="0">
      <alignment horizontal="left" vertical="top" indent="1"/>
    </xf>
    <xf numFmtId="0" fontId="20" fillId="39" borderId="175" applyNumberFormat="0" applyProtection="0">
      <alignment horizontal="left" vertical="top" indent="1"/>
    </xf>
    <xf numFmtId="0" fontId="20" fillId="113" borderId="180" applyNumberFormat="0" applyProtection="0">
      <alignment horizontal="left" vertical="center" indent="1"/>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4" fillId="0" borderId="176" applyNumberFormat="0" applyProtection="0">
      <alignment horizontal="left" vertical="center" indent="2"/>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113" borderId="180" applyNumberFormat="0" applyProtection="0">
      <alignment horizontal="left" vertical="center" indent="1"/>
    </xf>
    <xf numFmtId="0" fontId="20" fillId="3" borderId="175" applyNumberFormat="0" applyProtection="0">
      <alignment horizontal="left" vertical="top" indent="1"/>
    </xf>
    <xf numFmtId="0" fontId="20" fillId="3" borderId="175" applyNumberFormat="0" applyProtection="0">
      <alignment horizontal="left" vertical="top" indent="1"/>
    </xf>
    <xf numFmtId="0" fontId="20" fillId="84" borderId="176" applyNumberFormat="0">
      <protection locked="0"/>
    </xf>
    <xf numFmtId="0" fontId="20" fillId="84" borderId="176" applyNumberFormat="0">
      <protection locked="0"/>
    </xf>
    <xf numFmtId="0" fontId="20" fillId="84" borderId="176" applyNumberFormat="0">
      <protection locked="0"/>
    </xf>
    <xf numFmtId="0" fontId="20" fillId="84" borderId="176" applyNumberFormat="0">
      <protection locked="0"/>
    </xf>
    <xf numFmtId="4" fontId="16" fillId="40" borderId="180" applyNumberFormat="0" applyProtection="0">
      <alignment vertical="center"/>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39" fillId="0" borderId="176" applyNumberFormat="0" applyProtection="0">
      <alignment horizontal="left" vertical="center" indent="1"/>
    </xf>
    <xf numFmtId="4" fontId="16" fillId="40" borderId="180" applyNumberFormat="0" applyProtection="0">
      <alignment horizontal="left" vertical="center" indent="1"/>
    </xf>
    <xf numFmtId="4" fontId="16" fillId="40" borderId="180" applyNumberFormat="0" applyProtection="0">
      <alignment horizontal="left" vertical="center" indent="1"/>
    </xf>
    <xf numFmtId="4" fontId="23" fillId="0" borderId="176" applyNumberFormat="0" applyProtection="0">
      <alignment horizontal="right" vertical="center" wrapText="1"/>
    </xf>
    <xf numFmtId="4" fontId="23" fillId="0" borderId="176" applyNumberFormat="0" applyProtection="0">
      <alignment horizontal="right" vertical="center" wrapText="1"/>
    </xf>
    <xf numFmtId="4" fontId="24" fillId="0" borderId="176" applyNumberFormat="0" applyProtection="0">
      <alignment horizontal="right" vertical="center" wrapText="1"/>
    </xf>
    <xf numFmtId="4" fontId="16" fillId="0" borderId="180" applyNumberFormat="0" applyProtection="0">
      <alignment horizontal="right" vertical="center"/>
    </xf>
    <xf numFmtId="4" fontId="16" fillId="0" borderId="180" applyNumberFormat="0" applyProtection="0">
      <alignment horizontal="right" vertical="center"/>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4" fontId="23" fillId="0" borderId="176" applyNumberFormat="0" applyProtection="0">
      <alignment horizontal="left" vertical="center" inden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3" borderId="176" applyNumberFormat="0" applyProtection="0">
      <alignment horizontal="center" vertical="center" wrapText="1"/>
    </xf>
    <xf numFmtId="0" fontId="20" fillId="0" borderId="180" applyNumberFormat="0" applyProtection="0">
      <alignment horizontal="left" vertical="center" indent="1"/>
    </xf>
    <xf numFmtId="0" fontId="20" fillId="0" borderId="180" applyNumberFormat="0" applyProtection="0">
      <alignment horizontal="left" vertical="center" indent="1"/>
    </xf>
    <xf numFmtId="0" fontId="25" fillId="44" borderId="186" applyNumberFormat="0" applyProtection="0">
      <alignment horizontal="center" vertical="top" wrapText="1"/>
    </xf>
    <xf numFmtId="0" fontId="16" fillId="40" borderId="235" applyNumberFormat="0" applyProtection="0">
      <alignment horizontal="left" vertical="top" indent="1"/>
    </xf>
    <xf numFmtId="4" fontId="45" fillId="117" borderId="180" applyNumberFormat="0" applyProtection="0">
      <alignment horizontal="right" vertical="center"/>
    </xf>
    <xf numFmtId="4" fontId="36" fillId="40" borderId="235" applyNumberFormat="0" applyProtection="0">
      <alignment vertical="center"/>
    </xf>
    <xf numFmtId="49" fontId="193" fillId="118" borderId="181"/>
    <xf numFmtId="4" fontId="16" fillId="40" borderId="235" applyNumberFormat="0" applyProtection="0">
      <alignment vertical="center"/>
    </xf>
    <xf numFmtId="0" fontId="191" fillId="37" borderId="181">
      <protection locked="0"/>
    </xf>
    <xf numFmtId="0" fontId="20" fillId="3" borderId="235" applyNumberFormat="0" applyProtection="0">
      <alignment horizontal="left" vertical="top" indent="1"/>
    </xf>
    <xf numFmtId="0" fontId="20" fillId="39" borderId="235" applyNumberFormat="0" applyProtection="0">
      <alignment horizontal="left" vertical="top" indent="1"/>
    </xf>
    <xf numFmtId="0" fontId="20" fillId="35" borderId="235" applyNumberFormat="0" applyProtection="0">
      <alignment horizontal="left" vertical="top" indent="1"/>
    </xf>
    <xf numFmtId="4" fontId="16" fillId="32" borderId="235" applyNumberFormat="0" applyProtection="0">
      <alignment horizontal="right" vertical="center"/>
    </xf>
    <xf numFmtId="4" fontId="16" fillId="31" borderId="235" applyNumberFormat="0" applyProtection="0">
      <alignment horizontal="right" vertical="center"/>
    </xf>
    <xf numFmtId="4" fontId="16" fillId="30" borderId="235" applyNumberFormat="0" applyProtection="0">
      <alignment horizontal="right" vertical="center"/>
    </xf>
    <xf numFmtId="4" fontId="16" fillId="29" borderId="235" applyNumberFormat="0" applyProtection="0">
      <alignment horizontal="right" vertical="center"/>
    </xf>
    <xf numFmtId="4" fontId="16" fillId="28" borderId="235" applyNumberFormat="0" applyProtection="0">
      <alignment horizontal="right" vertical="center"/>
    </xf>
    <xf numFmtId="4" fontId="16" fillId="27" borderId="235" applyNumberFormat="0" applyProtection="0">
      <alignment horizontal="right" vertical="center"/>
    </xf>
    <xf numFmtId="4" fontId="16" fillId="26" borderId="235" applyNumberFormat="0" applyProtection="0">
      <alignment horizontal="right" vertical="center"/>
    </xf>
    <xf numFmtId="4" fontId="16" fillId="25" borderId="235" applyNumberFormat="0" applyProtection="0">
      <alignment horizontal="right" vertical="center"/>
    </xf>
    <xf numFmtId="4" fontId="16" fillId="24" borderId="235" applyNumberFormat="0" applyProtection="0">
      <alignment horizontal="right" vertical="center"/>
    </xf>
    <xf numFmtId="0" fontId="17" fillId="19" borderId="235" applyNumberFormat="0" applyProtection="0">
      <alignment horizontal="left" vertical="top" indent="1"/>
    </xf>
    <xf numFmtId="4" fontId="31" fillId="19" borderId="235" applyNumberFormat="0" applyProtection="0">
      <alignment vertical="center"/>
    </xf>
    <xf numFmtId="0" fontId="73" fillId="0" borderId="182" applyNumberFormat="0" applyFill="0" applyAlignment="0" applyProtection="0"/>
    <xf numFmtId="0" fontId="73" fillId="0" borderId="182" applyNumberFormat="0" applyFill="0" applyAlignment="0" applyProtection="0"/>
    <xf numFmtId="0" fontId="73" fillId="0" borderId="182" applyNumberFormat="0" applyFill="0" applyAlignment="0" applyProtection="0"/>
    <xf numFmtId="204" fontId="20" fillId="0" borderId="183">
      <protection locked="0"/>
    </xf>
    <xf numFmtId="204" fontId="20" fillId="0" borderId="183">
      <protection locked="0"/>
    </xf>
    <xf numFmtId="0" fontId="73" fillId="0" borderId="182" applyNumberFormat="0" applyFill="0" applyAlignment="0" applyProtection="0"/>
    <xf numFmtId="0" fontId="135" fillId="129" borderId="187" applyNumberFormat="0" applyAlignment="0" applyProtection="0"/>
    <xf numFmtId="0" fontId="221" fillId="80" borderId="187" applyNumberFormat="0" applyAlignment="0" applyProtection="0"/>
    <xf numFmtId="0" fontId="20" fillId="79" borderId="188" applyNumberFormat="0" applyFont="0" applyAlignment="0" applyProtection="0"/>
    <xf numFmtId="0" fontId="183" fillId="129" borderId="189" applyNumberFormat="0" applyAlignment="0" applyProtection="0"/>
    <xf numFmtId="4" fontId="17" fillId="103" borderId="190" applyNumberFormat="0" applyProtection="0">
      <alignment vertical="center"/>
    </xf>
    <xf numFmtId="4" fontId="31" fillId="103" borderId="190" applyNumberFormat="0" applyProtection="0">
      <alignment vertical="center"/>
    </xf>
    <xf numFmtId="4" fontId="17" fillId="103" borderId="190" applyNumberFormat="0" applyProtection="0">
      <alignment horizontal="left" vertical="center" indent="1"/>
    </xf>
    <xf numFmtId="0" fontId="17" fillId="103" borderId="190" applyNumberFormat="0" applyProtection="0">
      <alignment horizontal="left" vertical="top" indent="1"/>
    </xf>
    <xf numFmtId="4" fontId="16" fillId="24"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6" borderId="190" applyNumberFormat="0" applyProtection="0">
      <alignment horizontal="right" vertical="center"/>
    </xf>
    <xf numFmtId="0" fontId="20" fillId="99" borderId="190" applyNumberFormat="0" applyProtection="0">
      <alignment horizontal="left" vertical="center" indent="1"/>
    </xf>
    <xf numFmtId="0" fontId="20" fillId="99" borderId="190" applyNumberFormat="0" applyProtection="0">
      <alignment horizontal="left" vertical="top" indent="1"/>
    </xf>
    <xf numFmtId="0" fontId="20" fillId="36" borderId="190" applyNumberFormat="0" applyProtection="0">
      <alignment horizontal="left" vertical="center" indent="1"/>
    </xf>
    <xf numFmtId="0" fontId="20" fillId="36" borderId="190" applyNumberFormat="0" applyProtection="0">
      <alignment horizontal="left" vertical="top" indent="1"/>
    </xf>
    <xf numFmtId="0" fontId="20" fillId="94" borderId="190" applyNumberFormat="0" applyProtection="0">
      <alignment horizontal="left" vertical="center" indent="1"/>
    </xf>
    <xf numFmtId="0" fontId="20" fillId="94" borderId="190" applyNumberFormat="0" applyProtection="0">
      <alignment horizontal="left" vertical="top" indent="1"/>
    </xf>
    <xf numFmtId="0" fontId="20" fillId="41" borderId="190" applyNumberFormat="0" applyProtection="0">
      <alignment horizontal="left" vertical="center" indent="1"/>
    </xf>
    <xf numFmtId="0" fontId="20" fillId="41" borderId="190" applyNumberFormat="0" applyProtection="0">
      <alignment horizontal="left" vertical="top" indent="1"/>
    </xf>
    <xf numFmtId="0" fontId="20" fillId="84" borderId="186" applyNumberFormat="0">
      <protection locked="0"/>
    </xf>
    <xf numFmtId="4" fontId="16" fillId="89" borderId="190" applyNumberFormat="0" applyProtection="0">
      <alignment vertical="center"/>
    </xf>
    <xf numFmtId="4" fontId="36" fillId="89" borderId="190" applyNumberFormat="0" applyProtection="0">
      <alignment vertical="center"/>
    </xf>
    <xf numFmtId="4" fontId="16" fillId="89" borderId="190" applyNumberFormat="0" applyProtection="0">
      <alignment horizontal="left" vertical="center" indent="1"/>
    </xf>
    <xf numFmtId="0" fontId="16" fillId="89" borderId="190" applyNumberFormat="0" applyProtection="0">
      <alignment horizontal="left" vertical="top" indent="1"/>
    </xf>
    <xf numFmtId="4" fontId="16" fillId="41" borderId="190" applyNumberFormat="0" applyProtection="0">
      <alignment horizontal="right" vertical="center"/>
    </xf>
    <xf numFmtId="4" fontId="36" fillId="41" borderId="190" applyNumberFormat="0" applyProtection="0">
      <alignment horizontal="right" vertical="center"/>
    </xf>
    <xf numFmtId="4" fontId="16" fillId="36" borderId="190" applyNumberFormat="0" applyProtection="0">
      <alignment horizontal="left" vertical="center" indent="1"/>
    </xf>
    <xf numFmtId="0" fontId="16" fillId="36" borderId="190" applyNumberFormat="0" applyProtection="0">
      <alignment horizontal="left" vertical="top" indent="1"/>
    </xf>
    <xf numFmtId="4" fontId="45" fillId="41" borderId="190" applyNumberFormat="0" applyProtection="0">
      <alignment horizontal="right" vertical="center"/>
    </xf>
    <xf numFmtId="0" fontId="73" fillId="0" borderId="191" applyNumberFormat="0" applyFill="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 fontId="23" fillId="0" borderId="186" applyNumberFormat="0" applyProtection="0">
      <alignment horizontal="left" vertical="center" indent="1"/>
    </xf>
    <xf numFmtId="4" fontId="55" fillId="104" borderId="186" applyNumberFormat="0" applyProtection="0">
      <alignment horizontal="right" vertical="center" wrapTex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0" borderId="202" applyNumberFormat="0" applyProtection="0">
      <alignment horizontal="left" vertical="top" indent="1"/>
    </xf>
    <xf numFmtId="4" fontId="36" fillId="40" borderId="202" applyNumberFormat="0" applyProtection="0">
      <alignment vertical="center"/>
    </xf>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4" fontId="16" fillId="29" borderId="202"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0" fontId="3" fillId="5" borderId="18" applyNumberFormat="0" applyFont="0" applyAlignment="0" applyProtection="0"/>
    <xf numFmtId="4" fontId="16" fillId="27"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1" fillId="19" borderId="190" applyNumberFormat="0" applyProtection="0">
      <alignment vertical="center"/>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4" fontId="30" fillId="18" borderId="186" applyNumberFormat="0" applyProtection="0">
      <alignment horizontal="left" vertical="center"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0" fontId="17" fillId="19" borderId="190" applyNumberFormat="0" applyProtection="0">
      <alignment horizontal="left" vertical="top" indent="1"/>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25" fillId="22" borderId="186" applyNumberFormat="0" applyProtection="0">
      <alignment horizontal="lef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4"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5"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6"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7"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8"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29"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0"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1"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6" fillId="32" borderId="190" applyNumberFormat="0" applyProtection="0">
      <alignment horizontal="right" vertical="center"/>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7" fillId="33"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4" borderId="186" applyNumberFormat="0" applyProtection="0">
      <alignment horizontal="left" vertical="center" indent="1"/>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4" fontId="16" fillId="36" borderId="190" applyNumberFormat="0" applyProtection="0">
      <alignment horizontal="right" vertical="center"/>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1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4" fontId="36" fillId="40" borderId="190" applyNumberFormat="0" applyProtection="0">
      <alignment vertical="center"/>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0" fontId="16" fillId="40" borderId="190" applyNumberFormat="0" applyProtection="0">
      <alignment horizontal="left" vertical="top"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36" fillId="41" borderId="190" applyNumberFormat="0" applyProtection="0">
      <alignment horizontal="right" vertical="center"/>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4" fontId="23" fillId="0" borderId="192" applyNumberFormat="0" applyProtection="0">
      <alignment horizontal="left" vertical="center" indent="1"/>
    </xf>
    <xf numFmtId="0" fontId="25" fillId="43" borderId="192" applyNumberFormat="0" applyProtection="0">
      <alignment horizontal="center" vertical="center"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4" borderId="192" applyNumberFormat="0" applyProtection="0">
      <alignment horizontal="center" vertical="top"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0" fontId="25" fillId="43" borderId="192" applyNumberFormat="0" applyProtection="0">
      <alignment horizontal="center" vertical="center" wrapText="1"/>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45" fillId="41" borderId="190" applyNumberFormat="0" applyProtection="0">
      <alignment horizontal="right" vertical="center"/>
    </xf>
    <xf numFmtId="4" fontId="23" fillId="0" borderId="186"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0" fillId="18" borderId="186" applyNumberFormat="0" applyProtection="0">
      <alignment horizontal="right" vertical="center" wrapText="1"/>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1" fillId="19" borderId="194" applyNumberFormat="0" applyProtection="0">
      <alignment vertical="center"/>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4" fontId="30" fillId="18" borderId="195" applyNumberFormat="0" applyProtection="0">
      <alignment horizontal="left" vertical="center"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0" fontId="17" fillId="19" borderId="194" applyNumberFormat="0" applyProtection="0">
      <alignment horizontal="left" vertical="top" indent="1"/>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25" fillId="22" borderId="195" applyNumberFormat="0" applyProtection="0">
      <alignment horizontal="lef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4"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5"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6"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7"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8"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29"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0"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1"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6" fillId="32" borderId="194" applyNumberFormat="0" applyProtection="0">
      <alignment horizontal="right" vertical="center"/>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7" fillId="33"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4" borderId="195" applyNumberFormat="0" applyProtection="0">
      <alignment horizontal="left" vertical="center" indent="1"/>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4" fontId="16" fillId="36" borderId="194" applyNumberFormat="0" applyProtection="0">
      <alignment horizontal="right" vertical="center"/>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0" fillId="35"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0" fillId="38"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0" fillId="39" borderId="194"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3" borderId="194"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1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4" fontId="36" fillId="40" borderId="194" applyNumberFormat="0" applyProtection="0">
      <alignment vertical="center"/>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0" fontId="16" fillId="40" borderId="194" applyNumberFormat="0" applyProtection="0">
      <alignment horizontal="left" vertical="top"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36" fillId="41" borderId="194"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4" borderId="195" applyNumberFormat="0" applyProtection="0">
      <alignment horizontal="center" vertical="top"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0" fontId="25" fillId="43" borderId="195" applyNumberFormat="0" applyProtection="0">
      <alignment horizontal="center" vertical="center" wrapText="1"/>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4" fontId="45" fillId="41" borderId="194"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3" fillId="34"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0" fontId="135" fillId="91" borderId="19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0" fontId="156" fillId="0" borderId="193">
      <alignment horizontal="left" vertical="center"/>
    </xf>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10" fontId="22" fillId="40" borderId="195" applyNumberFormat="0" applyBorder="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170" fillId="93" borderId="19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0" fontId="170" fillId="93" borderId="204" applyNumberFormat="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10" fontId="22" fillId="40" borderId="203" applyNumberFormat="0" applyBorder="0" applyAlignment="0" applyProtection="0"/>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56" fillId="0" borderId="205">
      <alignment horizontal="left" vertical="center"/>
    </xf>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135" fillId="91" borderId="204" applyNumberFormat="0" applyAlignment="0" applyProtection="0"/>
    <xf numFmtId="0" fontId="135" fillId="91" borderId="204" applyNumberFormat="0" applyAlignment="0" applyProtection="0"/>
    <xf numFmtId="0" fontId="133" fillId="34" borderId="204"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0" borderId="0"/>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4" fontId="23" fillId="0" borderId="195" applyNumberFormat="0" applyProtection="0">
      <alignment horizontal="left" vertical="center" indent="1"/>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4" fontId="45" fillId="41" borderId="202" applyNumberFormat="0" applyProtection="0">
      <alignment horizontal="right" vertical="center"/>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3" borderId="203" applyNumberFormat="0" applyProtection="0">
      <alignment horizontal="center" vertical="center"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4" borderId="203" applyNumberFormat="0" applyProtection="0">
      <alignment horizontal="center" vertical="top" wrapText="1"/>
    </xf>
    <xf numFmtId="0" fontId="25" fillId="43" borderId="203" applyNumberFormat="0" applyProtection="0">
      <alignment horizontal="center" vertical="center" wrapTex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3" fillId="0" borderId="0"/>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4" fontId="36" fillId="41" borderId="202" applyNumberFormat="0" applyProtection="0">
      <alignment horizontal="right" vertical="center"/>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16" fillId="40" borderId="202" applyNumberFormat="0" applyProtection="0">
      <alignment horizontal="left" vertical="top" indent="1"/>
    </xf>
    <xf numFmtId="0" fontId="16" fillId="40" borderId="202" applyNumberFormat="0" applyProtection="0">
      <alignment horizontal="left" vertical="top" indent="1"/>
    </xf>
    <xf numFmtId="0" fontId="3" fillId="0" borderId="0"/>
    <xf numFmtId="0" fontId="3" fillId="0" borderId="0"/>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3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4" fontId="16" fillId="40" borderId="202" applyNumberFormat="0" applyProtection="0">
      <alignment vertical="center"/>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3" fillId="0" borderId="0"/>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35" borderId="202" applyNumberFormat="0" applyProtection="0">
      <alignment horizontal="left" vertical="top" indent="1"/>
    </xf>
    <xf numFmtId="0" fontId="20" fillId="35" borderId="202" applyNumberFormat="0" applyProtection="0">
      <alignment horizontal="left" vertical="top" indent="1"/>
    </xf>
    <xf numFmtId="0" fontId="3" fillId="0" borderId="0"/>
    <xf numFmtId="0" fontId="3" fillId="0" borderId="0"/>
    <xf numFmtId="0" fontId="3" fillId="0" borderId="0"/>
    <xf numFmtId="0" fontId="20" fillId="35" borderId="202" applyNumberFormat="0" applyProtection="0">
      <alignment horizontal="left" vertical="top"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6"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2"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1"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30"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9"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0" fontId="3" fillId="0" borderId="0"/>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8"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0" fontId="20" fillId="89" borderId="197" applyNumberFormat="0" applyFont="0" applyAlignment="0" applyProtection="0"/>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7"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4" fontId="16" fillId="26" borderId="202" applyNumberFormat="0" applyProtection="0">
      <alignment horizontal="right" vertical="center"/>
    </xf>
    <xf numFmtId="0" fontId="20" fillId="89" borderId="196" applyNumberFormat="0" applyFont="0" applyAlignment="0" applyProtection="0"/>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5"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20" fillId="89" borderId="196" applyNumberFormat="0" applyFont="0" applyAlignment="0" applyProtection="0"/>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4" fontId="16" fillId="24" borderId="202" applyNumberFormat="0" applyProtection="0">
      <alignment horizontal="right" vertical="center"/>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20" fillId="89" borderId="196" applyNumberFormat="0" applyFont="0" applyAlignment="0" applyProtection="0"/>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0" fontId="17" fillId="19" borderId="202" applyNumberFormat="0" applyProtection="0">
      <alignment horizontal="left" vertical="top" indent="1"/>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0" fontId="20" fillId="89" borderId="196" applyNumberFormat="0" applyFont="0" applyAlignment="0" applyProtection="0"/>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1" fillId="19" borderId="202" applyNumberFormat="0" applyProtection="0">
      <alignment vertical="center"/>
    </xf>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20" fillId="89" borderId="196" applyNumberFormat="0" applyFont="0" applyAlignment="0" applyProtection="0"/>
    <xf numFmtId="4" fontId="30" fillId="18" borderId="195" applyNumberFormat="0" applyProtection="0">
      <alignment horizontal="right" vertical="center" wrapText="1"/>
    </xf>
    <xf numFmtId="4" fontId="30" fillId="18" borderId="195"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0" fontId="68" fillId="89" borderId="197" applyNumberFormat="0" applyFon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34"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0" fontId="183" fillId="91" borderId="1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195" applyNumberFormat="0" applyProtection="0">
      <alignment horizontal="right" vertical="center" wrapText="1"/>
    </xf>
    <xf numFmtId="4" fontId="55" fillId="104" borderId="195" applyNumberFormat="0" applyProtection="0">
      <alignment horizontal="right" vertical="center" wrapText="1"/>
    </xf>
    <xf numFmtId="4" fontId="16" fillId="0" borderId="198" applyNumberFormat="0" applyProtection="0">
      <alignment vertical="center"/>
    </xf>
    <xf numFmtId="4" fontId="16" fillId="0" borderId="198" applyNumberFormat="0" applyProtection="0">
      <alignment vertical="center"/>
    </xf>
    <xf numFmtId="4" fontId="16" fillId="0" borderId="198" applyNumberFormat="0" applyProtection="0">
      <alignment horizontal="left" vertical="center" indent="1"/>
    </xf>
    <xf numFmtId="4" fontId="16" fillId="19" borderId="198" applyNumberFormat="0" applyProtection="0">
      <alignment horizontal="left" vertical="center" indent="1"/>
    </xf>
    <xf numFmtId="4" fontId="25" fillId="22" borderId="195" applyNumberFormat="0" applyProtection="0">
      <alignment horizontal="left" vertical="center"/>
    </xf>
    <xf numFmtId="0" fontId="20" fillId="0" borderId="198" applyNumberFormat="0" applyProtection="0">
      <alignment horizontal="left" vertical="center" indent="1"/>
    </xf>
    <xf numFmtId="4" fontId="16" fillId="2" borderId="198" applyNumberFormat="0" applyProtection="0">
      <alignment horizontal="right" vertical="center"/>
    </xf>
    <xf numFmtId="4" fontId="16" fillId="106" borderId="198" applyNumberFormat="0" applyProtection="0">
      <alignment horizontal="right" vertical="center"/>
    </xf>
    <xf numFmtId="4" fontId="16" fillId="42" borderId="198" applyNumberFormat="0" applyProtection="0">
      <alignment horizontal="right" vertical="center"/>
    </xf>
    <xf numFmtId="4" fontId="16" fillId="107" borderId="198" applyNumberFormat="0" applyProtection="0">
      <alignment horizontal="right" vertical="center"/>
    </xf>
    <xf numFmtId="4" fontId="16" fillId="108" borderId="198" applyNumberFormat="0" applyProtection="0">
      <alignment horizontal="right" vertical="center"/>
    </xf>
    <xf numFmtId="4" fontId="16" fillId="109" borderId="198" applyNumberFormat="0" applyProtection="0">
      <alignment horizontal="right" vertical="center"/>
    </xf>
    <xf numFmtId="4" fontId="16" fillId="110" borderId="198" applyNumberFormat="0" applyProtection="0">
      <alignment horizontal="right" vertical="center"/>
    </xf>
    <xf numFmtId="4" fontId="16" fillId="111" borderId="198" applyNumberFormat="0" applyProtection="0">
      <alignment horizontal="right" vertical="center"/>
    </xf>
    <xf numFmtId="4" fontId="16" fillId="112" borderId="198" applyNumberFormat="0" applyProtection="0">
      <alignment horizontal="right" vertical="center"/>
    </xf>
    <xf numFmtId="0" fontId="20" fillId="113" borderId="198" applyNumberFormat="0" applyProtection="0">
      <alignment horizontal="left" vertical="center" indent="1"/>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0" borderId="195" applyNumberFormat="0" applyProtection="0">
      <alignment horizontal="left" vertical="center" indent="2"/>
    </xf>
    <xf numFmtId="0" fontId="20" fillId="49"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4" fillId="114" borderId="195" applyNumberFormat="0" applyProtection="0">
      <alignment horizontal="left" vertical="center" indent="2"/>
    </xf>
    <xf numFmtId="0" fontId="24" fillId="114"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5" fillId="115" borderId="195" applyNumberFormat="0" applyProtection="0">
      <alignment horizontal="left" vertical="center" indent="2"/>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0" fillId="49" borderId="198" applyNumberFormat="0" applyProtection="0">
      <alignment horizontal="left" vertical="center" indent="1"/>
    </xf>
    <xf numFmtId="0" fontId="20" fillId="35" borderId="190" applyNumberFormat="0" applyProtection="0">
      <alignment horizontal="left" vertical="top" indent="1"/>
    </xf>
    <xf numFmtId="0" fontId="20" fillId="35" borderId="190" applyNumberFormat="0" applyProtection="0">
      <alignment horizontal="left" vertical="top"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2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116" borderId="195" applyNumberFormat="0" applyProtection="0">
      <alignment horizontal="left" vertical="center" indent="2"/>
    </xf>
    <xf numFmtId="0" fontId="24" fillId="116" borderId="195" applyNumberFormat="0" applyProtection="0">
      <alignment horizontal="left" vertical="center" indent="2"/>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23" borderId="198" applyNumberFormat="0" applyProtection="0">
      <alignment horizontal="left" vertical="center" indent="1"/>
    </xf>
    <xf numFmtId="0" fontId="20" fillId="38" borderId="190" applyNumberFormat="0" applyProtection="0">
      <alignment horizontal="left" vertical="top" indent="1"/>
    </xf>
    <xf numFmtId="0" fontId="20" fillId="38" borderId="190" applyNumberFormat="0" applyProtection="0">
      <alignment horizontal="left" vertical="top" indent="1"/>
    </xf>
    <xf numFmtId="0" fontId="20" fillId="102"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02" borderId="198" applyNumberFormat="0" applyProtection="0">
      <alignment horizontal="left" vertical="center" indent="1"/>
    </xf>
    <xf numFmtId="0" fontId="20" fillId="39" borderId="190" applyNumberFormat="0" applyProtection="0">
      <alignment horizontal="left" vertical="top" indent="1"/>
    </xf>
    <xf numFmtId="0" fontId="20" fillId="39" borderId="190" applyNumberFormat="0" applyProtection="0">
      <alignment horizontal="left" vertical="top" indent="1"/>
    </xf>
    <xf numFmtId="0" fontId="20" fillId="113" borderId="198" applyNumberFormat="0" applyProtection="0">
      <alignment horizontal="left" vertical="center" indent="1"/>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4" fillId="0" borderId="195" applyNumberFormat="0" applyProtection="0">
      <alignment horizontal="left" vertical="center" indent="2"/>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113" borderId="198" applyNumberFormat="0" applyProtection="0">
      <alignment horizontal="left" vertical="center" indent="1"/>
    </xf>
    <xf numFmtId="0" fontId="20" fillId="3" borderId="190" applyNumberFormat="0" applyProtection="0">
      <alignment horizontal="left" vertical="top" indent="1"/>
    </xf>
    <xf numFmtId="0" fontId="20" fillId="3" borderId="190" applyNumberFormat="0" applyProtection="0">
      <alignment horizontal="left" vertical="top" indent="1"/>
    </xf>
    <xf numFmtId="0" fontId="20" fillId="84" borderId="195" applyNumberFormat="0">
      <protection locked="0"/>
    </xf>
    <xf numFmtId="0" fontId="20" fillId="84" borderId="195" applyNumberFormat="0">
      <protection locked="0"/>
    </xf>
    <xf numFmtId="0" fontId="20" fillId="84" borderId="195" applyNumberFormat="0">
      <protection locked="0"/>
    </xf>
    <xf numFmtId="0" fontId="20" fillId="84" borderId="195" applyNumberFormat="0">
      <protection locked="0"/>
    </xf>
    <xf numFmtId="4" fontId="16" fillId="40" borderId="198" applyNumberFormat="0" applyProtection="0">
      <alignment vertical="center"/>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39" fillId="0" borderId="195" applyNumberFormat="0" applyProtection="0">
      <alignment horizontal="left" vertical="center" indent="1"/>
    </xf>
    <xf numFmtId="4" fontId="16" fillId="40" borderId="198" applyNumberFormat="0" applyProtection="0">
      <alignment horizontal="left" vertical="center" indent="1"/>
    </xf>
    <xf numFmtId="4" fontId="16" fillId="40" borderId="198" applyNumberFormat="0" applyProtection="0">
      <alignment horizontal="left" vertical="center" indent="1"/>
    </xf>
    <xf numFmtId="4" fontId="23" fillId="0" borderId="195" applyNumberFormat="0" applyProtection="0">
      <alignment horizontal="right" vertical="center" wrapText="1"/>
    </xf>
    <xf numFmtId="4" fontId="23" fillId="0" borderId="195" applyNumberFormat="0" applyProtection="0">
      <alignment horizontal="right" vertical="center" wrapText="1"/>
    </xf>
    <xf numFmtId="4" fontId="24" fillId="0" borderId="195" applyNumberFormat="0" applyProtection="0">
      <alignment horizontal="right" vertical="center" wrapText="1"/>
    </xf>
    <xf numFmtId="4" fontId="16" fillId="0" borderId="198" applyNumberFormat="0" applyProtection="0">
      <alignment horizontal="right" vertical="center"/>
    </xf>
    <xf numFmtId="4" fontId="16" fillId="0" borderId="198" applyNumberFormat="0" applyProtection="0">
      <alignment horizontal="right" vertical="center"/>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4" fontId="23" fillId="0" borderId="195" applyNumberFormat="0" applyProtection="0">
      <alignment horizontal="left" vertical="center" indent="1"/>
    </xf>
    <xf numFmtId="0" fontId="20" fillId="0" borderId="198" applyNumberFormat="0" applyProtection="0">
      <alignment horizontal="left" vertical="center" indent="1"/>
    </xf>
    <xf numFmtId="0" fontId="20" fillId="0" borderId="198" applyNumberFormat="0" applyProtection="0">
      <alignment horizontal="left" vertical="center" indent="1"/>
    </xf>
    <xf numFmtId="0" fontId="25" fillId="43" borderId="195" applyNumberFormat="0" applyProtection="0">
      <alignment horizontal="center" vertical="center" wrapText="1"/>
    </xf>
    <xf numFmtId="0" fontId="20" fillId="0" borderId="198" applyNumberFormat="0" applyProtection="0">
      <alignment horizontal="left" vertical="center" indent="1"/>
    </xf>
    <xf numFmtId="0" fontId="20" fillId="0" borderId="198" applyNumberFormat="0" applyProtection="0">
      <alignment horizontal="left" vertical="center" indent="1"/>
    </xf>
    <xf numFmtId="4" fontId="45" fillId="117" borderId="198" applyNumberFormat="0" applyProtection="0">
      <alignment horizontal="right" vertic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6" fontId="195" fillId="0" borderId="185">
      <alignment horizontal="center"/>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73" fillId="0" borderId="199" applyNumberFormat="0" applyFill="0" applyAlignment="0" applyProtection="0"/>
    <xf numFmtId="204" fontId="20" fillId="0" borderId="200">
      <protection locked="0"/>
    </xf>
    <xf numFmtId="204" fontId="20" fillId="0" borderId="200">
      <protection locked="0"/>
    </xf>
    <xf numFmtId="0" fontId="73" fillId="0" borderId="199" applyNumberFormat="0" applyFill="0" applyAlignment="0" applyProtection="0"/>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204" fontId="20" fillId="0" borderId="183">
      <protection locked="0"/>
    </xf>
    <xf numFmtId="0" fontId="20" fillId="89" borderId="206"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20" fillId="89" borderId="204" applyNumberFormat="0" applyFont="0" applyAlignment="0" applyProtection="0"/>
    <xf numFmtId="0" fontId="68" fillId="89" borderId="206" applyNumberFormat="0" applyFon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34"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0" fontId="183" fillId="91" borderId="207" applyNumberFormat="0" applyAlignment="0" applyProtection="0"/>
    <xf numFmtId="4" fontId="55" fillId="104" borderId="203" applyNumberFormat="0" applyProtection="0">
      <alignment horizontal="right" vertical="center" wrapText="1"/>
    </xf>
    <xf numFmtId="4" fontId="55" fillId="104" borderId="203" applyNumberFormat="0" applyProtection="0">
      <alignment horizontal="right" vertical="center" wrapText="1"/>
    </xf>
    <xf numFmtId="4" fontId="16" fillId="0" borderId="207" applyNumberFormat="0" applyProtection="0">
      <alignment vertical="center"/>
    </xf>
    <xf numFmtId="4" fontId="16" fillId="0" borderId="207" applyNumberFormat="0" applyProtection="0">
      <alignment vertical="center"/>
    </xf>
    <xf numFmtId="4" fontId="16" fillId="0" borderId="207" applyNumberFormat="0" applyProtection="0">
      <alignment horizontal="left" vertical="center" indent="1"/>
    </xf>
    <xf numFmtId="4" fontId="16" fillId="19" borderId="207" applyNumberFormat="0" applyProtection="0">
      <alignment horizontal="left" vertical="center" indent="1"/>
    </xf>
    <xf numFmtId="4" fontId="25" fillId="22" borderId="203" applyNumberFormat="0" applyProtection="0">
      <alignment horizontal="left" vertical="center"/>
    </xf>
    <xf numFmtId="0" fontId="20" fillId="0" borderId="207" applyNumberFormat="0" applyProtection="0">
      <alignment horizontal="left" vertical="center" indent="1"/>
    </xf>
    <xf numFmtId="4" fontId="16" fillId="2" borderId="207" applyNumberFormat="0" applyProtection="0">
      <alignment horizontal="right" vertical="center"/>
    </xf>
    <xf numFmtId="4" fontId="16" fillId="106" borderId="207" applyNumberFormat="0" applyProtection="0">
      <alignment horizontal="right" vertical="center"/>
    </xf>
    <xf numFmtId="4" fontId="16" fillId="42" borderId="207" applyNumberFormat="0" applyProtection="0">
      <alignment horizontal="right" vertical="center"/>
    </xf>
    <xf numFmtId="4" fontId="16" fillId="107" borderId="207" applyNumberFormat="0" applyProtection="0">
      <alignment horizontal="right" vertical="center"/>
    </xf>
    <xf numFmtId="4" fontId="16" fillId="108" borderId="207" applyNumberFormat="0" applyProtection="0">
      <alignment horizontal="right" vertical="center"/>
    </xf>
    <xf numFmtId="4" fontId="16" fillId="109" borderId="207" applyNumberFormat="0" applyProtection="0">
      <alignment horizontal="right" vertical="center"/>
    </xf>
    <xf numFmtId="4" fontId="16" fillId="110" borderId="207" applyNumberFormat="0" applyProtection="0">
      <alignment horizontal="right" vertical="center"/>
    </xf>
    <xf numFmtId="4" fontId="16" fillId="111" borderId="207" applyNumberFormat="0" applyProtection="0">
      <alignment horizontal="right" vertical="center"/>
    </xf>
    <xf numFmtId="4" fontId="16" fillId="112" borderId="207" applyNumberFormat="0" applyProtection="0">
      <alignment horizontal="right" vertical="center"/>
    </xf>
    <xf numFmtId="0" fontId="20" fillId="113" borderId="207" applyNumberFormat="0" applyProtection="0">
      <alignment horizontal="left" vertical="center" indent="1"/>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0" borderId="203" applyNumberFormat="0" applyProtection="0">
      <alignment horizontal="left" vertical="center" indent="2"/>
    </xf>
    <xf numFmtId="0" fontId="20" fillId="49"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4" fillId="114" borderId="203" applyNumberFormat="0" applyProtection="0">
      <alignment horizontal="left" vertical="center" indent="2"/>
    </xf>
    <xf numFmtId="0" fontId="24" fillId="114"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5" fillId="115" borderId="203" applyNumberFormat="0" applyProtection="0">
      <alignment horizontal="left" vertical="center" indent="2"/>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0" fillId="49" borderId="207" applyNumberFormat="0" applyProtection="0">
      <alignment horizontal="left" vertical="center" indent="1"/>
    </xf>
    <xf numFmtId="0" fontId="20" fillId="35" borderId="202" applyNumberFormat="0" applyProtection="0">
      <alignment horizontal="left" vertical="top" indent="1"/>
    </xf>
    <xf numFmtId="0" fontId="20" fillId="35" borderId="202"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2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116" borderId="203" applyNumberFormat="0" applyProtection="0">
      <alignment horizontal="left" vertical="center" indent="2"/>
    </xf>
    <xf numFmtId="0" fontId="24" fillId="116" borderId="203" applyNumberFormat="0" applyProtection="0">
      <alignment horizontal="left" vertical="center" indent="2"/>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23" borderId="207" applyNumberFormat="0" applyProtection="0">
      <alignment horizontal="left" vertical="center" indent="1"/>
    </xf>
    <xf numFmtId="0" fontId="20" fillId="38" borderId="202" applyNumberFormat="0" applyProtection="0">
      <alignment horizontal="left" vertical="top" indent="1"/>
    </xf>
    <xf numFmtId="0" fontId="20" fillId="38" borderId="202" applyNumberFormat="0" applyProtection="0">
      <alignment horizontal="left" vertical="top" indent="1"/>
    </xf>
    <xf numFmtId="0" fontId="20" fillId="102"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02" borderId="207" applyNumberFormat="0" applyProtection="0">
      <alignment horizontal="left" vertical="center" indent="1"/>
    </xf>
    <xf numFmtId="0" fontId="20" fillId="39" borderId="202" applyNumberFormat="0" applyProtection="0">
      <alignment horizontal="left" vertical="top" indent="1"/>
    </xf>
    <xf numFmtId="0" fontId="20" fillId="39" borderId="202" applyNumberFormat="0" applyProtection="0">
      <alignment horizontal="left" vertical="top" indent="1"/>
    </xf>
    <xf numFmtId="0" fontId="20" fillId="113" borderId="207" applyNumberFormat="0" applyProtection="0">
      <alignment horizontal="left" vertical="center"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113" borderId="207" applyNumberFormat="0" applyProtection="0">
      <alignment horizontal="left" vertical="center" indent="1"/>
    </xf>
    <xf numFmtId="0" fontId="20" fillId="3" borderId="202" applyNumberFormat="0" applyProtection="0">
      <alignment horizontal="left" vertical="top" indent="1"/>
    </xf>
    <xf numFmtId="0" fontId="20" fillId="3" borderId="202"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07" applyNumberFormat="0" applyProtection="0">
      <alignment vertical="center"/>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39" fillId="0" borderId="203" applyNumberFormat="0" applyProtection="0">
      <alignment horizontal="left" vertical="center" indent="1"/>
    </xf>
    <xf numFmtId="4" fontId="16" fillId="40" borderId="207" applyNumberFormat="0" applyProtection="0">
      <alignment horizontal="left" vertical="center" indent="1"/>
    </xf>
    <xf numFmtId="4" fontId="16" fillId="40" borderId="207" applyNumberFormat="0" applyProtection="0">
      <alignment horizontal="left" vertical="center"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4" fillId="0" borderId="203" applyNumberFormat="0" applyProtection="0">
      <alignment horizontal="right" vertical="center" wrapText="1"/>
    </xf>
    <xf numFmtId="4" fontId="16" fillId="0" borderId="207" applyNumberFormat="0" applyProtection="0">
      <alignment horizontal="right" vertical="center"/>
    </xf>
    <xf numFmtId="4" fontId="16" fillId="0" borderId="207" applyNumberFormat="0" applyProtection="0">
      <alignment horizontal="right" vertical="center"/>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4" fontId="23" fillId="0" borderId="203" applyNumberFormat="0" applyProtection="0">
      <alignment horizontal="left" vertical="center" indent="1"/>
    </xf>
    <xf numFmtId="0" fontId="20" fillId="0" borderId="207" applyNumberFormat="0" applyProtection="0">
      <alignment horizontal="left" vertical="center" indent="1"/>
    </xf>
    <xf numFmtId="0" fontId="20" fillId="0" borderId="207" applyNumberFormat="0" applyProtection="0">
      <alignment horizontal="left" vertical="center" indent="1"/>
    </xf>
    <xf numFmtId="0" fontId="25" fillId="43" borderId="203" applyNumberFormat="0" applyProtection="0">
      <alignment horizontal="center" vertical="center" wrapText="1"/>
    </xf>
    <xf numFmtId="0" fontId="20" fillId="0" borderId="207" applyNumberFormat="0" applyProtection="0">
      <alignment horizontal="left" vertical="center" indent="1"/>
    </xf>
    <xf numFmtId="0" fontId="20" fillId="0" borderId="207" applyNumberFormat="0" applyProtection="0">
      <alignment horizontal="left" vertical="center" indent="1"/>
    </xf>
    <xf numFmtId="4" fontId="45" fillId="117" borderId="207" applyNumberFormat="0" applyProtection="0">
      <alignment horizontal="right" vertic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206" fontId="195" fillId="0" borderId="201">
      <alignment horizontal="center"/>
    </xf>
    <xf numFmtId="0" fontId="73" fillId="0" borderId="208" applyNumberFormat="0" applyFill="0" applyAlignment="0" applyProtection="0"/>
    <xf numFmtId="0" fontId="73" fillId="0" borderId="208" applyNumberFormat="0" applyFill="0" applyAlignment="0" applyProtection="0"/>
    <xf numFmtId="0" fontId="73" fillId="0" borderId="208" applyNumberFormat="0" applyFill="0" applyAlignment="0" applyProtection="0"/>
    <xf numFmtId="204" fontId="20" fillId="0" borderId="209">
      <protection locked="0"/>
    </xf>
    <xf numFmtId="204" fontId="20" fillId="0" borderId="209">
      <protection locked="0"/>
    </xf>
    <xf numFmtId="0" fontId="73" fillId="0" borderId="208"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4" fontId="30" fillId="18" borderId="203"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25" fillId="22" borderId="203"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7" fillId="33"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4" borderId="203"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03"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4" fillId="0" borderId="203"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03" applyNumberFormat="0">
      <protection locked="0"/>
    </xf>
    <xf numFmtId="0" fontId="20" fillId="84" borderId="203" applyNumberFormat="0">
      <protection locked="0"/>
    </xf>
    <xf numFmtId="0" fontId="20" fillId="84" borderId="203"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23" fillId="0" borderId="203"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23" fillId="0" borderId="203"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8" applyNumberFormat="0" applyFont="0" applyAlignment="0" applyProtection="0"/>
    <xf numFmtId="9" fontId="3" fillId="0" borderId="0" applyFont="0" applyFill="0" applyBorder="0" applyAlignment="0" applyProtection="0"/>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0" fillId="18" borderId="203" applyNumberFormat="0" applyProtection="0">
      <alignment horizontal="right" vertical="center" wrapText="1"/>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1" fillId="19" borderId="211" applyNumberFormat="0" applyProtection="0">
      <alignment vertical="center"/>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4" fontId="30" fillId="18" borderId="212" applyNumberFormat="0" applyProtection="0">
      <alignment horizontal="left" vertical="center"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25" fillId="22" borderId="212" applyNumberFormat="0" applyProtection="0">
      <alignment horizontal="lef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4" fontId="16" fillId="36" borderId="211" applyNumberFormat="0" applyProtection="0">
      <alignment horizontal="right" vertical="center"/>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1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36" fillId="41" borderId="211"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0" fontId="25" fillId="43" borderId="212" applyNumberFormat="0" applyProtection="0">
      <alignment horizontal="center" vertical="center" wrapText="1"/>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0" fontId="3" fillId="0" borderId="0"/>
    <xf numFmtId="9" fontId="3" fillId="0" borderId="0" applyFont="0" applyFill="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3" fillId="34"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0" fontId="135" fillId="91" borderId="2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0" fontId="156" fillId="0" borderId="214">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170" fillId="93" borderId="21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89" borderId="215"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20" fillId="89" borderId="213" applyNumberFormat="0" applyFont="0" applyAlignment="0" applyProtection="0"/>
    <xf numFmtId="0" fontId="3" fillId="5" borderId="18" applyNumberFormat="0" applyFont="0" applyAlignment="0" applyProtection="0"/>
    <xf numFmtId="0" fontId="3" fillId="5" borderId="18" applyNumberFormat="0" applyFont="0" applyAlignment="0" applyProtection="0"/>
    <xf numFmtId="0" fontId="68" fillId="89" borderId="215" applyNumberFormat="0" applyFon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34"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0" fontId="183" fillId="91" borderId="2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5" fillId="104" borderId="212" applyNumberFormat="0" applyProtection="0">
      <alignment horizontal="right" vertical="center" wrapText="1"/>
    </xf>
    <xf numFmtId="4" fontId="55" fillId="104" borderId="212" applyNumberFormat="0" applyProtection="0">
      <alignment horizontal="right" vertical="center" wrapText="1"/>
    </xf>
    <xf numFmtId="4" fontId="16" fillId="0" borderId="216" applyNumberFormat="0" applyProtection="0">
      <alignment vertical="center"/>
    </xf>
    <xf numFmtId="4" fontId="16" fillId="0" borderId="216" applyNumberFormat="0" applyProtection="0">
      <alignment vertical="center"/>
    </xf>
    <xf numFmtId="4" fontId="16" fillId="0" borderId="216" applyNumberFormat="0" applyProtection="0">
      <alignment horizontal="left" vertical="center" indent="1"/>
    </xf>
    <xf numFmtId="4" fontId="16" fillId="19" borderId="216" applyNumberFormat="0" applyProtection="0">
      <alignment horizontal="left" vertical="center" indent="1"/>
    </xf>
    <xf numFmtId="4" fontId="25" fillId="22" borderId="212" applyNumberFormat="0" applyProtection="0">
      <alignment horizontal="left" vertical="center"/>
    </xf>
    <xf numFmtId="0" fontId="20" fillId="0" borderId="216" applyNumberFormat="0" applyProtection="0">
      <alignment horizontal="left" vertical="center" indent="1"/>
    </xf>
    <xf numFmtId="4" fontId="16" fillId="2" borderId="216" applyNumberFormat="0" applyProtection="0">
      <alignment horizontal="right" vertical="center"/>
    </xf>
    <xf numFmtId="4" fontId="16" fillId="106" borderId="216" applyNumberFormat="0" applyProtection="0">
      <alignment horizontal="right" vertical="center"/>
    </xf>
    <xf numFmtId="4" fontId="16" fillId="42" borderId="216" applyNumberFormat="0" applyProtection="0">
      <alignment horizontal="right" vertical="center"/>
    </xf>
    <xf numFmtId="4" fontId="16" fillId="107" borderId="216" applyNumberFormat="0" applyProtection="0">
      <alignment horizontal="right" vertical="center"/>
    </xf>
    <xf numFmtId="4" fontId="16" fillId="108" borderId="216" applyNumberFormat="0" applyProtection="0">
      <alignment horizontal="right" vertical="center"/>
    </xf>
    <xf numFmtId="4" fontId="16" fillId="109" borderId="216" applyNumberFormat="0" applyProtection="0">
      <alignment horizontal="right" vertical="center"/>
    </xf>
    <xf numFmtId="4" fontId="16" fillId="110" borderId="216" applyNumberFormat="0" applyProtection="0">
      <alignment horizontal="right" vertical="center"/>
    </xf>
    <xf numFmtId="4" fontId="16" fillId="111" borderId="216" applyNumberFormat="0" applyProtection="0">
      <alignment horizontal="right" vertical="center"/>
    </xf>
    <xf numFmtId="4" fontId="16" fillId="112" borderId="216" applyNumberFormat="0" applyProtection="0">
      <alignment horizontal="right" vertical="center"/>
    </xf>
    <xf numFmtId="0" fontId="20" fillId="113" borderId="216"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16"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16"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16"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16"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16"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16" applyNumberFormat="0" applyProtection="0">
      <alignment vertical="center"/>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39" fillId="0" borderId="212" applyNumberFormat="0" applyProtection="0">
      <alignment horizontal="left" vertical="center" indent="1"/>
    </xf>
    <xf numFmtId="4" fontId="16" fillId="40" borderId="216" applyNumberFormat="0" applyProtection="0">
      <alignment horizontal="left" vertical="center" indent="1"/>
    </xf>
    <xf numFmtId="4" fontId="16" fillId="40" borderId="216" applyNumberFormat="0" applyProtection="0">
      <alignment horizontal="left" vertical="center" indent="1"/>
    </xf>
    <xf numFmtId="4" fontId="23" fillId="0" borderId="212" applyNumberFormat="0" applyProtection="0">
      <alignment horizontal="right" vertical="center"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16" applyNumberFormat="0" applyProtection="0">
      <alignment horizontal="right" vertical="center"/>
    </xf>
    <xf numFmtId="4" fontId="16" fillId="0" borderId="216" applyNumberFormat="0" applyProtection="0">
      <alignment horizontal="righ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16" applyNumberFormat="0" applyProtection="0">
      <alignment horizontal="left" vertical="center" indent="1"/>
    </xf>
    <xf numFmtId="0" fontId="20" fillId="0" borderId="216" applyNumberFormat="0" applyProtection="0">
      <alignment horizontal="left" vertical="center" indent="1"/>
    </xf>
    <xf numFmtId="0" fontId="25" fillId="43" borderId="212" applyNumberFormat="0" applyProtection="0">
      <alignment horizontal="center" vertical="center" wrapText="1"/>
    </xf>
    <xf numFmtId="0" fontId="20" fillId="0" borderId="216" applyNumberFormat="0" applyProtection="0">
      <alignment horizontal="left" vertical="center" indent="1"/>
    </xf>
    <xf numFmtId="0" fontId="20" fillId="0" borderId="216" applyNumberFormat="0" applyProtection="0">
      <alignment horizontal="left" vertical="center" indent="1"/>
    </xf>
    <xf numFmtId="4" fontId="45" fillId="117" borderId="216" applyNumberFormat="0" applyProtection="0">
      <alignment horizontal="right" vertic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6" fontId="195" fillId="0" borderId="210">
      <alignment horizontal="center"/>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73" fillId="0" borderId="217" applyNumberFormat="0" applyFill="0" applyAlignment="0" applyProtection="0"/>
    <xf numFmtId="204" fontId="20" fillId="0" borderId="218">
      <protection locked="0"/>
    </xf>
    <xf numFmtId="204" fontId="20" fillId="0" borderId="218">
      <protection locked="0"/>
    </xf>
    <xf numFmtId="0" fontId="73" fillId="0" borderId="217" applyNumberFormat="0" applyFill="0" applyAlignment="0" applyProtection="0"/>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204" fontId="20" fillId="0" borderId="209">
      <protection locked="0"/>
    </xf>
    <xf numFmtId="0" fontId="20" fillId="39"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0" fontId="25" fillId="43" borderId="226" applyNumberFormat="0" applyProtection="0">
      <alignment horizontal="center" vertical="center" wrapText="1"/>
    </xf>
    <xf numFmtId="4" fontId="30" fillId="18" borderId="212" applyNumberFormat="0" applyProtection="0">
      <alignment horizontal="right" vertical="center" wrapText="1"/>
    </xf>
    <xf numFmtId="4" fontId="30" fillId="18" borderId="212" applyNumberFormat="0" applyProtection="0">
      <alignment horizontal="left" vertical="center" indent="1"/>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23" fillId="0" borderId="212" applyNumberFormat="0" applyProtection="0">
      <alignment horizontal="right" vertical="center" wrapText="1"/>
    </xf>
    <xf numFmtId="4" fontId="23" fillId="0" borderId="226" applyNumberFormat="0" applyProtection="0">
      <alignment horizontal="left" vertical="center" indent="1"/>
    </xf>
    <xf numFmtId="0" fontId="25" fillId="44" borderId="212" applyNumberFormat="0" applyProtection="0">
      <alignment horizontal="center" vertical="top" wrapText="1"/>
    </xf>
    <xf numFmtId="0" fontId="24" fillId="0" borderId="226" applyNumberFormat="0" applyProtection="0">
      <alignment horizontal="left" vertical="center" indent="2"/>
    </xf>
    <xf numFmtId="0" fontId="20" fillId="3" borderId="227" applyNumberFormat="0" applyProtection="0">
      <alignment horizontal="left" vertical="top" indent="1"/>
    </xf>
    <xf numFmtId="0" fontId="3" fillId="0" borderId="0"/>
    <xf numFmtId="44" fontId="3" fillId="0" borderId="0" applyFont="0" applyFill="0" applyBorder="0" applyAlignment="0" applyProtection="0"/>
    <xf numFmtId="0" fontId="25" fillId="44" borderId="226" applyNumberFormat="0" applyProtection="0">
      <alignment horizontal="center" vertical="top" wrapText="1"/>
    </xf>
    <xf numFmtId="4" fontId="23" fillId="0" borderId="212" applyNumberFormat="0" applyProtection="0">
      <alignment horizontal="left" vertical="center" indent="1"/>
    </xf>
    <xf numFmtId="4" fontId="16" fillId="27" borderId="227" applyNumberFormat="0" applyProtection="0">
      <alignment horizontal="right" vertical="center"/>
    </xf>
    <xf numFmtId="4" fontId="16" fillId="24" borderId="227" applyNumberFormat="0" applyProtection="0">
      <alignment horizontal="right" vertical="center"/>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0" fontId="3" fillId="0" borderId="0"/>
    <xf numFmtId="44" fontId="3" fillId="0" borderId="0" applyFont="0" applyFill="0" applyBorder="0" applyAlignment="0" applyProtection="0"/>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0" fontId="3" fillId="0" borderId="0"/>
    <xf numFmtId="0" fontId="3" fillId="0" borderId="0"/>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39" borderId="227" applyNumberFormat="0" applyProtection="0">
      <alignment horizontal="left" vertical="top" indent="1"/>
    </xf>
    <xf numFmtId="0" fontId="20" fillId="84" borderId="226" applyNumberFormat="0">
      <protection locked="0"/>
    </xf>
    <xf numFmtId="0" fontId="3" fillId="0" borderId="0"/>
    <xf numFmtId="0" fontId="3" fillId="0" borderId="0"/>
    <xf numFmtId="0" fontId="16" fillId="40" borderId="227" applyNumberFormat="0" applyProtection="0">
      <alignment horizontal="left" vertical="top" indent="1"/>
    </xf>
    <xf numFmtId="4" fontId="36" fillId="40" borderId="227" applyNumberFormat="0" applyProtection="0">
      <alignment vertical="center"/>
    </xf>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0" fontId="20" fillId="84" borderId="212" applyNumberFormat="0">
      <protection locked="0"/>
    </xf>
    <xf numFmtId="0" fontId="3" fillId="0" borderId="0"/>
    <xf numFmtId="0" fontId="3" fillId="0" borderId="0"/>
    <xf numFmtId="4" fontId="30" fillId="18" borderId="212" applyNumberFormat="0" applyProtection="0">
      <alignment horizontal="right" vertical="center" wrapText="1"/>
    </xf>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0" fontId="3" fillId="0" borderId="0"/>
    <xf numFmtId="0" fontId="3" fillId="0" borderId="0"/>
    <xf numFmtId="4" fontId="25" fillId="22" borderId="212" applyNumberFormat="0" applyProtection="0">
      <alignment horizontal="left" vertical="center"/>
    </xf>
    <xf numFmtId="0" fontId="24" fillId="0" borderId="212" applyNumberFormat="0" applyProtection="0">
      <alignment horizontal="left" vertical="center" indent="2"/>
    </xf>
    <xf numFmtId="4" fontId="30" fillId="18" borderId="212" applyNumberFormat="0" applyProtection="0">
      <alignment horizontal="right" vertical="center" wrapText="1"/>
    </xf>
    <xf numFmtId="4" fontId="16" fillId="31" borderId="211" applyNumberFormat="0" applyProtection="0">
      <alignment horizontal="right" vertical="center"/>
    </xf>
    <xf numFmtId="0" fontId="20" fillId="39" borderId="211" applyNumberFormat="0" applyProtection="0">
      <alignment horizontal="left" vertical="top" indent="1"/>
    </xf>
    <xf numFmtId="0" fontId="20" fillId="84" borderId="212" applyNumberFormat="0">
      <protection locked="0"/>
    </xf>
    <xf numFmtId="4" fontId="25" fillId="22" borderId="212" applyNumberFormat="0" applyProtection="0">
      <alignment horizontal="left" vertical="center"/>
    </xf>
    <xf numFmtId="4" fontId="30" fillId="18" borderId="212" applyNumberFormat="0" applyProtection="0">
      <alignment horizontal="right" vertical="center" wrapText="1"/>
    </xf>
    <xf numFmtId="0" fontId="17" fillId="19" borderId="211" applyNumberFormat="0" applyProtection="0">
      <alignment horizontal="left" vertical="top" indent="1"/>
    </xf>
    <xf numFmtId="4" fontId="31" fillId="19" borderId="211" applyNumberFormat="0" applyProtection="0">
      <alignment vertical="center"/>
    </xf>
    <xf numFmtId="0" fontId="3" fillId="0" borderId="0"/>
    <xf numFmtId="44" fontId="3" fillId="0" borderId="0" applyFont="0" applyFill="0" applyBorder="0" applyAlignment="0" applyProtection="0"/>
    <xf numFmtId="4" fontId="16" fillId="34" borderId="212" applyNumberFormat="0" applyProtection="0">
      <alignment horizontal="left" vertical="center" indent="1"/>
    </xf>
    <xf numFmtId="4" fontId="30" fillId="18" borderId="212" applyNumberFormat="0" applyProtection="0">
      <alignment horizontal="left" vertical="center"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4" fontId="16" fillId="36" borderId="211" applyNumberFormat="0" applyProtection="0">
      <alignment horizontal="right" vertical="center"/>
    </xf>
    <xf numFmtId="4" fontId="16" fillId="34" borderId="212" applyNumberFormat="0" applyProtection="0">
      <alignment horizontal="left" vertical="center" indent="1"/>
    </xf>
    <xf numFmtId="4" fontId="17" fillId="33" borderId="212" applyNumberFormat="0" applyProtection="0">
      <alignment horizontal="left" vertical="center" indent="1"/>
    </xf>
    <xf numFmtId="4" fontId="16" fillId="32" borderId="211" applyNumberFormat="0" applyProtection="0">
      <alignment horizontal="right" vertical="center"/>
    </xf>
    <xf numFmtId="0" fontId="25" fillId="44" borderId="212" applyNumberFormat="0" applyProtection="0">
      <alignment horizontal="center" vertical="top" wrapText="1"/>
    </xf>
    <xf numFmtId="0" fontId="25" fillId="43" borderId="212" applyNumberFormat="0" applyProtection="0">
      <alignment horizontal="center" vertical="center" wrapText="1"/>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23" fillId="0" borderId="212" applyNumberFormat="0" applyProtection="0">
      <alignment horizontal="right" vertical="center" wrapText="1"/>
    </xf>
    <xf numFmtId="4" fontId="16" fillId="24" borderId="211" applyNumberFormat="0" applyProtection="0">
      <alignment horizontal="right" vertical="center"/>
    </xf>
    <xf numFmtId="4" fontId="30" fillId="18" borderId="212" applyNumberFormat="0" applyProtection="0">
      <alignment horizontal="right" vertical="center" wrapTex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4" fontId="30" fillId="18" borderId="212" applyNumberFormat="0" applyProtection="0">
      <alignment horizontal="left" vertical="center" indent="1"/>
    </xf>
    <xf numFmtId="4" fontId="17" fillId="33" borderId="212" applyNumberFormat="0" applyProtection="0">
      <alignment horizontal="left" vertical="center" indent="1"/>
    </xf>
    <xf numFmtId="0" fontId="3" fillId="0" borderId="0"/>
    <xf numFmtId="0" fontId="3" fillId="0" borderId="0"/>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0" fontId="3" fillId="0" borderId="0"/>
    <xf numFmtId="44" fontId="3" fillId="0" borderId="0" applyFont="0" applyFill="0" applyBorder="0" applyAlignment="0" applyProtection="0"/>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0" fontId="3" fillId="0" borderId="0"/>
    <xf numFmtId="0" fontId="3" fillId="0" borderId="0"/>
    <xf numFmtId="4" fontId="23" fillId="0" borderId="212"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31" fillId="19" borderId="211" applyNumberFormat="0" applyProtection="0">
      <alignment vertical="center"/>
    </xf>
    <xf numFmtId="4" fontId="30" fillId="18" borderId="212" applyNumberFormat="0" applyProtection="0">
      <alignment horizontal="left" vertical="center" indent="1"/>
    </xf>
    <xf numFmtId="0" fontId="17" fillId="19" borderId="211" applyNumberFormat="0" applyProtection="0">
      <alignment horizontal="left" vertical="top" indent="1"/>
    </xf>
    <xf numFmtId="4" fontId="25" fillId="22" borderId="212" applyNumberFormat="0" applyProtection="0">
      <alignment horizontal="left" vertical="center"/>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7" fillId="33" borderId="212" applyNumberFormat="0" applyProtection="0">
      <alignment horizontal="left" vertical="center" indent="1"/>
    </xf>
    <xf numFmtId="4" fontId="16" fillId="34" borderId="212" applyNumberFormat="0" applyProtection="0">
      <alignment horizontal="left" vertical="center" indent="1"/>
    </xf>
    <xf numFmtId="4" fontId="16" fillId="36" borderId="211" applyNumberFormat="0" applyProtection="0">
      <alignment horizontal="right" vertical="center"/>
    </xf>
    <xf numFmtId="0" fontId="24" fillId="0" borderId="212" applyNumberFormat="0" applyProtection="0">
      <alignment horizontal="left" vertical="center" indent="2"/>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0" fillId="38" borderId="211" applyNumberFormat="0" applyProtection="0">
      <alignment horizontal="left" vertical="top" indent="1"/>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4" fontId="31" fillId="19" borderId="211" applyNumberFormat="0" applyProtection="0">
      <alignment vertical="center"/>
    </xf>
    <xf numFmtId="0" fontId="17" fillId="19" borderId="211" applyNumberFormat="0" applyProtection="0">
      <alignment horizontal="left" vertical="top" indent="1"/>
    </xf>
    <xf numFmtId="4" fontId="16" fillId="24" borderId="211" applyNumberFormat="0" applyProtection="0">
      <alignment horizontal="right" vertical="center"/>
    </xf>
    <xf numFmtId="4" fontId="16" fillId="25" borderId="211" applyNumberFormat="0" applyProtection="0">
      <alignment horizontal="right" vertical="center"/>
    </xf>
    <xf numFmtId="4" fontId="16" fillId="26" borderId="211" applyNumberFormat="0" applyProtection="0">
      <alignment horizontal="right" vertical="center"/>
    </xf>
    <xf numFmtId="4" fontId="16" fillId="27" borderId="211" applyNumberFormat="0" applyProtection="0">
      <alignment horizontal="right" vertical="center"/>
    </xf>
    <xf numFmtId="4" fontId="16" fillId="28" borderId="211" applyNumberFormat="0" applyProtection="0">
      <alignment horizontal="right" vertical="center"/>
    </xf>
    <xf numFmtId="4" fontId="16" fillId="29" borderId="211" applyNumberFormat="0" applyProtection="0">
      <alignment horizontal="right" vertical="center"/>
    </xf>
    <xf numFmtId="4" fontId="16" fillId="30" borderId="211" applyNumberFormat="0" applyProtection="0">
      <alignment horizontal="right" vertical="center"/>
    </xf>
    <xf numFmtId="4" fontId="16" fillId="31" borderId="211" applyNumberFormat="0" applyProtection="0">
      <alignment horizontal="right" vertical="center"/>
    </xf>
    <xf numFmtId="4" fontId="16" fillId="32" borderId="211" applyNumberFormat="0" applyProtection="0">
      <alignment horizontal="righ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24" fillId="0" borderId="212" applyNumberFormat="0" applyProtection="0">
      <alignment horizontal="left" vertical="center" indent="2"/>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23" fillId="0" borderId="212" applyNumberFormat="0" applyProtection="0">
      <alignment horizontal="right" vertical="center" wrapText="1"/>
    </xf>
    <xf numFmtId="4" fontId="36" fillId="41" borderId="211" applyNumberFormat="0" applyProtection="0">
      <alignment horizontal="right" vertical="center"/>
    </xf>
    <xf numFmtId="0" fontId="25" fillId="43" borderId="212" applyNumberFormat="0" applyProtection="0">
      <alignment horizontal="center" vertical="center" wrapText="1"/>
    </xf>
    <xf numFmtId="0" fontId="25" fillId="44" borderId="212" applyNumberFormat="0" applyProtection="0">
      <alignment horizontal="center" vertical="top" wrapText="1"/>
    </xf>
    <xf numFmtId="4" fontId="45" fillId="41" borderId="211" applyNumberFormat="0" applyProtection="0">
      <alignment horizontal="right" vertical="center"/>
    </xf>
    <xf numFmtId="4" fontId="45" fillId="41" borderId="211" applyNumberFormat="0" applyProtection="0">
      <alignment horizontal="right" vertical="center"/>
    </xf>
    <xf numFmtId="4" fontId="36" fillId="41" borderId="211" applyNumberFormat="0" applyProtection="0">
      <alignment horizontal="right" vertical="center"/>
    </xf>
    <xf numFmtId="0" fontId="16" fillId="40" borderId="211" applyNumberFormat="0" applyProtection="0">
      <alignment horizontal="left" vertical="top" indent="1"/>
    </xf>
    <xf numFmtId="4" fontId="36" fillId="40" borderId="211" applyNumberFormat="0" applyProtection="0">
      <alignment vertical="center"/>
    </xf>
    <xf numFmtId="4" fontId="16" fillId="40" borderId="211" applyNumberFormat="0" applyProtection="0">
      <alignment vertical="center"/>
    </xf>
    <xf numFmtId="0" fontId="20" fillId="3" borderId="211" applyNumberFormat="0" applyProtection="0">
      <alignment horizontal="left" vertical="top" indent="1"/>
    </xf>
    <xf numFmtId="0" fontId="20" fillId="39" borderId="211" applyNumberFormat="0" applyProtection="0">
      <alignment horizontal="left" vertical="top" indent="1"/>
    </xf>
    <xf numFmtId="0" fontId="20" fillId="38" borderId="211" applyNumberFormat="0" applyProtection="0">
      <alignment horizontal="left" vertical="top" indent="1"/>
    </xf>
    <xf numFmtId="0" fontId="20" fillId="35" borderId="211" applyNumberFormat="0" applyProtection="0">
      <alignment horizontal="left" vertical="top" indent="1"/>
    </xf>
    <xf numFmtId="4" fontId="16" fillId="36" borderId="211" applyNumberFormat="0" applyProtection="0">
      <alignment horizontal="right" vertical="center"/>
    </xf>
    <xf numFmtId="4" fontId="16" fillId="32" borderId="211" applyNumberFormat="0" applyProtection="0">
      <alignment horizontal="right" vertical="center"/>
    </xf>
    <xf numFmtId="4" fontId="16" fillId="31" borderId="211" applyNumberFormat="0" applyProtection="0">
      <alignment horizontal="right" vertical="center"/>
    </xf>
    <xf numFmtId="4" fontId="16" fillId="30" borderId="211" applyNumberFormat="0" applyProtection="0">
      <alignment horizontal="right" vertical="center"/>
    </xf>
    <xf numFmtId="4" fontId="16" fillId="29" borderId="211" applyNumberFormat="0" applyProtection="0">
      <alignment horizontal="right" vertical="center"/>
    </xf>
    <xf numFmtId="4" fontId="16" fillId="28" borderId="211" applyNumberFormat="0" applyProtection="0">
      <alignment horizontal="right" vertical="center"/>
    </xf>
    <xf numFmtId="4" fontId="16" fillId="27" borderId="211" applyNumberFormat="0" applyProtection="0">
      <alignment horizontal="right" vertical="center"/>
    </xf>
    <xf numFmtId="4" fontId="16" fillId="26" borderId="211" applyNumberFormat="0" applyProtection="0">
      <alignment horizontal="right" vertical="center"/>
    </xf>
    <xf numFmtId="4" fontId="16" fillId="25" borderId="211" applyNumberFormat="0" applyProtection="0">
      <alignment horizontal="right" vertical="center"/>
    </xf>
    <xf numFmtId="4" fontId="16" fillId="24" borderId="211" applyNumberFormat="0" applyProtection="0">
      <alignment horizontal="right" vertical="center"/>
    </xf>
    <xf numFmtId="0" fontId="17" fillId="19" borderId="211" applyNumberFormat="0" applyProtection="0">
      <alignment horizontal="left" vertical="top" indent="1"/>
    </xf>
    <xf numFmtId="4" fontId="31" fillId="19" borderId="211" applyNumberFormat="0" applyProtection="0">
      <alignment vertical="center"/>
    </xf>
    <xf numFmtId="0" fontId="20" fillId="84" borderId="212" applyNumberFormat="0">
      <protection locked="0"/>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16" fillId="24" borderId="211" applyNumberFormat="0" applyProtection="0">
      <alignment horizontal="right" vertical="center"/>
    </xf>
    <xf numFmtId="4" fontId="31" fillId="19" borderId="211" applyNumberFormat="0" applyProtection="0">
      <alignment vertical="center"/>
    </xf>
    <xf numFmtId="4" fontId="16" fillId="36" borderId="211" applyNumberFormat="0" applyProtection="0">
      <alignment horizontal="right" vertical="center"/>
    </xf>
    <xf numFmtId="0" fontId="20" fillId="35" borderId="211" applyNumberFormat="0" applyProtection="0">
      <alignment horizontal="left" vertical="top" indent="1"/>
    </xf>
    <xf numFmtId="0" fontId="20" fillId="38" borderId="211" applyNumberFormat="0" applyProtection="0">
      <alignment horizontal="left" vertical="top" indent="1"/>
    </xf>
    <xf numFmtId="0" fontId="20" fillId="39" borderId="211" applyNumberFormat="0" applyProtection="0">
      <alignment horizontal="left" vertical="top" indent="1"/>
    </xf>
    <xf numFmtId="0" fontId="20" fillId="3" borderId="211" applyNumberFormat="0" applyProtection="0">
      <alignment horizontal="left" vertical="top" indent="1"/>
    </xf>
    <xf numFmtId="4" fontId="16" fillId="40" borderId="211" applyNumberFormat="0" applyProtection="0">
      <alignment vertical="center"/>
    </xf>
    <xf numFmtId="4" fontId="36" fillId="40" borderId="211" applyNumberFormat="0" applyProtection="0">
      <alignment vertical="center"/>
    </xf>
    <xf numFmtId="0" fontId="16" fillId="40" borderId="211" applyNumberFormat="0" applyProtection="0">
      <alignment horizontal="left" vertical="top" indent="1"/>
    </xf>
    <xf numFmtId="4" fontId="36" fillId="41" borderId="211" applyNumberFormat="0" applyProtection="0">
      <alignment horizontal="right" vertical="center"/>
    </xf>
    <xf numFmtId="4" fontId="45" fillId="41" borderId="211" applyNumberFormat="0" applyProtection="0">
      <alignment horizontal="right" vertical="center"/>
    </xf>
    <xf numFmtId="4" fontId="16" fillId="30" borderId="211" applyNumberFormat="0" applyProtection="0">
      <alignment horizontal="right" vertical="center"/>
    </xf>
    <xf numFmtId="4" fontId="16" fillId="32" borderId="211" applyNumberFormat="0" applyProtection="0">
      <alignment horizontal="right" vertical="center"/>
    </xf>
    <xf numFmtId="4" fontId="16" fillId="29" borderId="211" applyNumberFormat="0" applyProtection="0">
      <alignment horizontal="right" vertical="center"/>
    </xf>
    <xf numFmtId="4" fontId="16" fillId="25" borderId="211" applyNumberFormat="0" applyProtection="0">
      <alignment horizontal="right" vertical="center"/>
    </xf>
    <xf numFmtId="4" fontId="16" fillId="27" borderId="211" applyNumberFormat="0" applyProtection="0">
      <alignment horizontal="right" vertical="center"/>
    </xf>
    <xf numFmtId="0" fontId="17" fillId="19" borderId="211" applyNumberFormat="0" applyProtection="0">
      <alignment horizontal="left" vertical="top" indent="1"/>
    </xf>
    <xf numFmtId="4" fontId="16" fillId="28" borderId="211" applyNumberFormat="0" applyProtection="0">
      <alignment horizontal="right" vertical="center"/>
    </xf>
    <xf numFmtId="4" fontId="16" fillId="31" borderId="211" applyNumberFormat="0" applyProtection="0">
      <alignment horizontal="right" vertical="center"/>
    </xf>
    <xf numFmtId="4" fontId="16" fillId="26" borderId="211" applyNumberFormat="0" applyProtection="0">
      <alignment horizontal="right" vertical="center"/>
    </xf>
    <xf numFmtId="0" fontId="3" fillId="0" borderId="0"/>
    <xf numFmtId="4" fontId="23" fillId="0" borderId="212"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18" applyNumberFormat="0" applyFont="0" applyAlignment="0" applyProtection="0"/>
    <xf numFmtId="9" fontId="3" fillId="0" borderId="0" applyFont="0" applyFill="0" applyBorder="0" applyAlignment="0" applyProtection="0"/>
    <xf numFmtId="4" fontId="23" fillId="0" borderId="212" applyNumberFormat="0" applyProtection="0">
      <alignment horizontal="left" vertical="center" indent="1"/>
    </xf>
    <xf numFmtId="4" fontId="23" fillId="0" borderId="212" applyNumberFormat="0" applyProtection="0">
      <alignment horizontal="left" vertical="center" indent="1"/>
    </xf>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128" fillId="34" borderId="184" applyNumberFormat="0" applyFont="0" applyBorder="0" applyAlignment="0" applyProtection="0">
      <protection hidden="1"/>
    </xf>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3" fillId="34"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0" fontId="135" fillId="91" borderId="2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88" fontId="3" fillId="0" borderId="0" applyFont="0" applyFill="0" applyBorder="0" applyProtection="0">
      <alignment horizontal="right" vertical="center"/>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0" fontId="156" fillId="0" borderId="219">
      <alignment horizontal="left" vertical="center"/>
    </xf>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10" fontId="22" fillId="40" borderId="212" applyNumberFormat="0" applyBorder="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170" fillId="93" borderId="22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0" fontId="170" fillId="93" borderId="230" applyNumberFormat="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10" fontId="22" fillId="40" borderId="226" applyNumberFormat="0" applyBorder="0" applyAlignment="0" applyProtection="0"/>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56" fillId="0" borderId="229">
      <alignment horizontal="left" vertical="center"/>
    </xf>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135" fillId="91" borderId="230" applyNumberFormat="0" applyAlignment="0" applyProtection="0"/>
    <xf numFmtId="0" fontId="135" fillId="91" borderId="230" applyNumberFormat="0" applyAlignment="0" applyProtection="0"/>
    <xf numFmtId="0" fontId="133" fillId="34" borderId="2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30" fillId="18" borderId="226" applyNumberFormat="0" applyProtection="0">
      <alignment horizontal="left" vertical="center" indent="1"/>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20" fillId="84" borderId="226" applyNumberFormat="0">
      <protection locked="0"/>
    </xf>
    <xf numFmtId="0" fontId="3" fillId="0" borderId="0"/>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30" fillId="18" borderId="226" applyNumberFormat="0" applyProtection="0">
      <alignment horizontal="right" vertical="center" wrapText="1"/>
    </xf>
    <xf numFmtId="0" fontId="3" fillId="0" borderId="0"/>
    <xf numFmtId="4" fontId="23" fillId="0" borderId="226" applyNumberFormat="0" applyProtection="0">
      <alignment horizontal="left" vertical="center" indent="1"/>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3" fillId="0" borderId="0"/>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0" fontId="3" fillId="0" borderId="0"/>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3" fillId="0" borderId="0"/>
    <xf numFmtId="4" fontId="16" fillId="31" borderId="227" applyNumberFormat="0" applyProtection="0">
      <alignment horizontal="right" vertical="center"/>
    </xf>
    <xf numFmtId="0" fontId="3" fillId="0" borderId="0"/>
    <xf numFmtId="4" fontId="16" fillId="32" borderId="227" applyNumberFormat="0" applyProtection="0">
      <alignment horizontal="right" vertical="center"/>
    </xf>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3" fillId="0" borderId="0"/>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0" fontId="3" fillId="0" borderId="0"/>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0" fontId="3" fillId="0" borderId="0"/>
    <xf numFmtId="4" fontId="16" fillId="28" borderId="227" applyNumberFormat="0" applyProtection="0">
      <alignment horizontal="right" vertical="center"/>
    </xf>
    <xf numFmtId="0" fontId="3" fillId="0" borderId="0"/>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84" borderId="226" applyNumberFormat="0">
      <protection locked="0"/>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28" borderId="227" applyNumberFormat="0" applyProtection="0">
      <alignment horizontal="right" vertical="center"/>
    </xf>
    <xf numFmtId="4" fontId="16" fillId="29" borderId="227" applyNumberFormat="0" applyProtection="0">
      <alignment horizontal="right" vertical="center"/>
    </xf>
    <xf numFmtId="0" fontId="3" fillId="0" borderId="0"/>
    <xf numFmtId="0" fontId="3" fillId="0" borderId="0"/>
    <xf numFmtId="0" fontId="3" fillId="0" borderId="0"/>
    <xf numFmtId="4" fontId="16" fillId="30"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4" fontId="16" fillId="31" borderId="227" applyNumberFormat="0" applyProtection="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6" fillId="32" borderId="227" applyNumberFormat="0" applyProtection="0">
      <alignment horizontal="right" vertical="center"/>
    </xf>
    <xf numFmtId="0" fontId="3" fillId="0" borderId="0"/>
    <xf numFmtId="0" fontId="3" fillId="0" borderId="0"/>
    <xf numFmtId="4" fontId="16" fillId="36" borderId="227" applyNumberFormat="0" applyProtection="0">
      <alignment horizontal="right" vertical="center"/>
    </xf>
    <xf numFmtId="0" fontId="3" fillId="0" borderId="0"/>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9"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0" fontId="25" fillId="44" borderId="226" applyNumberFormat="0" applyProtection="0">
      <alignment horizontal="center" vertical="top" wrapText="1"/>
    </xf>
    <xf numFmtId="0" fontId="25" fillId="43" borderId="226" applyNumberFormat="0" applyProtection="0">
      <alignment horizontal="center" vertical="center" wrapText="1"/>
    </xf>
    <xf numFmtId="4" fontId="36" fillId="41" borderId="227" applyNumberFormat="0" applyProtection="0">
      <alignment horizontal="right" vertical="center"/>
    </xf>
    <xf numFmtId="4" fontId="23" fillId="0" borderId="226" applyNumberFormat="0" applyProtection="0">
      <alignment horizontal="right" vertical="center" wrapText="1"/>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4" fontId="16" fillId="36" borderId="227" applyNumberFormat="0" applyProtection="0">
      <alignment horizontal="right" vertical="center"/>
    </xf>
    <xf numFmtId="4" fontId="16" fillId="34" borderId="226" applyNumberFormat="0" applyProtection="0">
      <alignment horizontal="left" vertical="center" indent="1"/>
    </xf>
    <xf numFmtId="4" fontId="17" fillId="33" borderId="226" applyNumberFormat="0" applyProtection="0">
      <alignment horizontal="left" vertical="center" indent="1"/>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4" fontId="25" fillId="22" borderId="226" applyNumberFormat="0" applyProtection="0">
      <alignment horizontal="left" vertical="center"/>
    </xf>
    <xf numFmtId="0" fontId="17" fillId="19" borderId="227" applyNumberFormat="0" applyProtection="0">
      <alignment horizontal="left" vertical="top" indent="1"/>
    </xf>
    <xf numFmtId="4" fontId="30" fillId="18" borderId="226" applyNumberFormat="0" applyProtection="0">
      <alignment horizontal="left" vertical="center" indent="1"/>
    </xf>
    <xf numFmtId="4" fontId="31" fillId="19" borderId="227" applyNumberFormat="0" applyProtection="0">
      <alignment vertical="center"/>
    </xf>
    <xf numFmtId="4" fontId="16" fillId="26" borderId="227" applyNumberFormat="0" applyProtection="0">
      <alignment horizontal="right" vertical="center"/>
    </xf>
    <xf numFmtId="4" fontId="16" fillId="31" borderId="227" applyNumberFormat="0" applyProtection="0">
      <alignment horizontal="right" vertical="center"/>
    </xf>
    <xf numFmtId="4" fontId="16" fillId="28" borderId="227" applyNumberFormat="0" applyProtection="0">
      <alignment horizontal="right" vertical="center"/>
    </xf>
    <xf numFmtId="0" fontId="17" fillId="19" borderId="227" applyNumberFormat="0" applyProtection="0">
      <alignment horizontal="left" vertical="top" indent="1"/>
    </xf>
    <xf numFmtId="4" fontId="16" fillId="27" borderId="227" applyNumberFormat="0" applyProtection="0">
      <alignment horizontal="right" vertical="center"/>
    </xf>
    <xf numFmtId="4" fontId="16" fillId="25" borderId="227" applyNumberFormat="0" applyProtection="0">
      <alignment horizontal="right" vertical="center"/>
    </xf>
    <xf numFmtId="4" fontId="16" fillId="29" borderId="227" applyNumberFormat="0" applyProtection="0">
      <alignment horizontal="right" vertical="center"/>
    </xf>
    <xf numFmtId="4" fontId="16" fillId="32" borderId="227" applyNumberFormat="0" applyProtection="0">
      <alignment horizontal="right" vertical="center"/>
    </xf>
    <xf numFmtId="4" fontId="16" fillId="30"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0" fontId="16" fillId="40" borderId="227" applyNumberFormat="0" applyProtection="0">
      <alignment horizontal="left" vertical="top" indent="1"/>
    </xf>
    <xf numFmtId="4" fontId="36" fillId="40" borderId="227" applyNumberFormat="0" applyProtection="0">
      <alignment vertical="center"/>
    </xf>
    <xf numFmtId="4" fontId="16" fillId="40" borderId="227" applyNumberFormat="0" applyProtection="0">
      <alignment vertical="center"/>
    </xf>
    <xf numFmtId="0" fontId="20" fillId="3" borderId="227" applyNumberFormat="0" applyProtection="0">
      <alignment horizontal="left" vertical="top" indent="1"/>
    </xf>
    <xf numFmtId="0" fontId="20" fillId="39" borderId="227" applyNumberFormat="0" applyProtection="0">
      <alignment horizontal="left" vertical="top" indent="1"/>
    </xf>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31" fillId="19" borderId="227" applyNumberFormat="0" applyProtection="0">
      <alignment vertical="center"/>
    </xf>
    <xf numFmtId="4" fontId="16" fillId="24" borderId="227"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16" fillId="24" borderId="227" applyNumberFormat="0" applyProtection="0">
      <alignment horizontal="right" vertical="center"/>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4" fontId="16" fillId="31" borderId="227" applyNumberFormat="0" applyProtection="0">
      <alignment horizontal="right" vertical="center"/>
    </xf>
    <xf numFmtId="4" fontId="16" fillId="32" borderId="227" applyNumberFormat="0" applyProtection="0">
      <alignment horizontal="right" vertical="center"/>
    </xf>
    <xf numFmtId="4" fontId="16" fillId="36" borderId="227" applyNumberFormat="0" applyProtection="0">
      <alignment horizontal="right" vertical="center"/>
    </xf>
    <xf numFmtId="0" fontId="20" fillId="35" borderId="227" applyNumberFormat="0" applyProtection="0">
      <alignment horizontal="left" vertical="top" indent="1"/>
    </xf>
    <xf numFmtId="0" fontId="20" fillId="38" borderId="227" applyNumberFormat="0" applyProtection="0">
      <alignment horizontal="left" vertical="top" indent="1"/>
    </xf>
    <xf numFmtId="0" fontId="20" fillId="3" borderId="227" applyNumberFormat="0" applyProtection="0">
      <alignment horizontal="left" vertical="top" indent="1"/>
    </xf>
    <xf numFmtId="4" fontId="16" fillId="40" borderId="227" applyNumberFormat="0" applyProtection="0">
      <alignment vertical="center"/>
    </xf>
    <xf numFmtId="4" fontId="36" fillId="40" borderId="227" applyNumberFormat="0" applyProtection="0">
      <alignment vertical="center"/>
    </xf>
    <xf numFmtId="0" fontId="16" fillId="40" borderId="227" applyNumberFormat="0" applyProtection="0">
      <alignment horizontal="left" vertical="top" indent="1"/>
    </xf>
    <xf numFmtId="4" fontId="36" fillId="41" borderId="227" applyNumberFormat="0" applyProtection="0">
      <alignment horizontal="right" vertical="center"/>
    </xf>
    <xf numFmtId="4" fontId="45" fillId="41" borderId="227" applyNumberFormat="0" applyProtection="0">
      <alignment horizontal="right" vertical="center"/>
    </xf>
    <xf numFmtId="4" fontId="45" fillId="41" borderId="227" applyNumberFormat="0" applyProtection="0">
      <alignment horizontal="right" vertical="center"/>
    </xf>
    <xf numFmtId="4" fontId="36" fillId="41" borderId="227" applyNumberFormat="0" applyProtection="0">
      <alignment horizontal="right" vertical="center"/>
    </xf>
    <xf numFmtId="4" fontId="16" fillId="40" borderId="227" applyNumberFormat="0" applyProtection="0">
      <alignment vertical="center"/>
    </xf>
    <xf numFmtId="0" fontId="3" fillId="0" borderId="0"/>
    <xf numFmtId="0" fontId="20" fillId="38" borderId="227" applyNumberFormat="0" applyProtection="0">
      <alignment horizontal="left" vertical="top" indent="1"/>
    </xf>
    <xf numFmtId="0" fontId="20" fillId="35" borderId="227" applyNumberFormat="0" applyProtection="0">
      <alignment horizontal="left" vertical="top" indent="1"/>
    </xf>
    <xf numFmtId="4" fontId="16" fillId="36" borderId="227" applyNumberFormat="0" applyProtection="0">
      <alignment horizontal="right" vertical="center"/>
    </xf>
    <xf numFmtId="4" fontId="16" fillId="32" borderId="227" applyNumberFormat="0" applyProtection="0">
      <alignment horizontal="right" vertical="center"/>
    </xf>
    <xf numFmtId="4" fontId="16" fillId="31" borderId="227" applyNumberFormat="0" applyProtection="0">
      <alignment horizontal="right" vertical="center"/>
    </xf>
    <xf numFmtId="4" fontId="16" fillId="30" borderId="227" applyNumberFormat="0" applyProtection="0">
      <alignment horizontal="right" vertical="center"/>
    </xf>
    <xf numFmtId="4" fontId="16" fillId="29" borderId="227" applyNumberFormat="0" applyProtection="0">
      <alignment horizontal="right" vertical="center"/>
    </xf>
    <xf numFmtId="4" fontId="16" fillId="28" borderId="227" applyNumberFormat="0" applyProtection="0">
      <alignment horizontal="right" vertical="center"/>
    </xf>
    <xf numFmtId="4" fontId="16" fillId="27" borderId="227" applyNumberFormat="0" applyProtection="0">
      <alignment horizontal="right" vertical="center"/>
    </xf>
    <xf numFmtId="4" fontId="16" fillId="26" borderId="227" applyNumberFormat="0" applyProtection="0">
      <alignment horizontal="right" vertical="center"/>
    </xf>
    <xf numFmtId="4" fontId="16" fillId="25" borderId="227" applyNumberFormat="0" applyProtection="0">
      <alignment horizontal="right" vertical="center"/>
    </xf>
    <xf numFmtId="4" fontId="16" fillId="24" borderId="227" applyNumberFormat="0" applyProtection="0">
      <alignment horizontal="right" vertical="center"/>
    </xf>
    <xf numFmtId="0" fontId="17" fillId="19" borderId="227" applyNumberFormat="0" applyProtection="0">
      <alignment horizontal="left" vertical="top" indent="1"/>
    </xf>
    <xf numFmtId="0" fontId="20" fillId="89" borderId="222" applyNumberFormat="0" applyFont="0" applyAlignment="0" applyProtection="0"/>
    <xf numFmtId="4" fontId="31" fillId="19" borderId="227" applyNumberFormat="0" applyProtection="0">
      <alignment vertical="center"/>
    </xf>
    <xf numFmtId="4" fontId="17" fillId="33" borderId="226" applyNumberFormat="0" applyProtection="0">
      <alignment horizontal="left" vertical="center" indent="1"/>
    </xf>
    <xf numFmtId="4" fontId="30" fillId="18" borderId="226"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30" fillId="18" borderId="226" applyNumberFormat="0" applyProtection="0">
      <alignment horizontal="right" vertical="center" wrapText="1"/>
    </xf>
    <xf numFmtId="4" fontId="16" fillId="24" borderId="227" applyNumberFormat="0" applyProtection="0">
      <alignment horizontal="right" vertical="center"/>
    </xf>
    <xf numFmtId="4" fontId="23" fillId="0" borderId="226" applyNumberFormat="0" applyProtection="0">
      <alignment horizontal="right" vertical="center" wrapText="1"/>
    </xf>
    <xf numFmtId="4" fontId="16" fillId="25" borderId="227" applyNumberFormat="0" applyProtection="0">
      <alignment horizontal="right" vertical="center"/>
    </xf>
    <xf numFmtId="4" fontId="16" fillId="26" borderId="227" applyNumberFormat="0" applyProtection="0">
      <alignment horizontal="right" vertical="center"/>
    </xf>
    <xf numFmtId="4" fontId="16" fillId="27" borderId="227" applyNumberFormat="0" applyProtection="0">
      <alignment horizontal="right" vertical="center"/>
    </xf>
    <xf numFmtId="4" fontId="16" fillId="28" borderId="227" applyNumberFormat="0" applyProtection="0">
      <alignment horizontal="right" vertical="center"/>
    </xf>
    <xf numFmtId="4" fontId="16" fillId="29" borderId="227" applyNumberFormat="0" applyProtection="0">
      <alignment horizontal="right" vertical="center"/>
    </xf>
    <xf numFmtId="4" fontId="16" fillId="30" borderId="227" applyNumberFormat="0" applyProtection="0">
      <alignment horizontal="right" vertical="center"/>
    </xf>
    <xf numFmtId="0" fontId="25" fillId="43" borderId="226" applyNumberFormat="0" applyProtection="0">
      <alignment horizontal="center" vertical="center" wrapText="1"/>
    </xf>
    <xf numFmtId="0" fontId="25" fillId="44" borderId="226" applyNumberFormat="0" applyProtection="0">
      <alignment horizontal="center" vertical="top" wrapText="1"/>
    </xf>
    <xf numFmtId="4" fontId="16" fillId="32" borderId="227" applyNumberFormat="0" applyProtection="0">
      <alignment horizontal="right" vertical="center"/>
    </xf>
    <xf numFmtId="4" fontId="17" fillId="33" borderId="226" applyNumberFormat="0" applyProtection="0">
      <alignment horizontal="left" vertical="center" indent="1"/>
    </xf>
    <xf numFmtId="4" fontId="16" fillId="34" borderId="226" applyNumberFormat="0" applyProtection="0">
      <alignment horizontal="left" vertical="center" indent="1"/>
    </xf>
    <xf numFmtId="0" fontId="20" fillId="89" borderId="221" applyNumberFormat="0" applyFont="0" applyAlignment="0" applyProtection="0"/>
    <xf numFmtId="4" fontId="16" fillId="36" borderId="227" applyNumberFormat="0" applyProtection="0">
      <alignment horizontal="right" vertical="center"/>
    </xf>
    <xf numFmtId="0" fontId="24" fillId="0" borderId="226" applyNumberFormat="0" applyProtection="0">
      <alignment horizontal="left" vertical="center" indent="2"/>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0" fillId="38" borderId="227" applyNumberFormat="0" applyProtection="0">
      <alignment horizontal="left" vertical="top" indent="1"/>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31" fillId="19" borderId="227" applyNumberFormat="0" applyProtection="0">
      <alignment vertical="center"/>
    </xf>
    <xf numFmtId="0" fontId="17" fillId="19" borderId="227" applyNumberFormat="0" applyProtection="0">
      <alignment horizontal="left" vertical="top" indent="1"/>
    </xf>
    <xf numFmtId="4" fontId="30" fillId="18" borderId="226" applyNumberFormat="0" applyProtection="0">
      <alignment horizontal="right" vertical="center" wrapText="1"/>
    </xf>
    <xf numFmtId="4" fontId="25" fillId="22" borderId="226" applyNumberFormat="0" applyProtection="0">
      <alignment horizontal="left" vertical="center"/>
    </xf>
    <xf numFmtId="0" fontId="20" fillId="84" borderId="226" applyNumberFormat="0">
      <protection locked="0"/>
    </xf>
    <xf numFmtId="0" fontId="20" fillId="39" borderId="227" applyNumberFormat="0" applyProtection="0">
      <alignment horizontal="left" vertical="top" indent="1"/>
    </xf>
    <xf numFmtId="4" fontId="16" fillId="31" borderId="227" applyNumberFormat="0" applyProtection="0">
      <alignment horizontal="right" vertical="center"/>
    </xf>
    <xf numFmtId="4" fontId="30" fillId="18" borderId="226" applyNumberFormat="0" applyProtection="0">
      <alignment horizontal="right" vertical="center" wrapText="1"/>
    </xf>
    <xf numFmtId="0" fontId="24" fillId="0" borderId="226" applyNumberFormat="0" applyProtection="0">
      <alignment horizontal="left" vertical="center" indent="2"/>
    </xf>
    <xf numFmtId="4" fontId="25" fillId="22" borderId="226" applyNumberFormat="0" applyProtection="0">
      <alignment horizontal="left" vertical="center"/>
    </xf>
    <xf numFmtId="4" fontId="23" fillId="0" borderId="226" applyNumberFormat="0" applyProtection="0">
      <alignment horizontal="left" vertical="center" indent="1"/>
    </xf>
    <xf numFmtId="0" fontId="20" fillId="89" borderId="221" applyNumberFormat="0" applyFont="0" applyAlignment="0" applyProtection="0"/>
    <xf numFmtId="4" fontId="23" fillId="0" borderId="226" applyNumberFormat="0" applyProtection="0">
      <alignment horizontal="left" vertical="center" indent="1"/>
    </xf>
    <xf numFmtId="0" fontId="20" fillId="84" borderId="226" applyNumberFormat="0">
      <protection locked="0"/>
    </xf>
    <xf numFmtId="0" fontId="20" fillId="89" borderId="221" applyNumberFormat="0" applyFont="0" applyAlignment="0" applyProtection="0"/>
    <xf numFmtId="0" fontId="25" fillId="44" borderId="226" applyNumberFormat="0" applyProtection="0">
      <alignment horizontal="center" vertical="top" wrapText="1"/>
    </xf>
    <xf numFmtId="4" fontId="23" fillId="0" borderId="226" applyNumberFormat="0" applyProtection="0">
      <alignment horizontal="right" vertical="center" wrapTex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16" fillId="34" borderId="226" applyNumberFormat="0" applyProtection="0">
      <alignment horizontal="left" vertical="center" indent="1"/>
    </xf>
    <xf numFmtId="0" fontId="20" fillId="89" borderId="221" applyNumberFormat="0" applyFont="0" applyAlignment="0" applyProtection="0"/>
    <xf numFmtId="4" fontId="17" fillId="33" borderId="226" applyNumberFormat="0" applyProtection="0">
      <alignment horizontal="left" vertical="center" indent="1"/>
    </xf>
    <xf numFmtId="4" fontId="25" fillId="22" borderId="226" applyNumberFormat="0" applyProtection="0">
      <alignment horizontal="left" vertical="center"/>
    </xf>
    <xf numFmtId="0" fontId="20" fillId="89" borderId="221" applyNumberFormat="0" applyFont="0" applyAlignment="0" applyProtection="0"/>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3" fillId="5" borderId="18" applyNumberFormat="0" applyFont="0" applyAlignment="0" applyProtection="0"/>
    <xf numFmtId="0" fontId="3" fillId="5" borderId="18" applyNumberFormat="0" applyFont="0" applyAlignment="0" applyProtection="0"/>
    <xf numFmtId="4" fontId="23" fillId="0" borderId="226" applyNumberFormat="0" applyProtection="0">
      <alignment horizontal="left" vertical="center" indent="1"/>
    </xf>
    <xf numFmtId="0" fontId="68" fillId="89" borderId="222" applyNumberFormat="0" applyFont="0" applyAlignment="0" applyProtection="0"/>
    <xf numFmtId="0" fontId="20" fillId="84" borderId="226" applyNumberFormat="0">
      <protection locked="0"/>
    </xf>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34"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0" fontId="183" fillId="91" borderId="22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7" fillId="0" borderId="184" applyNumberFormat="0" applyFill="0" applyBorder="0" applyAlignment="0" applyProtection="0">
      <protection hidden="1"/>
    </xf>
    <xf numFmtId="4" fontId="16" fillId="0" borderId="223" applyNumberFormat="0" applyProtection="0">
      <alignment vertical="center"/>
    </xf>
    <xf numFmtId="4" fontId="16" fillId="0" borderId="223" applyNumberFormat="0" applyProtection="0">
      <alignment vertical="center"/>
    </xf>
    <xf numFmtId="4" fontId="16" fillId="0" borderId="223" applyNumberFormat="0" applyProtection="0">
      <alignment horizontal="left" vertical="center" indent="1"/>
    </xf>
    <xf numFmtId="4" fontId="16" fillId="19" borderId="223" applyNumberFormat="0" applyProtection="0">
      <alignment horizontal="left" vertical="center" indent="1"/>
    </xf>
    <xf numFmtId="4" fontId="25" fillId="22" borderId="212" applyNumberFormat="0" applyProtection="0">
      <alignment horizontal="left" vertical="center"/>
    </xf>
    <xf numFmtId="0" fontId="20" fillId="0" borderId="223" applyNumberFormat="0" applyProtection="0">
      <alignment horizontal="left" vertical="center" indent="1"/>
    </xf>
    <xf numFmtId="4" fontId="16" fillId="2" borderId="223" applyNumberFormat="0" applyProtection="0">
      <alignment horizontal="right" vertical="center"/>
    </xf>
    <xf numFmtId="4" fontId="16" fillId="106" borderId="223" applyNumberFormat="0" applyProtection="0">
      <alignment horizontal="right" vertical="center"/>
    </xf>
    <xf numFmtId="4" fontId="16" fillId="42" borderId="223" applyNumberFormat="0" applyProtection="0">
      <alignment horizontal="right" vertical="center"/>
    </xf>
    <xf numFmtId="4" fontId="16" fillId="107" borderId="223" applyNumberFormat="0" applyProtection="0">
      <alignment horizontal="right" vertical="center"/>
    </xf>
    <xf numFmtId="4" fontId="16" fillId="108" borderId="223" applyNumberFormat="0" applyProtection="0">
      <alignment horizontal="right" vertical="center"/>
    </xf>
    <xf numFmtId="4" fontId="16" fillId="109" borderId="223" applyNumberFormat="0" applyProtection="0">
      <alignment horizontal="right" vertical="center"/>
    </xf>
    <xf numFmtId="4" fontId="16" fillId="110" borderId="223" applyNumberFormat="0" applyProtection="0">
      <alignment horizontal="right" vertical="center"/>
    </xf>
    <xf numFmtId="4" fontId="16" fillId="111" borderId="223" applyNumberFormat="0" applyProtection="0">
      <alignment horizontal="right" vertical="center"/>
    </xf>
    <xf numFmtId="4" fontId="16" fillId="112" borderId="223" applyNumberFormat="0" applyProtection="0">
      <alignment horizontal="right" vertical="center"/>
    </xf>
    <xf numFmtId="0" fontId="20" fillId="113" borderId="223" applyNumberFormat="0" applyProtection="0">
      <alignment horizontal="left" vertical="center" indent="1"/>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0" borderId="212" applyNumberFormat="0" applyProtection="0">
      <alignment horizontal="left" vertical="center" indent="2"/>
    </xf>
    <xf numFmtId="0" fontId="20" fillId="49"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4" fillId="114" borderId="212" applyNumberFormat="0" applyProtection="0">
      <alignment horizontal="left" vertical="center" indent="2"/>
    </xf>
    <xf numFmtId="0" fontId="24" fillId="114"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5" fillId="115" borderId="212" applyNumberFormat="0" applyProtection="0">
      <alignment horizontal="left" vertical="center" indent="2"/>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0" fillId="49" borderId="223" applyNumberFormat="0" applyProtection="0">
      <alignment horizontal="left" vertical="center" indent="1"/>
    </xf>
    <xf numFmtId="0" fontId="20" fillId="35" borderId="211" applyNumberFormat="0" applyProtection="0">
      <alignment horizontal="left" vertical="top" indent="1"/>
    </xf>
    <xf numFmtId="0" fontId="20" fillId="35" borderId="211" applyNumberFormat="0" applyProtection="0">
      <alignment horizontal="left" vertical="top"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2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116" borderId="212" applyNumberFormat="0" applyProtection="0">
      <alignment horizontal="left" vertical="center" indent="2"/>
    </xf>
    <xf numFmtId="0" fontId="24" fillId="116" borderId="212" applyNumberFormat="0" applyProtection="0">
      <alignment horizontal="left" vertical="center" indent="2"/>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23" borderId="223" applyNumberFormat="0" applyProtection="0">
      <alignment horizontal="left" vertical="center" indent="1"/>
    </xf>
    <xf numFmtId="0" fontId="20" fillId="38" borderId="211" applyNumberFormat="0" applyProtection="0">
      <alignment horizontal="left" vertical="top" indent="1"/>
    </xf>
    <xf numFmtId="0" fontId="20" fillId="38" borderId="211" applyNumberFormat="0" applyProtection="0">
      <alignment horizontal="left" vertical="top" indent="1"/>
    </xf>
    <xf numFmtId="0" fontId="20" fillId="102"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02" borderId="223" applyNumberFormat="0" applyProtection="0">
      <alignment horizontal="left" vertical="center" indent="1"/>
    </xf>
    <xf numFmtId="0" fontId="20" fillId="39" borderId="211" applyNumberFormat="0" applyProtection="0">
      <alignment horizontal="left" vertical="top" indent="1"/>
    </xf>
    <xf numFmtId="0" fontId="20" fillId="39" borderId="211" applyNumberFormat="0" applyProtection="0">
      <alignment horizontal="left" vertical="top" indent="1"/>
    </xf>
    <xf numFmtId="0" fontId="20" fillId="113" borderId="223" applyNumberFormat="0" applyProtection="0">
      <alignment horizontal="left" vertical="center" indent="1"/>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4" fillId="0" borderId="212" applyNumberFormat="0" applyProtection="0">
      <alignment horizontal="left" vertical="center" indent="2"/>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113" borderId="223" applyNumberFormat="0" applyProtection="0">
      <alignment horizontal="left" vertical="center" indent="1"/>
    </xf>
    <xf numFmtId="0" fontId="20" fillId="3" borderId="211" applyNumberFormat="0" applyProtection="0">
      <alignment horizontal="left" vertical="top" indent="1"/>
    </xf>
    <xf numFmtId="0" fontId="20" fillId="3" borderId="211" applyNumberFormat="0" applyProtection="0">
      <alignment horizontal="left" vertical="top" indent="1"/>
    </xf>
    <xf numFmtId="0" fontId="20" fillId="84" borderId="212" applyNumberFormat="0">
      <protection locked="0"/>
    </xf>
    <xf numFmtId="0" fontId="20" fillId="84" borderId="212" applyNumberFormat="0">
      <protection locked="0"/>
    </xf>
    <xf numFmtId="0" fontId="20" fillId="84" borderId="212" applyNumberFormat="0">
      <protection locked="0"/>
    </xf>
    <xf numFmtId="0" fontId="20" fillId="84" borderId="212" applyNumberFormat="0">
      <protection locked="0"/>
    </xf>
    <xf numFmtId="4" fontId="16" fillId="40" borderId="223" applyNumberFormat="0" applyProtection="0">
      <alignment vertical="center"/>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39" fillId="0" borderId="212" applyNumberFormat="0" applyProtection="0">
      <alignment horizontal="left" vertical="center" indent="1"/>
    </xf>
    <xf numFmtId="4" fontId="16" fillId="40" borderId="223" applyNumberFormat="0" applyProtection="0">
      <alignment horizontal="left" vertical="center" indent="1"/>
    </xf>
    <xf numFmtId="4" fontId="16" fillId="40" borderId="223" applyNumberFormat="0" applyProtection="0">
      <alignment horizontal="left" vertical="center" indent="1"/>
    </xf>
    <xf numFmtId="4" fontId="23" fillId="0" borderId="212" applyNumberFormat="0" applyProtection="0">
      <alignment horizontal="right" vertical="center" wrapText="1"/>
    </xf>
    <xf numFmtId="0" fontId="25" fillId="44" borderId="226" applyNumberFormat="0" applyProtection="0">
      <alignment horizontal="center" vertical="top" wrapText="1"/>
    </xf>
    <xf numFmtId="4" fontId="23" fillId="0" borderId="212" applyNumberFormat="0" applyProtection="0">
      <alignment horizontal="right" vertical="center" wrapText="1"/>
    </xf>
    <xf numFmtId="4" fontId="24" fillId="0" borderId="212" applyNumberFormat="0" applyProtection="0">
      <alignment horizontal="right" vertical="center" wrapText="1"/>
    </xf>
    <xf numFmtId="4" fontId="16" fillId="0" borderId="223" applyNumberFormat="0" applyProtection="0">
      <alignment horizontal="right" vertical="center"/>
    </xf>
    <xf numFmtId="4" fontId="16" fillId="0" borderId="223" applyNumberFormat="0" applyProtection="0">
      <alignment horizontal="right" vertical="center"/>
    </xf>
    <xf numFmtId="0" fontId="25" fillId="43" borderId="226" applyNumberFormat="0" applyProtection="0">
      <alignment horizontal="center" vertical="center" wrapTex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4" fontId="23" fillId="0" borderId="212" applyNumberFormat="0" applyProtection="0">
      <alignment horizontal="left" vertical="center" indent="1"/>
    </xf>
    <xf numFmtId="0" fontId="20" fillId="0" borderId="223" applyNumberFormat="0" applyProtection="0">
      <alignment horizontal="left" vertical="center" indent="1"/>
    </xf>
    <xf numFmtId="0" fontId="20" fillId="0" borderId="223" applyNumberFormat="0" applyProtection="0">
      <alignment horizontal="left" vertical="center" indent="1"/>
    </xf>
    <xf numFmtId="4" fontId="23" fillId="0" borderId="226" applyNumberFormat="0" applyProtection="0">
      <alignment horizontal="right" vertical="center" wrapText="1"/>
    </xf>
    <xf numFmtId="0" fontId="25" fillId="43" borderId="212" applyNumberFormat="0" applyProtection="0">
      <alignment horizontal="center" vertical="center" wrapText="1"/>
    </xf>
    <xf numFmtId="0" fontId="20" fillId="0" borderId="223" applyNumberFormat="0" applyProtection="0">
      <alignment horizontal="left" vertical="center" indent="1"/>
    </xf>
    <xf numFmtId="0" fontId="20" fillId="0" borderId="223"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4" fontId="45" fillId="117" borderId="223" applyNumberFormat="0" applyProtection="0">
      <alignment horizontal="right" vertical="center"/>
    </xf>
    <xf numFmtId="0" fontId="24" fillId="0" borderId="226" applyNumberFormat="0" applyProtection="0">
      <alignment horizontal="left" vertical="center" indent="2"/>
    </xf>
    <xf numFmtId="4" fontId="16" fillId="34" borderId="226" applyNumberFormat="0" applyProtection="0">
      <alignment horizontal="left" vertical="center" indent="1"/>
    </xf>
    <xf numFmtId="4" fontId="17" fillId="33" borderId="226" applyNumberFormat="0" applyProtection="0">
      <alignment horizontal="left" vertical="center" indent="1"/>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206" fontId="195" fillId="0" borderId="220">
      <alignment horizontal="center"/>
    </xf>
    <xf numFmtId="4" fontId="25" fillId="22" borderId="226" applyNumberFormat="0" applyProtection="0">
      <alignment horizontal="left" vertical="center"/>
    </xf>
    <xf numFmtId="4" fontId="30" fillId="18" borderId="226" applyNumberFormat="0" applyProtection="0">
      <alignment horizontal="left" vertical="center" indent="1"/>
    </xf>
    <xf numFmtId="4" fontId="30" fillId="18" borderId="226" applyNumberFormat="0" applyProtection="0">
      <alignment horizontal="right" vertical="center" wrapText="1"/>
    </xf>
    <xf numFmtId="0" fontId="73" fillId="0" borderId="224" applyNumberFormat="0" applyFill="0" applyAlignment="0" applyProtection="0"/>
    <xf numFmtId="0" fontId="73" fillId="0" borderId="224" applyNumberFormat="0" applyFill="0" applyAlignment="0" applyProtection="0"/>
    <xf numFmtId="0" fontId="73" fillId="0" borderId="224" applyNumberFormat="0" applyFill="0" applyAlignment="0" applyProtection="0"/>
    <xf numFmtId="204" fontId="20" fillId="0" borderId="225">
      <protection locked="0"/>
    </xf>
    <xf numFmtId="204" fontId="20" fillId="0" borderId="225">
      <protection locked="0"/>
    </xf>
    <xf numFmtId="0" fontId="73" fillId="0" borderId="224" applyNumberFormat="0" applyFill="0" applyAlignment="0" applyProtection="0"/>
    <xf numFmtId="0" fontId="20" fillId="89" borderId="231"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20" fillId="89" borderId="230" applyNumberFormat="0" applyFont="0" applyAlignment="0" applyProtection="0"/>
    <xf numFmtId="0" fontId="68" fillId="89" borderId="231" applyNumberFormat="0" applyFon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34"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0" fontId="183" fillId="91" borderId="232" applyNumberFormat="0" applyAlignment="0" applyProtection="0"/>
    <xf numFmtId="4" fontId="55" fillId="104" borderId="226" applyNumberFormat="0" applyProtection="0">
      <alignment horizontal="right" vertical="center" wrapText="1"/>
    </xf>
    <xf numFmtId="4" fontId="55" fillId="104" borderId="226" applyNumberFormat="0" applyProtection="0">
      <alignment horizontal="right" vertical="center" wrapText="1"/>
    </xf>
    <xf numFmtId="4" fontId="16" fillId="0" borderId="232" applyNumberFormat="0" applyProtection="0">
      <alignment vertical="center"/>
    </xf>
    <xf numFmtId="4" fontId="16" fillId="0" borderId="232" applyNumberFormat="0" applyProtection="0">
      <alignment vertical="center"/>
    </xf>
    <xf numFmtId="4" fontId="16" fillId="0" borderId="232" applyNumberFormat="0" applyProtection="0">
      <alignment horizontal="left" vertical="center" indent="1"/>
    </xf>
    <xf numFmtId="4" fontId="16" fillId="19" borderId="232" applyNumberFormat="0" applyProtection="0">
      <alignment horizontal="left" vertical="center" indent="1"/>
    </xf>
    <xf numFmtId="4" fontId="25" fillId="22" borderId="226" applyNumberFormat="0" applyProtection="0">
      <alignment horizontal="left" vertical="center"/>
    </xf>
    <xf numFmtId="0" fontId="20" fillId="0" borderId="232" applyNumberFormat="0" applyProtection="0">
      <alignment horizontal="left" vertical="center" indent="1"/>
    </xf>
    <xf numFmtId="4" fontId="16" fillId="2" borderId="232" applyNumberFormat="0" applyProtection="0">
      <alignment horizontal="right" vertical="center"/>
    </xf>
    <xf numFmtId="4" fontId="16" fillId="106" borderId="232" applyNumberFormat="0" applyProtection="0">
      <alignment horizontal="right" vertical="center"/>
    </xf>
    <xf numFmtId="4" fontId="16" fillId="42" borderId="232" applyNumberFormat="0" applyProtection="0">
      <alignment horizontal="right" vertical="center"/>
    </xf>
    <xf numFmtId="4" fontId="16" fillId="107" borderId="232" applyNumberFormat="0" applyProtection="0">
      <alignment horizontal="right" vertical="center"/>
    </xf>
    <xf numFmtId="4" fontId="16" fillId="108" borderId="232" applyNumberFormat="0" applyProtection="0">
      <alignment horizontal="right" vertical="center"/>
    </xf>
    <xf numFmtId="4" fontId="16" fillId="109" borderId="232" applyNumberFormat="0" applyProtection="0">
      <alignment horizontal="right" vertical="center"/>
    </xf>
    <xf numFmtId="4" fontId="16" fillId="110" borderId="232" applyNumberFormat="0" applyProtection="0">
      <alignment horizontal="right" vertical="center"/>
    </xf>
    <xf numFmtId="4" fontId="16" fillId="111" borderId="232" applyNumberFormat="0" applyProtection="0">
      <alignment horizontal="right" vertical="center"/>
    </xf>
    <xf numFmtId="4" fontId="16" fillId="112" borderId="232" applyNumberFormat="0" applyProtection="0">
      <alignment horizontal="right" vertical="center"/>
    </xf>
    <xf numFmtId="0" fontId="20" fillId="113" borderId="232" applyNumberFormat="0" applyProtection="0">
      <alignment horizontal="left" vertical="center" indent="1"/>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0" borderId="226" applyNumberFormat="0" applyProtection="0">
      <alignment horizontal="left" vertical="center" indent="2"/>
    </xf>
    <xf numFmtId="0" fontId="20" fillId="49"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4" fillId="114" borderId="226" applyNumberFormat="0" applyProtection="0">
      <alignment horizontal="left" vertical="center" indent="2"/>
    </xf>
    <xf numFmtId="0" fontId="24" fillId="114"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5" fillId="115" borderId="226" applyNumberFormat="0" applyProtection="0">
      <alignment horizontal="left" vertical="center" indent="2"/>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0" fillId="49" borderId="232" applyNumberFormat="0" applyProtection="0">
      <alignment horizontal="left" vertical="center" indent="1"/>
    </xf>
    <xf numFmtId="0" fontId="20" fillId="35" borderId="227" applyNumberFormat="0" applyProtection="0">
      <alignment horizontal="left" vertical="top" indent="1"/>
    </xf>
    <xf numFmtId="0" fontId="20" fillId="35" borderId="227" applyNumberFormat="0" applyProtection="0">
      <alignment horizontal="left" vertical="top"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2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116" borderId="226" applyNumberFormat="0" applyProtection="0">
      <alignment horizontal="left" vertical="center" indent="2"/>
    </xf>
    <xf numFmtId="0" fontId="24" fillId="116" borderId="226" applyNumberFormat="0" applyProtection="0">
      <alignment horizontal="left" vertical="center" indent="2"/>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23" borderId="232" applyNumberFormat="0" applyProtection="0">
      <alignment horizontal="left" vertical="center" indent="1"/>
    </xf>
    <xf numFmtId="0" fontId="20" fillId="38" borderId="227" applyNumberFormat="0" applyProtection="0">
      <alignment horizontal="left" vertical="top" indent="1"/>
    </xf>
    <xf numFmtId="0" fontId="20" fillId="38" borderId="227" applyNumberFormat="0" applyProtection="0">
      <alignment horizontal="left" vertical="top" indent="1"/>
    </xf>
    <xf numFmtId="0" fontId="20" fillId="102"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02" borderId="232" applyNumberFormat="0" applyProtection="0">
      <alignment horizontal="left" vertical="center" indent="1"/>
    </xf>
    <xf numFmtId="0" fontId="20" fillId="39" borderId="227" applyNumberFormat="0" applyProtection="0">
      <alignment horizontal="left" vertical="top" indent="1"/>
    </xf>
    <xf numFmtId="0" fontId="20" fillId="39" borderId="227" applyNumberFormat="0" applyProtection="0">
      <alignment horizontal="left" vertical="top" indent="1"/>
    </xf>
    <xf numFmtId="0" fontId="20" fillId="113" borderId="232" applyNumberFormat="0" applyProtection="0">
      <alignment horizontal="left" vertical="center" indent="1"/>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4" fillId="0" borderId="226" applyNumberFormat="0" applyProtection="0">
      <alignment horizontal="left" vertical="center" indent="2"/>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113" borderId="232" applyNumberFormat="0" applyProtection="0">
      <alignment horizontal="left" vertical="center" indent="1"/>
    </xf>
    <xf numFmtId="0" fontId="20" fillId="3" borderId="227" applyNumberFormat="0" applyProtection="0">
      <alignment horizontal="left" vertical="top" indent="1"/>
    </xf>
    <xf numFmtId="0" fontId="20" fillId="3" borderId="227" applyNumberFormat="0" applyProtection="0">
      <alignment horizontal="left" vertical="top" indent="1"/>
    </xf>
    <xf numFmtId="0" fontId="20" fillId="84" borderId="226" applyNumberFormat="0">
      <protection locked="0"/>
    </xf>
    <xf numFmtId="0" fontId="20" fillId="84" borderId="226" applyNumberFormat="0">
      <protection locked="0"/>
    </xf>
    <xf numFmtId="0" fontId="20" fillId="84" borderId="226" applyNumberFormat="0">
      <protection locked="0"/>
    </xf>
    <xf numFmtId="0" fontId="20" fillId="84" borderId="226" applyNumberFormat="0">
      <protection locked="0"/>
    </xf>
    <xf numFmtId="4" fontId="16" fillId="40" borderId="232" applyNumberFormat="0" applyProtection="0">
      <alignment vertical="center"/>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39" fillId="0" borderId="226" applyNumberFormat="0" applyProtection="0">
      <alignment horizontal="left" vertical="center" indent="1"/>
    </xf>
    <xf numFmtId="4" fontId="16" fillId="40" borderId="232" applyNumberFormat="0" applyProtection="0">
      <alignment horizontal="left" vertical="center" indent="1"/>
    </xf>
    <xf numFmtId="4" fontId="16" fillId="40" borderId="232" applyNumberFormat="0" applyProtection="0">
      <alignment horizontal="left" vertical="center" indent="1"/>
    </xf>
    <xf numFmtId="4" fontId="23" fillId="0" borderId="226" applyNumberFormat="0" applyProtection="0">
      <alignment horizontal="right" vertical="center" wrapText="1"/>
    </xf>
    <xf numFmtId="4" fontId="23" fillId="0" borderId="226" applyNumberFormat="0" applyProtection="0">
      <alignment horizontal="right" vertical="center" wrapText="1"/>
    </xf>
    <xf numFmtId="4" fontId="24" fillId="0" borderId="226" applyNumberFormat="0" applyProtection="0">
      <alignment horizontal="right" vertical="center" wrapText="1"/>
    </xf>
    <xf numFmtId="4" fontId="16" fillId="0" borderId="232" applyNumberFormat="0" applyProtection="0">
      <alignment horizontal="right" vertical="center"/>
    </xf>
    <xf numFmtId="4" fontId="16" fillId="0" borderId="232" applyNumberFormat="0" applyProtection="0">
      <alignment horizontal="right" vertical="center"/>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4" fontId="23" fillId="0" borderId="226" applyNumberFormat="0" applyProtection="0">
      <alignment horizontal="left" vertical="center" indent="1"/>
    </xf>
    <xf numFmtId="0" fontId="20" fillId="0" borderId="232" applyNumberFormat="0" applyProtection="0">
      <alignment horizontal="left" vertical="center" indent="1"/>
    </xf>
    <xf numFmtId="0" fontId="20" fillId="0" borderId="232" applyNumberFormat="0" applyProtection="0">
      <alignment horizontal="left" vertical="center" indent="1"/>
    </xf>
    <xf numFmtId="0" fontId="25" fillId="43" borderId="226" applyNumberFormat="0" applyProtection="0">
      <alignment horizontal="center" vertical="center" wrapText="1"/>
    </xf>
    <xf numFmtId="0" fontId="20" fillId="0" borderId="232" applyNumberFormat="0" applyProtection="0">
      <alignment horizontal="left" vertical="center" indent="1"/>
    </xf>
    <xf numFmtId="0" fontId="20" fillId="0" borderId="232" applyNumberFormat="0" applyProtection="0">
      <alignment horizontal="left" vertical="center" indent="1"/>
    </xf>
    <xf numFmtId="4" fontId="45" fillId="117" borderId="232" applyNumberFormat="0" applyProtection="0">
      <alignment horizontal="right" vertic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206" fontId="195" fillId="0" borderId="228">
      <alignment horizontal="center"/>
    </xf>
    <xf numFmtId="0" fontId="73" fillId="0" borderId="233" applyNumberFormat="0" applyFill="0" applyAlignment="0" applyProtection="0"/>
    <xf numFmtId="0" fontId="73" fillId="0" borderId="233" applyNumberFormat="0" applyFill="0" applyAlignment="0" applyProtection="0"/>
    <xf numFmtId="0" fontId="73" fillId="0" borderId="233" applyNumberFormat="0" applyFill="0" applyAlignment="0" applyProtection="0"/>
    <xf numFmtId="204" fontId="20" fillId="0" borderId="234">
      <protection locked="0"/>
    </xf>
    <xf numFmtId="204" fontId="20" fillId="0" borderId="234">
      <protection locked="0"/>
    </xf>
    <xf numFmtId="0" fontId="73" fillId="0" borderId="233" applyNumberFormat="0" applyFill="0" applyAlignment="0" applyProtection="0"/>
    <xf numFmtId="0" fontId="20" fillId="89" borderId="240"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20" fillId="89" borderId="239" applyNumberFormat="0" applyFont="0" applyAlignment="0" applyProtection="0"/>
    <xf numFmtId="0" fontId="68" fillId="89" borderId="240" applyNumberFormat="0" applyFon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34"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0" fontId="183" fillId="91" borderId="241" applyNumberFormat="0" applyAlignment="0" applyProtection="0"/>
    <xf numFmtId="4" fontId="55" fillId="104" borderId="186" applyNumberFormat="0" applyProtection="0">
      <alignment horizontal="right" vertical="center" wrapText="1"/>
    </xf>
    <xf numFmtId="4" fontId="55" fillId="104" borderId="186" applyNumberFormat="0" applyProtection="0">
      <alignment horizontal="right" vertical="center" wrapText="1"/>
    </xf>
    <xf numFmtId="4" fontId="16" fillId="0" borderId="241" applyNumberFormat="0" applyProtection="0">
      <alignment vertical="center"/>
    </xf>
    <xf numFmtId="4" fontId="16" fillId="0" borderId="241" applyNumberFormat="0" applyProtection="0">
      <alignment vertical="center"/>
    </xf>
    <xf numFmtId="4" fontId="16" fillId="0" borderId="241" applyNumberFormat="0" applyProtection="0">
      <alignment horizontal="left" vertical="center" indent="1"/>
    </xf>
    <xf numFmtId="4" fontId="16" fillId="19" borderId="241" applyNumberFormat="0" applyProtection="0">
      <alignment horizontal="left" vertical="center" indent="1"/>
    </xf>
    <xf numFmtId="4" fontId="25" fillId="22" borderId="186" applyNumberFormat="0" applyProtection="0">
      <alignment horizontal="left" vertical="center"/>
    </xf>
    <xf numFmtId="0" fontId="20" fillId="0" borderId="241" applyNumberFormat="0" applyProtection="0">
      <alignment horizontal="left" vertical="center" indent="1"/>
    </xf>
    <xf numFmtId="4" fontId="16" fillId="2" borderId="241" applyNumberFormat="0" applyProtection="0">
      <alignment horizontal="right" vertical="center"/>
    </xf>
    <xf numFmtId="4" fontId="16" fillId="106" borderId="241" applyNumberFormat="0" applyProtection="0">
      <alignment horizontal="right" vertical="center"/>
    </xf>
    <xf numFmtId="4" fontId="16" fillId="42" borderId="241" applyNumberFormat="0" applyProtection="0">
      <alignment horizontal="right" vertical="center"/>
    </xf>
    <xf numFmtId="4" fontId="16" fillId="107" borderId="241" applyNumberFormat="0" applyProtection="0">
      <alignment horizontal="right" vertical="center"/>
    </xf>
    <xf numFmtId="4" fontId="16" fillId="108" borderId="241" applyNumberFormat="0" applyProtection="0">
      <alignment horizontal="right" vertical="center"/>
    </xf>
    <xf numFmtId="4" fontId="16" fillId="109" borderId="241" applyNumberFormat="0" applyProtection="0">
      <alignment horizontal="right" vertical="center"/>
    </xf>
    <xf numFmtId="4" fontId="16" fillId="110" borderId="241" applyNumberFormat="0" applyProtection="0">
      <alignment horizontal="right" vertical="center"/>
    </xf>
    <xf numFmtId="4" fontId="16" fillId="111" borderId="241" applyNumberFormat="0" applyProtection="0">
      <alignment horizontal="right" vertical="center"/>
    </xf>
    <xf numFmtId="4" fontId="16" fillId="112" borderId="241" applyNumberFormat="0" applyProtection="0">
      <alignment horizontal="right" vertical="center"/>
    </xf>
    <xf numFmtId="0" fontId="20" fillId="113" borderId="241" applyNumberFormat="0" applyProtection="0">
      <alignment horizontal="left" vertical="center" indent="1"/>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0" borderId="186" applyNumberFormat="0" applyProtection="0">
      <alignment horizontal="left" vertical="center" indent="2"/>
    </xf>
    <xf numFmtId="0" fontId="20" fillId="49"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4" fillId="114" borderId="186" applyNumberFormat="0" applyProtection="0">
      <alignment horizontal="left" vertical="center" indent="2"/>
    </xf>
    <xf numFmtId="0" fontId="24" fillId="114"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5" fillId="115" borderId="186" applyNumberFormat="0" applyProtection="0">
      <alignment horizontal="left" vertical="center" indent="2"/>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0" fillId="49" borderId="241" applyNumberFormat="0" applyProtection="0">
      <alignment horizontal="left" vertical="center" indent="1"/>
    </xf>
    <xf numFmtId="0" fontId="20" fillId="35" borderId="235" applyNumberFormat="0" applyProtection="0">
      <alignment horizontal="left" vertical="top" indent="1"/>
    </xf>
    <xf numFmtId="0" fontId="20" fillId="35" borderId="235" applyNumberFormat="0" applyProtection="0">
      <alignment horizontal="left" vertical="top"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2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116" borderId="186" applyNumberFormat="0" applyProtection="0">
      <alignment horizontal="left" vertical="center" indent="2"/>
    </xf>
    <xf numFmtId="0" fontId="24" fillId="116" borderId="186" applyNumberFormat="0" applyProtection="0">
      <alignment horizontal="left" vertical="center" indent="2"/>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23" borderId="241" applyNumberFormat="0" applyProtection="0">
      <alignment horizontal="left" vertical="center" indent="1"/>
    </xf>
    <xf numFmtId="0" fontId="20" fillId="38" borderId="235" applyNumberFormat="0" applyProtection="0">
      <alignment horizontal="left" vertical="top" indent="1"/>
    </xf>
    <xf numFmtId="0" fontId="20" fillId="38" borderId="235" applyNumberFormat="0" applyProtection="0">
      <alignment horizontal="left" vertical="top" indent="1"/>
    </xf>
    <xf numFmtId="0" fontId="20" fillId="102"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02" borderId="241" applyNumberFormat="0" applyProtection="0">
      <alignment horizontal="left" vertical="center" indent="1"/>
    </xf>
    <xf numFmtId="0" fontId="20" fillId="39" borderId="235" applyNumberFormat="0" applyProtection="0">
      <alignment horizontal="left" vertical="top" indent="1"/>
    </xf>
    <xf numFmtId="0" fontId="20" fillId="39" borderId="235" applyNumberFormat="0" applyProtection="0">
      <alignment horizontal="left" vertical="top" indent="1"/>
    </xf>
    <xf numFmtId="0" fontId="20" fillId="113" borderId="241" applyNumberFormat="0" applyProtection="0">
      <alignment horizontal="left" vertical="center" indent="1"/>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4" fillId="0" borderId="186" applyNumberFormat="0" applyProtection="0">
      <alignment horizontal="left" vertical="center" indent="2"/>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113" borderId="241" applyNumberFormat="0" applyProtection="0">
      <alignment horizontal="left" vertical="center" indent="1"/>
    </xf>
    <xf numFmtId="0" fontId="20" fillId="3" borderId="235" applyNumberFormat="0" applyProtection="0">
      <alignment horizontal="left" vertical="top" indent="1"/>
    </xf>
    <xf numFmtId="0" fontId="20" fillId="3" borderId="235" applyNumberFormat="0" applyProtection="0">
      <alignment horizontal="left" vertical="top" indent="1"/>
    </xf>
    <xf numFmtId="0" fontId="20" fillId="84" borderId="186" applyNumberFormat="0">
      <protection locked="0"/>
    </xf>
    <xf numFmtId="0" fontId="20" fillId="84" borderId="186" applyNumberFormat="0">
      <protection locked="0"/>
    </xf>
    <xf numFmtId="0" fontId="20" fillId="84" borderId="186" applyNumberFormat="0">
      <protection locked="0"/>
    </xf>
    <xf numFmtId="0" fontId="20" fillId="84" borderId="186" applyNumberFormat="0">
      <protection locked="0"/>
    </xf>
    <xf numFmtId="4" fontId="16" fillId="40" borderId="241" applyNumberFormat="0" applyProtection="0">
      <alignment vertical="center"/>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39" fillId="0" borderId="186" applyNumberFormat="0" applyProtection="0">
      <alignment horizontal="left" vertical="center" indent="1"/>
    </xf>
    <xf numFmtId="4" fontId="16" fillId="40" borderId="241" applyNumberFormat="0" applyProtection="0">
      <alignment horizontal="left" vertical="center" indent="1"/>
    </xf>
    <xf numFmtId="4" fontId="16" fillId="40" borderId="241" applyNumberFormat="0" applyProtection="0">
      <alignment horizontal="left" vertical="center" indent="1"/>
    </xf>
    <xf numFmtId="4" fontId="23" fillId="0" borderId="186" applyNumberFormat="0" applyProtection="0">
      <alignment horizontal="right" vertical="center" wrapText="1"/>
    </xf>
    <xf numFmtId="4" fontId="23" fillId="0" borderId="186" applyNumberFormat="0" applyProtection="0">
      <alignment horizontal="right" vertical="center" wrapText="1"/>
    </xf>
    <xf numFmtId="4" fontId="24" fillId="0" borderId="186" applyNumberFormat="0" applyProtection="0">
      <alignment horizontal="right" vertical="center" wrapText="1"/>
    </xf>
    <xf numFmtId="4" fontId="16" fillId="0" borderId="241" applyNumberFormat="0" applyProtection="0">
      <alignment horizontal="right" vertical="center"/>
    </xf>
    <xf numFmtId="4" fontId="16" fillId="0" borderId="241" applyNumberFormat="0" applyProtection="0">
      <alignment horizontal="right" vertical="center"/>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4" fontId="23" fillId="0" borderId="186" applyNumberFormat="0" applyProtection="0">
      <alignment horizontal="left" vertical="center" indent="1"/>
    </xf>
    <xf numFmtId="0" fontId="20" fillId="0" borderId="241" applyNumberFormat="0" applyProtection="0">
      <alignment horizontal="left" vertical="center" indent="1"/>
    </xf>
    <xf numFmtId="0" fontId="20" fillId="0" borderId="241" applyNumberFormat="0" applyProtection="0">
      <alignment horizontal="left" vertical="center" indent="1"/>
    </xf>
    <xf numFmtId="0" fontId="25" fillId="43" borderId="186" applyNumberFormat="0" applyProtection="0">
      <alignment horizontal="center" vertical="center" wrapText="1"/>
    </xf>
    <xf numFmtId="0" fontId="20" fillId="0" borderId="241" applyNumberFormat="0" applyProtection="0">
      <alignment horizontal="left" vertical="center" indent="1"/>
    </xf>
    <xf numFmtId="0" fontId="20" fillId="0" borderId="241" applyNumberFormat="0" applyProtection="0">
      <alignment horizontal="left" vertical="center" indent="1"/>
    </xf>
    <xf numFmtId="4" fontId="45" fillId="117" borderId="241" applyNumberFormat="0" applyProtection="0">
      <alignment horizontal="right" vertical="center"/>
    </xf>
    <xf numFmtId="49" fontId="193" fillId="118" borderId="242"/>
    <xf numFmtId="0" fontId="191" fillId="37" borderId="242">
      <protection locked="0"/>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6" fontId="195" fillId="0" borderId="237">
      <alignment horizontal="center"/>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73" fillId="0" borderId="243" applyNumberFormat="0" applyFill="0" applyAlignment="0" applyProtection="0"/>
    <xf numFmtId="204" fontId="20" fillId="0" borderId="244">
      <protection locked="0"/>
    </xf>
    <xf numFmtId="204" fontId="20" fillId="0" borderId="244">
      <protection locked="0"/>
    </xf>
    <xf numFmtId="0" fontId="73" fillId="0" borderId="243" applyNumberFormat="0" applyFill="0" applyAlignment="0" applyProtection="0"/>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204" fontId="20" fillId="0" borderId="236">
      <protection locked="0"/>
    </xf>
    <xf numFmtId="0" fontId="135" fillId="129" borderId="248" applyNumberFormat="0" applyAlignment="0" applyProtection="0"/>
    <xf numFmtId="0" fontId="221" fillId="80" borderId="248" applyNumberFormat="0" applyAlignment="0" applyProtection="0"/>
    <xf numFmtId="0" fontId="20" fillId="79" borderId="249" applyNumberFormat="0" applyFont="0" applyAlignment="0" applyProtection="0"/>
    <xf numFmtId="0" fontId="183" fillId="129" borderId="250" applyNumberFormat="0" applyAlignment="0" applyProtection="0"/>
    <xf numFmtId="4" fontId="17" fillId="103" borderId="251" applyNumberFormat="0" applyProtection="0">
      <alignment vertical="center"/>
    </xf>
    <xf numFmtId="4" fontId="31" fillId="103" borderId="251" applyNumberFormat="0" applyProtection="0">
      <alignment vertical="center"/>
    </xf>
    <xf numFmtId="4" fontId="17" fillId="103" borderId="251" applyNumberFormat="0" applyProtection="0">
      <alignment horizontal="left" vertical="center" indent="1"/>
    </xf>
    <xf numFmtId="0" fontId="17" fillId="103" borderId="251" applyNumberFormat="0" applyProtection="0">
      <alignment horizontal="left" vertical="top" indent="1"/>
    </xf>
    <xf numFmtId="4" fontId="16" fillId="24"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6" borderId="251" applyNumberFormat="0" applyProtection="0">
      <alignment horizontal="right" vertical="center"/>
    </xf>
    <xf numFmtId="0" fontId="20" fillId="99" borderId="251" applyNumberFormat="0" applyProtection="0">
      <alignment horizontal="left" vertical="center" indent="1"/>
    </xf>
    <xf numFmtId="0" fontId="20" fillId="99" borderId="251" applyNumberFormat="0" applyProtection="0">
      <alignment horizontal="left" vertical="top" indent="1"/>
    </xf>
    <xf numFmtId="0" fontId="20" fillId="36" borderId="251" applyNumberFormat="0" applyProtection="0">
      <alignment horizontal="left" vertical="center" indent="1"/>
    </xf>
    <xf numFmtId="0" fontId="20" fillId="36" borderId="251" applyNumberFormat="0" applyProtection="0">
      <alignment horizontal="left" vertical="top" indent="1"/>
    </xf>
    <xf numFmtId="0" fontId="20" fillId="94" borderId="251" applyNumberFormat="0" applyProtection="0">
      <alignment horizontal="left" vertical="center" indent="1"/>
    </xf>
    <xf numFmtId="0" fontId="20" fillId="94" borderId="251" applyNumberFormat="0" applyProtection="0">
      <alignment horizontal="left" vertical="top" indent="1"/>
    </xf>
    <xf numFmtId="0" fontId="20" fillId="41" borderId="251" applyNumberFormat="0" applyProtection="0">
      <alignment horizontal="left" vertical="center" indent="1"/>
    </xf>
    <xf numFmtId="0" fontId="20" fillId="41" borderId="251" applyNumberFormat="0" applyProtection="0">
      <alignment horizontal="left" vertical="top" indent="1"/>
    </xf>
    <xf numFmtId="0" fontId="20" fillId="84" borderId="247" applyNumberFormat="0">
      <protection locked="0"/>
    </xf>
    <xf numFmtId="4" fontId="16" fillId="89" borderId="251" applyNumberFormat="0" applyProtection="0">
      <alignment vertical="center"/>
    </xf>
    <xf numFmtId="4" fontId="36" fillId="89" borderId="251" applyNumberFormat="0" applyProtection="0">
      <alignment vertical="center"/>
    </xf>
    <xf numFmtId="4" fontId="16" fillId="89" borderId="251" applyNumberFormat="0" applyProtection="0">
      <alignment horizontal="left" vertical="center" indent="1"/>
    </xf>
    <xf numFmtId="0" fontId="16" fillId="89" borderId="251" applyNumberFormat="0" applyProtection="0">
      <alignment horizontal="left" vertical="top" indent="1"/>
    </xf>
    <xf numFmtId="4" fontId="16" fillId="41" borderId="251" applyNumberFormat="0" applyProtection="0">
      <alignment horizontal="right" vertical="center"/>
    </xf>
    <xf numFmtId="4" fontId="36" fillId="41" borderId="251" applyNumberFormat="0" applyProtection="0">
      <alignment horizontal="right" vertical="center"/>
    </xf>
    <xf numFmtId="4" fontId="16" fillId="36" borderId="251" applyNumberFormat="0" applyProtection="0">
      <alignment horizontal="left" vertical="center" indent="1"/>
    </xf>
    <xf numFmtId="0" fontId="16" fillId="36" borderId="251" applyNumberFormat="0" applyProtection="0">
      <alignment horizontal="left" vertical="top" indent="1"/>
    </xf>
    <xf numFmtId="4" fontId="45" fillId="41" borderId="251" applyNumberFormat="0" applyProtection="0">
      <alignment horizontal="right" vertical="center"/>
    </xf>
    <xf numFmtId="0" fontId="73" fillId="0" borderId="252" applyNumberFormat="0" applyFill="0" applyAlignment="0" applyProtection="0"/>
    <xf numFmtId="4" fontId="23" fillId="0" borderId="247" applyNumberFormat="0" applyProtection="0">
      <alignment horizontal="left" vertical="center" indent="1"/>
    </xf>
    <xf numFmtId="4" fontId="55" fillId="104" borderId="247" applyNumberFormat="0" applyProtection="0">
      <alignment horizontal="right" vertical="center" wrapText="1"/>
    </xf>
    <xf numFmtId="0" fontId="16" fillId="40" borderId="263" applyNumberFormat="0" applyProtection="0">
      <alignment horizontal="left" vertical="top" indent="1"/>
    </xf>
    <xf numFmtId="4" fontId="36" fillId="40" borderId="263" applyNumberFormat="0" applyProtection="0">
      <alignment vertical="center"/>
    </xf>
    <xf numFmtId="0" fontId="20" fillId="35" borderId="263" applyNumberFormat="0" applyProtection="0">
      <alignment horizontal="left" vertical="top" indent="1"/>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1" fillId="19" borderId="251" applyNumberFormat="0" applyProtection="0">
      <alignment vertical="center"/>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4" fontId="30" fillId="18" borderId="247" applyNumberFormat="0" applyProtection="0">
      <alignment horizontal="left" vertical="center"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0" fontId="17" fillId="19" borderId="251" applyNumberFormat="0" applyProtection="0">
      <alignment horizontal="left" vertical="top" indent="1"/>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25" fillId="22" borderId="247" applyNumberFormat="0" applyProtection="0">
      <alignment horizontal="lef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4"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5"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6"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7"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8"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29"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0"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1"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6" fillId="32" borderId="251" applyNumberFormat="0" applyProtection="0">
      <alignment horizontal="right" vertical="center"/>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7" fillId="33"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4" borderId="247" applyNumberFormat="0" applyProtection="0">
      <alignment horizontal="left" vertical="center" indent="1"/>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4" fontId="16" fillId="36" borderId="251" applyNumberFormat="0" applyProtection="0">
      <alignment horizontal="right" vertical="center"/>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4" fillId="0" borderId="247"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47" applyNumberFormat="0">
      <protection locked="0"/>
    </xf>
    <xf numFmtId="0" fontId="20" fillId="84" borderId="247" applyNumberFormat="0">
      <protection locked="0"/>
    </xf>
    <xf numFmtId="0" fontId="20" fillId="84" borderId="247" applyNumberFormat="0">
      <protection locked="0"/>
    </xf>
    <xf numFmtId="0" fontId="20" fillId="84" borderId="247" applyNumberFormat="0">
      <protection locked="0"/>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1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4" fontId="36" fillId="40" borderId="251" applyNumberFormat="0" applyProtection="0">
      <alignment vertical="center"/>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0" fontId="16" fillId="40" borderId="251" applyNumberFormat="0" applyProtection="0">
      <alignment horizontal="left" vertical="top" inden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23" fillId="0" borderId="247" applyNumberFormat="0" applyProtection="0">
      <alignment horizontal="right" vertical="center" wrapText="1"/>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36" fillId="41" borderId="251" applyNumberFormat="0" applyProtection="0">
      <alignment horizontal="right" vertical="center"/>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4" fontId="23" fillId="0" borderId="253" applyNumberFormat="0" applyProtection="0">
      <alignment horizontal="left" vertical="center" indent="1"/>
    </xf>
    <xf numFmtId="0" fontId="25" fillId="43" borderId="253" applyNumberFormat="0" applyProtection="0">
      <alignment horizontal="center" vertical="center"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4" borderId="253" applyNumberFormat="0" applyProtection="0">
      <alignment horizontal="center" vertical="top"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0" fontId="25" fillId="43" borderId="253" applyNumberFormat="0" applyProtection="0">
      <alignment horizontal="center" vertical="center" wrapText="1"/>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45" fillId="41" borderId="251" applyNumberFormat="0" applyProtection="0">
      <alignment horizontal="right" vertical="center"/>
    </xf>
    <xf numFmtId="4" fontId="23" fillId="0" borderId="247" applyNumberFormat="0" applyProtection="0">
      <alignment horizontal="left" vertical="center" inden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0" fillId="18" borderId="247" applyNumberFormat="0" applyProtection="0">
      <alignment horizontal="right" vertical="center" wrapText="1"/>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1" fillId="19" borderId="255" applyNumberFormat="0" applyProtection="0">
      <alignment vertical="center"/>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4" fontId="30" fillId="18" borderId="256" applyNumberFormat="0" applyProtection="0">
      <alignment horizontal="left" vertical="center"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0" fontId="17" fillId="19" borderId="255" applyNumberFormat="0" applyProtection="0">
      <alignment horizontal="left" vertical="top" indent="1"/>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25" fillId="22" borderId="256" applyNumberFormat="0" applyProtection="0">
      <alignment horizontal="lef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4"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5"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6"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7"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8"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29"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0"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1"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6" fillId="32" borderId="255" applyNumberFormat="0" applyProtection="0">
      <alignment horizontal="right" vertical="center"/>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7" fillId="33"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4" borderId="256" applyNumberFormat="0" applyProtection="0">
      <alignment horizontal="left" vertical="center" indent="1"/>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4" fontId="16" fillId="36" borderId="255" applyNumberFormat="0" applyProtection="0">
      <alignment horizontal="right" vertical="center"/>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0" fillId="35"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0" fillId="38"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0" fillId="39" borderId="255"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3" borderId="255"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1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4" fontId="36" fillId="40" borderId="255" applyNumberFormat="0" applyProtection="0">
      <alignment vertical="center"/>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0" fontId="16" fillId="40" borderId="255" applyNumberFormat="0" applyProtection="0">
      <alignment horizontal="left" vertical="top"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36" fillId="41" borderId="255"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4" borderId="256" applyNumberFormat="0" applyProtection="0">
      <alignment horizontal="center" vertical="top"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0" fontId="25" fillId="43" borderId="256" applyNumberFormat="0" applyProtection="0">
      <alignment horizontal="center" vertical="center" wrapText="1"/>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4" fontId="45" fillId="41" borderId="255" applyNumberFormat="0" applyProtection="0">
      <alignment horizontal="right" vertical="center"/>
    </xf>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3" fillId="34"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35" fillId="91" borderId="257" applyNumberFormat="0" applyAlignment="0" applyProtection="0"/>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0" fontId="156" fillId="0" borderId="254">
      <alignment horizontal="left" vertical="center"/>
    </xf>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10" fontId="22" fillId="40" borderId="256" applyNumberFormat="0" applyBorder="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57"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0" fontId="170" fillId="93" borderId="265" applyNumberFormat="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10" fontId="22" fillId="40" borderId="264" applyNumberFormat="0" applyBorder="0" applyAlignment="0" applyProtection="0"/>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56" fillId="0" borderId="266">
      <alignment horizontal="left" vertical="center"/>
    </xf>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0" fontId="135" fillId="91" borderId="265" applyNumberFormat="0" applyAlignment="0" applyProtection="0"/>
    <xf numFmtId="0" fontId="135" fillId="91" borderId="265" applyNumberFormat="0" applyAlignment="0" applyProtection="0"/>
    <xf numFmtId="0" fontId="133" fillId="34" borderId="265" applyNumberFormat="0" applyAlignment="0" applyProtection="0"/>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4" fontId="23" fillId="0" borderId="256" applyNumberFormat="0" applyProtection="0">
      <alignment horizontal="left" vertical="center" indent="1"/>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4" fontId="45" fillId="41" borderId="263" applyNumberFormat="0" applyProtection="0">
      <alignment horizontal="right" vertical="center"/>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3" borderId="264" applyNumberFormat="0" applyProtection="0">
      <alignment horizontal="center" vertical="center"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4" borderId="264" applyNumberFormat="0" applyProtection="0">
      <alignment horizontal="center" vertical="top" wrapText="1"/>
    </xf>
    <xf numFmtId="0" fontId="25" fillId="43" borderId="264" applyNumberFormat="0" applyProtection="0">
      <alignment horizontal="center" vertical="center" wrapTex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4" fontId="36" fillId="41" borderId="263" applyNumberFormat="0" applyProtection="0">
      <alignment horizontal="right" vertical="center"/>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0" fontId="16" fillId="40" borderId="263" applyNumberFormat="0" applyProtection="0">
      <alignment horizontal="left" vertical="top" indent="1"/>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3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4" fontId="16" fillId="40" borderId="263" applyNumberFormat="0" applyProtection="0">
      <alignment vertical="center"/>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6"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2"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1"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30"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9"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8"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0" fontId="20" fillId="89" borderId="258" applyNumberFormat="0" applyFont="0" applyAlignment="0" applyProtection="0"/>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7"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4" fontId="16" fillId="26" borderId="263" applyNumberFormat="0" applyProtection="0">
      <alignment horizontal="right" vertical="center"/>
    </xf>
    <xf numFmtId="0" fontId="20" fillId="89" borderId="257" applyNumberFormat="0" applyFont="0" applyAlignment="0" applyProtection="0"/>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5"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20" fillId="89" borderId="257" applyNumberFormat="0" applyFont="0" applyAlignment="0" applyProtection="0"/>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4" fontId="16" fillId="24" borderId="263" applyNumberFormat="0" applyProtection="0">
      <alignment horizontal="right" vertical="center"/>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20" fillId="89" borderId="257" applyNumberFormat="0" applyFont="0" applyAlignment="0" applyProtection="0"/>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0" fontId="17" fillId="19" borderId="263" applyNumberFormat="0" applyProtection="0">
      <alignment horizontal="left" vertical="top" indent="1"/>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0" fontId="20" fillId="89" borderId="257" applyNumberFormat="0" applyFont="0" applyAlignment="0" applyProtection="0"/>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1" fillId="19" borderId="263" applyNumberFormat="0" applyProtection="0">
      <alignment vertical="center"/>
    </xf>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20" fillId="89" borderId="257" applyNumberFormat="0" applyFont="0" applyAlignment="0" applyProtection="0"/>
    <xf numFmtId="4" fontId="30" fillId="18" borderId="256" applyNumberFormat="0" applyProtection="0">
      <alignment horizontal="right" vertical="center" wrapText="1"/>
    </xf>
    <xf numFmtId="4" fontId="30" fillId="18" borderId="256" applyNumberFormat="0" applyProtection="0">
      <alignment horizontal="right" vertical="center" wrapText="1"/>
    </xf>
    <xf numFmtId="0" fontId="68" fillId="89" borderId="258" applyNumberFormat="0" applyFon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34"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0" fontId="183" fillId="91" borderId="259" applyNumberFormat="0" applyAlignment="0" applyProtection="0"/>
    <xf numFmtId="4" fontId="55" fillId="104" borderId="256" applyNumberFormat="0" applyProtection="0">
      <alignment horizontal="right" vertical="center" wrapText="1"/>
    </xf>
    <xf numFmtId="4" fontId="55" fillId="104" borderId="256" applyNumberFormat="0" applyProtection="0">
      <alignment horizontal="right" vertical="center" wrapText="1"/>
    </xf>
    <xf numFmtId="4" fontId="16" fillId="0" borderId="259" applyNumberFormat="0" applyProtection="0">
      <alignment vertical="center"/>
    </xf>
    <xf numFmtId="4" fontId="16" fillId="0" borderId="259" applyNumberFormat="0" applyProtection="0">
      <alignment vertical="center"/>
    </xf>
    <xf numFmtId="4" fontId="16" fillId="0" borderId="259" applyNumberFormat="0" applyProtection="0">
      <alignment horizontal="left" vertical="center" indent="1"/>
    </xf>
    <xf numFmtId="4" fontId="16" fillId="19" borderId="259" applyNumberFormat="0" applyProtection="0">
      <alignment horizontal="left" vertical="center" indent="1"/>
    </xf>
    <xf numFmtId="4" fontId="25" fillId="22" borderId="256" applyNumberFormat="0" applyProtection="0">
      <alignment horizontal="left" vertical="center"/>
    </xf>
    <xf numFmtId="0" fontId="20" fillId="0" borderId="259" applyNumberFormat="0" applyProtection="0">
      <alignment horizontal="left" vertical="center" indent="1"/>
    </xf>
    <xf numFmtId="4" fontId="16" fillId="2" borderId="259" applyNumberFormat="0" applyProtection="0">
      <alignment horizontal="right" vertical="center"/>
    </xf>
    <xf numFmtId="4" fontId="16" fillId="106" borderId="259" applyNumberFormat="0" applyProtection="0">
      <alignment horizontal="right" vertical="center"/>
    </xf>
    <xf numFmtId="4" fontId="16" fillId="42" borderId="259" applyNumberFormat="0" applyProtection="0">
      <alignment horizontal="right" vertical="center"/>
    </xf>
    <xf numFmtId="4" fontId="16" fillId="107" borderId="259" applyNumberFormat="0" applyProtection="0">
      <alignment horizontal="right" vertical="center"/>
    </xf>
    <xf numFmtId="4" fontId="16" fillId="108" borderId="259" applyNumberFormat="0" applyProtection="0">
      <alignment horizontal="right" vertical="center"/>
    </xf>
    <xf numFmtId="4" fontId="16" fillId="109" borderId="259" applyNumberFormat="0" applyProtection="0">
      <alignment horizontal="right" vertical="center"/>
    </xf>
    <xf numFmtId="4" fontId="16" fillId="110" borderId="259" applyNumberFormat="0" applyProtection="0">
      <alignment horizontal="right" vertical="center"/>
    </xf>
    <xf numFmtId="4" fontId="16" fillId="111" borderId="259" applyNumberFormat="0" applyProtection="0">
      <alignment horizontal="right" vertical="center"/>
    </xf>
    <xf numFmtId="4" fontId="16" fillId="112" borderId="259" applyNumberFormat="0" applyProtection="0">
      <alignment horizontal="right" vertical="center"/>
    </xf>
    <xf numFmtId="0" fontId="20" fillId="113" borderId="259" applyNumberFormat="0" applyProtection="0">
      <alignment horizontal="left" vertical="center" indent="1"/>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0" borderId="256" applyNumberFormat="0" applyProtection="0">
      <alignment horizontal="left" vertical="center" indent="2"/>
    </xf>
    <xf numFmtId="0" fontId="20" fillId="49"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4" fillId="114" borderId="256" applyNumberFormat="0" applyProtection="0">
      <alignment horizontal="left" vertical="center" indent="2"/>
    </xf>
    <xf numFmtId="0" fontId="24" fillId="114"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5" fillId="115" borderId="256" applyNumberFormat="0" applyProtection="0">
      <alignment horizontal="left" vertical="center" indent="2"/>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0" fillId="49" borderId="259" applyNumberFormat="0" applyProtection="0">
      <alignment horizontal="left" vertical="center" indent="1"/>
    </xf>
    <xf numFmtId="0" fontId="20" fillId="35" borderId="251" applyNumberFormat="0" applyProtection="0">
      <alignment horizontal="left" vertical="top" indent="1"/>
    </xf>
    <xf numFmtId="0" fontId="20" fillId="35" borderId="251" applyNumberFormat="0" applyProtection="0">
      <alignment horizontal="left" vertical="top"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2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116" borderId="256" applyNumberFormat="0" applyProtection="0">
      <alignment horizontal="left" vertical="center" indent="2"/>
    </xf>
    <xf numFmtId="0" fontId="24" fillId="116" borderId="256" applyNumberFormat="0" applyProtection="0">
      <alignment horizontal="left" vertical="center" indent="2"/>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23" borderId="259" applyNumberFormat="0" applyProtection="0">
      <alignment horizontal="left" vertical="center" indent="1"/>
    </xf>
    <xf numFmtId="0" fontId="20" fillId="38" borderId="251" applyNumberFormat="0" applyProtection="0">
      <alignment horizontal="left" vertical="top" indent="1"/>
    </xf>
    <xf numFmtId="0" fontId="20" fillId="38" borderId="251" applyNumberFormat="0" applyProtection="0">
      <alignment horizontal="left" vertical="top" indent="1"/>
    </xf>
    <xf numFmtId="0" fontId="20" fillId="102"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02" borderId="259" applyNumberFormat="0" applyProtection="0">
      <alignment horizontal="left" vertical="center" indent="1"/>
    </xf>
    <xf numFmtId="0" fontId="20" fillId="39" borderId="251" applyNumberFormat="0" applyProtection="0">
      <alignment horizontal="left" vertical="top" indent="1"/>
    </xf>
    <xf numFmtId="0" fontId="20" fillId="39" borderId="251" applyNumberFormat="0" applyProtection="0">
      <alignment horizontal="left" vertical="top" indent="1"/>
    </xf>
    <xf numFmtId="0" fontId="20" fillId="113" borderId="259" applyNumberFormat="0" applyProtection="0">
      <alignment horizontal="left" vertical="center" indent="1"/>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4" fillId="0" borderId="256" applyNumberFormat="0" applyProtection="0">
      <alignment horizontal="left" vertical="center" indent="2"/>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113" borderId="259" applyNumberFormat="0" applyProtection="0">
      <alignment horizontal="left" vertical="center" indent="1"/>
    </xf>
    <xf numFmtId="0" fontId="20" fillId="3" borderId="251" applyNumberFormat="0" applyProtection="0">
      <alignment horizontal="left" vertical="top" indent="1"/>
    </xf>
    <xf numFmtId="0" fontId="20" fillId="3" borderId="251" applyNumberFormat="0" applyProtection="0">
      <alignment horizontal="left" vertical="top" indent="1"/>
    </xf>
    <xf numFmtId="0" fontId="20" fillId="84" borderId="256" applyNumberFormat="0">
      <protection locked="0"/>
    </xf>
    <xf numFmtId="0" fontId="20" fillId="84" borderId="256" applyNumberFormat="0">
      <protection locked="0"/>
    </xf>
    <xf numFmtId="0" fontId="20" fillId="84" borderId="256" applyNumberFormat="0">
      <protection locked="0"/>
    </xf>
    <xf numFmtId="0" fontId="20" fillId="84" borderId="256" applyNumberFormat="0">
      <protection locked="0"/>
    </xf>
    <xf numFmtId="4" fontId="16" fillId="40" borderId="259" applyNumberFormat="0" applyProtection="0">
      <alignment vertical="center"/>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39" fillId="0" borderId="256" applyNumberFormat="0" applyProtection="0">
      <alignment horizontal="left" vertical="center" indent="1"/>
    </xf>
    <xf numFmtId="4" fontId="16" fillId="40" borderId="259" applyNumberFormat="0" applyProtection="0">
      <alignment horizontal="left" vertical="center" indent="1"/>
    </xf>
    <xf numFmtId="4" fontId="16" fillId="40" borderId="259" applyNumberFormat="0" applyProtection="0">
      <alignment horizontal="left" vertical="center" indent="1"/>
    </xf>
    <xf numFmtId="4" fontId="23" fillId="0" borderId="256" applyNumberFormat="0" applyProtection="0">
      <alignment horizontal="right" vertical="center" wrapText="1"/>
    </xf>
    <xf numFmtId="4" fontId="23" fillId="0" borderId="256" applyNumberFormat="0" applyProtection="0">
      <alignment horizontal="right" vertical="center" wrapText="1"/>
    </xf>
    <xf numFmtId="4" fontId="24" fillId="0" borderId="256" applyNumberFormat="0" applyProtection="0">
      <alignment horizontal="right" vertical="center" wrapText="1"/>
    </xf>
    <xf numFmtId="4" fontId="16" fillId="0" borderId="259" applyNumberFormat="0" applyProtection="0">
      <alignment horizontal="right" vertical="center"/>
    </xf>
    <xf numFmtId="4" fontId="16" fillId="0" borderId="259" applyNumberFormat="0" applyProtection="0">
      <alignment horizontal="right" vertical="center"/>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4" fontId="23" fillId="0" borderId="256" applyNumberFormat="0" applyProtection="0">
      <alignment horizontal="left" vertical="center" indent="1"/>
    </xf>
    <xf numFmtId="0" fontId="20" fillId="0" borderId="259" applyNumberFormat="0" applyProtection="0">
      <alignment horizontal="left" vertical="center" indent="1"/>
    </xf>
    <xf numFmtId="0" fontId="20" fillId="0" borderId="259" applyNumberFormat="0" applyProtection="0">
      <alignment horizontal="left" vertical="center" indent="1"/>
    </xf>
    <xf numFmtId="0" fontId="25" fillId="43" borderId="256" applyNumberFormat="0" applyProtection="0">
      <alignment horizontal="center" vertical="center" wrapText="1"/>
    </xf>
    <xf numFmtId="0" fontId="20" fillId="0" borderId="259" applyNumberFormat="0" applyProtection="0">
      <alignment horizontal="left" vertical="center" indent="1"/>
    </xf>
    <xf numFmtId="0" fontId="20" fillId="0" borderId="259" applyNumberFormat="0" applyProtection="0">
      <alignment horizontal="left" vertical="center" indent="1"/>
    </xf>
    <xf numFmtId="4" fontId="45" fillId="117" borderId="259" applyNumberFormat="0" applyProtection="0">
      <alignment horizontal="right" vertic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6" fontId="195" fillId="0" borderId="246">
      <alignment horizontal="center"/>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73" fillId="0" borderId="260" applyNumberFormat="0" applyFill="0" applyAlignment="0" applyProtection="0"/>
    <xf numFmtId="204" fontId="20" fillId="0" borderId="261">
      <protection locked="0"/>
    </xf>
    <xf numFmtId="204" fontId="20" fillId="0" borderId="261">
      <protection locked="0"/>
    </xf>
    <xf numFmtId="0" fontId="73" fillId="0" borderId="260" applyNumberFormat="0" applyFill="0" applyAlignment="0" applyProtection="0"/>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204" fontId="20" fillId="0" borderId="244">
      <protection locked="0"/>
    </xf>
    <xf numFmtId="0" fontId="20" fillId="89" borderId="267"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20" fillId="89" borderId="265" applyNumberFormat="0" applyFont="0" applyAlignment="0" applyProtection="0"/>
    <xf numFmtId="0" fontId="68" fillId="89" borderId="267" applyNumberFormat="0" applyFon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34"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0" fontId="183" fillId="91" borderId="268" applyNumberFormat="0" applyAlignment="0" applyProtection="0"/>
    <xf numFmtId="4" fontId="55" fillId="104" borderId="264" applyNumberFormat="0" applyProtection="0">
      <alignment horizontal="right" vertical="center" wrapText="1"/>
    </xf>
    <xf numFmtId="4" fontId="55" fillId="104" borderId="264" applyNumberFormat="0" applyProtection="0">
      <alignment horizontal="right" vertical="center" wrapText="1"/>
    </xf>
    <xf numFmtId="4" fontId="16" fillId="0" borderId="268" applyNumberFormat="0" applyProtection="0">
      <alignment vertical="center"/>
    </xf>
    <xf numFmtId="4" fontId="16" fillId="0" borderId="268" applyNumberFormat="0" applyProtection="0">
      <alignment vertical="center"/>
    </xf>
    <xf numFmtId="4" fontId="16" fillId="0" borderId="268" applyNumberFormat="0" applyProtection="0">
      <alignment horizontal="left" vertical="center" indent="1"/>
    </xf>
    <xf numFmtId="4" fontId="16" fillId="19" borderId="268" applyNumberFormat="0" applyProtection="0">
      <alignment horizontal="left" vertical="center" indent="1"/>
    </xf>
    <xf numFmtId="4" fontId="25" fillId="22" borderId="264" applyNumberFormat="0" applyProtection="0">
      <alignment horizontal="left" vertical="center"/>
    </xf>
    <xf numFmtId="0" fontId="20" fillId="0" borderId="268" applyNumberFormat="0" applyProtection="0">
      <alignment horizontal="left" vertical="center" indent="1"/>
    </xf>
    <xf numFmtId="4" fontId="16" fillId="2" borderId="268" applyNumberFormat="0" applyProtection="0">
      <alignment horizontal="right" vertical="center"/>
    </xf>
    <xf numFmtId="4" fontId="16" fillId="106" borderId="268" applyNumberFormat="0" applyProtection="0">
      <alignment horizontal="right" vertical="center"/>
    </xf>
    <xf numFmtId="4" fontId="16" fillId="42" borderId="268" applyNumberFormat="0" applyProtection="0">
      <alignment horizontal="right" vertical="center"/>
    </xf>
    <xf numFmtId="4" fontId="16" fillId="107" borderId="268" applyNumberFormat="0" applyProtection="0">
      <alignment horizontal="right" vertical="center"/>
    </xf>
    <xf numFmtId="4" fontId="16" fillId="108" borderId="268" applyNumberFormat="0" applyProtection="0">
      <alignment horizontal="right" vertical="center"/>
    </xf>
    <xf numFmtId="4" fontId="16" fillId="109" borderId="268" applyNumberFormat="0" applyProtection="0">
      <alignment horizontal="right" vertical="center"/>
    </xf>
    <xf numFmtId="4" fontId="16" fillId="110" borderId="268" applyNumberFormat="0" applyProtection="0">
      <alignment horizontal="right" vertical="center"/>
    </xf>
    <xf numFmtId="4" fontId="16" fillId="111" borderId="268" applyNumberFormat="0" applyProtection="0">
      <alignment horizontal="right" vertical="center"/>
    </xf>
    <xf numFmtId="4" fontId="16" fillId="112" borderId="268" applyNumberFormat="0" applyProtection="0">
      <alignment horizontal="right" vertical="center"/>
    </xf>
    <xf numFmtId="0" fontId="20" fillId="113" borderId="268" applyNumberFormat="0" applyProtection="0">
      <alignment horizontal="left" vertical="center" indent="1"/>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0" borderId="264" applyNumberFormat="0" applyProtection="0">
      <alignment horizontal="left" vertical="center" indent="2"/>
    </xf>
    <xf numFmtId="0" fontId="20" fillId="49"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4" fillId="114" borderId="264" applyNumberFormat="0" applyProtection="0">
      <alignment horizontal="left" vertical="center" indent="2"/>
    </xf>
    <xf numFmtId="0" fontId="24" fillId="114"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5" fillId="115" borderId="264" applyNumberFormat="0" applyProtection="0">
      <alignment horizontal="left" vertical="center" indent="2"/>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0" fillId="49" borderId="268" applyNumberFormat="0" applyProtection="0">
      <alignment horizontal="left" vertical="center" indent="1"/>
    </xf>
    <xf numFmtId="0" fontId="20" fillId="35" borderId="263" applyNumberFormat="0" applyProtection="0">
      <alignment horizontal="left" vertical="top" indent="1"/>
    </xf>
    <xf numFmtId="0" fontId="20" fillId="35" borderId="263"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2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116" borderId="264" applyNumberFormat="0" applyProtection="0">
      <alignment horizontal="left" vertical="center" indent="2"/>
    </xf>
    <xf numFmtId="0" fontId="24" fillId="116" borderId="264" applyNumberFormat="0" applyProtection="0">
      <alignment horizontal="left" vertical="center" indent="2"/>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23" borderId="268" applyNumberFormat="0" applyProtection="0">
      <alignment horizontal="left" vertical="center" indent="1"/>
    </xf>
    <xf numFmtId="0" fontId="20" fillId="38" borderId="263" applyNumberFormat="0" applyProtection="0">
      <alignment horizontal="left" vertical="top" indent="1"/>
    </xf>
    <xf numFmtId="0" fontId="20" fillId="38" borderId="263" applyNumberFormat="0" applyProtection="0">
      <alignment horizontal="left" vertical="top" indent="1"/>
    </xf>
    <xf numFmtId="0" fontId="20" fillId="102"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02" borderId="268" applyNumberFormat="0" applyProtection="0">
      <alignment horizontal="left" vertical="center" indent="1"/>
    </xf>
    <xf numFmtId="0" fontId="20" fillId="39" borderId="263" applyNumberFormat="0" applyProtection="0">
      <alignment horizontal="left" vertical="top" indent="1"/>
    </xf>
    <xf numFmtId="0" fontId="20" fillId="39" borderId="263" applyNumberFormat="0" applyProtection="0">
      <alignment horizontal="left" vertical="top" indent="1"/>
    </xf>
    <xf numFmtId="0" fontId="20" fillId="113" borderId="268" applyNumberFormat="0" applyProtection="0">
      <alignment horizontal="left" vertical="center"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113" borderId="268" applyNumberFormat="0" applyProtection="0">
      <alignment horizontal="left" vertical="center" indent="1"/>
    </xf>
    <xf numFmtId="0" fontId="20" fillId="3" borderId="263" applyNumberFormat="0" applyProtection="0">
      <alignment horizontal="left" vertical="top" indent="1"/>
    </xf>
    <xf numFmtId="0" fontId="20" fillId="3" borderId="263"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68" applyNumberFormat="0" applyProtection="0">
      <alignment vertical="center"/>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39" fillId="0" borderId="264" applyNumberFormat="0" applyProtection="0">
      <alignment horizontal="left" vertical="center" indent="1"/>
    </xf>
    <xf numFmtId="4" fontId="16" fillId="40" borderId="268" applyNumberFormat="0" applyProtection="0">
      <alignment horizontal="left" vertical="center" indent="1"/>
    </xf>
    <xf numFmtId="4" fontId="16" fillId="40" borderId="268" applyNumberFormat="0" applyProtection="0">
      <alignment horizontal="left" vertical="center"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4" fillId="0" borderId="264" applyNumberFormat="0" applyProtection="0">
      <alignment horizontal="right" vertical="center" wrapText="1"/>
    </xf>
    <xf numFmtId="4" fontId="16" fillId="0" borderId="268" applyNumberFormat="0" applyProtection="0">
      <alignment horizontal="right" vertical="center"/>
    </xf>
    <xf numFmtId="4" fontId="16" fillId="0" borderId="268" applyNumberFormat="0" applyProtection="0">
      <alignment horizontal="right" vertical="center"/>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4" fontId="23" fillId="0" borderId="264" applyNumberFormat="0" applyProtection="0">
      <alignment horizontal="left" vertical="center" indent="1"/>
    </xf>
    <xf numFmtId="0" fontId="20" fillId="0" borderId="268" applyNumberFormat="0" applyProtection="0">
      <alignment horizontal="left" vertical="center" indent="1"/>
    </xf>
    <xf numFmtId="0" fontId="20" fillId="0" borderId="268" applyNumberFormat="0" applyProtection="0">
      <alignment horizontal="left" vertical="center" indent="1"/>
    </xf>
    <xf numFmtId="0" fontId="25" fillId="43" borderId="264" applyNumberFormat="0" applyProtection="0">
      <alignment horizontal="center" vertical="center" wrapText="1"/>
    </xf>
    <xf numFmtId="0" fontId="20" fillId="0" borderId="268" applyNumberFormat="0" applyProtection="0">
      <alignment horizontal="left" vertical="center" indent="1"/>
    </xf>
    <xf numFmtId="0" fontId="20" fillId="0" borderId="268" applyNumberFormat="0" applyProtection="0">
      <alignment horizontal="left" vertical="center" indent="1"/>
    </xf>
    <xf numFmtId="4" fontId="45" fillId="117" borderId="268" applyNumberFormat="0" applyProtection="0">
      <alignment horizontal="right" vertic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206" fontId="195" fillId="0" borderId="262">
      <alignment horizontal="center"/>
    </xf>
    <xf numFmtId="0" fontId="73" fillId="0" borderId="269" applyNumberFormat="0" applyFill="0" applyAlignment="0" applyProtection="0"/>
    <xf numFmtId="0" fontId="73" fillId="0" borderId="269" applyNumberFormat="0" applyFill="0" applyAlignment="0" applyProtection="0"/>
    <xf numFmtId="0" fontId="73" fillId="0" borderId="269" applyNumberFormat="0" applyFill="0" applyAlignment="0" applyProtection="0"/>
    <xf numFmtId="204" fontId="20" fillId="0" borderId="270">
      <protection locked="0"/>
    </xf>
    <xf numFmtId="204" fontId="20" fillId="0" borderId="270">
      <protection locked="0"/>
    </xf>
    <xf numFmtId="0" fontId="73" fillId="0" borderId="269" applyNumberFormat="0" applyFill="0" applyAlignment="0" applyProtection="0"/>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4" fontId="30" fillId="18" borderId="264"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25" fillId="22" borderId="264"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7" fillId="33"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4" borderId="264"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64"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4" fillId="0" borderId="264"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64" applyNumberFormat="0">
      <protection locked="0"/>
    </xf>
    <xf numFmtId="0" fontId="20" fillId="84" borderId="264" applyNumberFormat="0">
      <protection locked="0"/>
    </xf>
    <xf numFmtId="0" fontId="20" fillId="84" borderId="264"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23" fillId="0" borderId="264"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23" fillId="0" borderId="264" applyNumberFormat="0" applyProtection="0">
      <alignment horizontal="left" vertical="center" inden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0" fillId="18" borderId="264" applyNumberFormat="0" applyProtection="0">
      <alignment horizontal="right" vertical="center" wrapText="1"/>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1" fillId="19" borderId="272" applyNumberFormat="0" applyProtection="0">
      <alignment vertical="center"/>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4" fontId="30" fillId="18" borderId="273" applyNumberFormat="0" applyProtection="0">
      <alignment horizontal="left" vertical="center"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25" fillId="22" borderId="273" applyNumberFormat="0" applyProtection="0">
      <alignment horizontal="lef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4" fontId="16" fillId="36" borderId="272" applyNumberFormat="0" applyProtection="0">
      <alignment horizontal="right" vertical="center"/>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1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0" fontId="25" fillId="43" borderId="273" applyNumberFormat="0" applyProtection="0">
      <alignment horizontal="center" vertical="center" wrapText="1"/>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3" fillId="34"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35" fillId="91" borderId="274" applyNumberFormat="0" applyAlignment="0" applyProtection="0"/>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0" fontId="156" fillId="0" borderId="275">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170" fillId="93" borderId="274" applyNumberFormat="0" applyAlignment="0" applyProtection="0"/>
    <xf numFmtId="0" fontId="20" fillId="89" borderId="276"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20" fillId="89" borderId="274" applyNumberFormat="0" applyFont="0" applyAlignment="0" applyProtection="0"/>
    <xf numFmtId="0" fontId="68" fillId="89" borderId="276" applyNumberFormat="0" applyFon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34"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0" fontId="183" fillId="91" borderId="277" applyNumberFormat="0" applyAlignment="0" applyProtection="0"/>
    <xf numFmtId="4" fontId="55" fillId="104" borderId="273" applyNumberFormat="0" applyProtection="0">
      <alignment horizontal="right" vertical="center" wrapText="1"/>
    </xf>
    <xf numFmtId="4" fontId="55" fillId="104" borderId="273" applyNumberFormat="0" applyProtection="0">
      <alignment horizontal="right" vertical="center" wrapText="1"/>
    </xf>
    <xf numFmtId="4" fontId="16" fillId="0" borderId="277" applyNumberFormat="0" applyProtection="0">
      <alignment vertical="center"/>
    </xf>
    <xf numFmtId="4" fontId="16" fillId="0" borderId="277" applyNumberFormat="0" applyProtection="0">
      <alignment vertical="center"/>
    </xf>
    <xf numFmtId="4" fontId="16" fillId="0" borderId="277" applyNumberFormat="0" applyProtection="0">
      <alignment horizontal="left" vertical="center" indent="1"/>
    </xf>
    <xf numFmtId="4" fontId="16" fillId="19" borderId="277" applyNumberFormat="0" applyProtection="0">
      <alignment horizontal="left" vertical="center" indent="1"/>
    </xf>
    <xf numFmtId="4" fontId="25" fillId="22" borderId="273" applyNumberFormat="0" applyProtection="0">
      <alignment horizontal="left" vertical="center"/>
    </xf>
    <xf numFmtId="0" fontId="20" fillId="0" borderId="277" applyNumberFormat="0" applyProtection="0">
      <alignment horizontal="left" vertical="center" indent="1"/>
    </xf>
    <xf numFmtId="4" fontId="16" fillId="2" borderId="277" applyNumberFormat="0" applyProtection="0">
      <alignment horizontal="right" vertical="center"/>
    </xf>
    <xf numFmtId="4" fontId="16" fillId="106" borderId="277" applyNumberFormat="0" applyProtection="0">
      <alignment horizontal="right" vertical="center"/>
    </xf>
    <xf numFmtId="4" fontId="16" fillId="42" borderId="277" applyNumberFormat="0" applyProtection="0">
      <alignment horizontal="right" vertical="center"/>
    </xf>
    <xf numFmtId="4" fontId="16" fillId="107" borderId="277" applyNumberFormat="0" applyProtection="0">
      <alignment horizontal="right" vertical="center"/>
    </xf>
    <xf numFmtId="4" fontId="16" fillId="108" borderId="277" applyNumberFormat="0" applyProtection="0">
      <alignment horizontal="right" vertical="center"/>
    </xf>
    <xf numFmtId="4" fontId="16" fillId="109" borderId="277" applyNumberFormat="0" applyProtection="0">
      <alignment horizontal="right" vertical="center"/>
    </xf>
    <xf numFmtId="4" fontId="16" fillId="110" borderId="277" applyNumberFormat="0" applyProtection="0">
      <alignment horizontal="right" vertical="center"/>
    </xf>
    <xf numFmtId="4" fontId="16" fillId="111" borderId="277" applyNumberFormat="0" applyProtection="0">
      <alignment horizontal="right" vertical="center"/>
    </xf>
    <xf numFmtId="4" fontId="16" fillId="112" borderId="277" applyNumberFormat="0" applyProtection="0">
      <alignment horizontal="right" vertical="center"/>
    </xf>
    <xf numFmtId="0" fontId="20" fillId="113" borderId="277"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77"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77"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77"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77"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77"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77" applyNumberFormat="0" applyProtection="0">
      <alignment vertical="center"/>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39" fillId="0" borderId="273" applyNumberFormat="0" applyProtection="0">
      <alignment horizontal="left" vertical="center" indent="1"/>
    </xf>
    <xf numFmtId="4" fontId="16" fillId="40" borderId="277" applyNumberFormat="0" applyProtection="0">
      <alignment horizontal="left" vertical="center" indent="1"/>
    </xf>
    <xf numFmtId="4" fontId="16" fillId="40" borderId="277" applyNumberFormat="0" applyProtection="0">
      <alignment horizontal="left" vertical="center" indent="1"/>
    </xf>
    <xf numFmtId="4" fontId="23" fillId="0" borderId="273" applyNumberFormat="0" applyProtection="0">
      <alignment horizontal="right" vertical="center"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77" applyNumberFormat="0" applyProtection="0">
      <alignment horizontal="right" vertical="center"/>
    </xf>
    <xf numFmtId="4" fontId="16" fillId="0" borderId="277"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77" applyNumberFormat="0" applyProtection="0">
      <alignment horizontal="left" vertical="center" indent="1"/>
    </xf>
    <xf numFmtId="0" fontId="20" fillId="0" borderId="277" applyNumberFormat="0" applyProtection="0">
      <alignment horizontal="left" vertical="center" indent="1"/>
    </xf>
    <xf numFmtId="0" fontId="25" fillId="43" borderId="273" applyNumberFormat="0" applyProtection="0">
      <alignment horizontal="center" vertical="center" wrapText="1"/>
    </xf>
    <xf numFmtId="0" fontId="20" fillId="0" borderId="277" applyNumberFormat="0" applyProtection="0">
      <alignment horizontal="left" vertical="center" indent="1"/>
    </xf>
    <xf numFmtId="0" fontId="20" fillId="0" borderId="277" applyNumberFormat="0" applyProtection="0">
      <alignment horizontal="left" vertical="center" indent="1"/>
    </xf>
    <xf numFmtId="4" fontId="45" fillId="117" borderId="277" applyNumberFormat="0" applyProtection="0">
      <alignment horizontal="right" vertic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6" fontId="195" fillId="0" borderId="271">
      <alignment horizontal="center"/>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73" fillId="0" borderId="278" applyNumberFormat="0" applyFill="0" applyAlignment="0" applyProtection="0"/>
    <xf numFmtId="204" fontId="20" fillId="0" borderId="279">
      <protection locked="0"/>
    </xf>
    <xf numFmtId="204" fontId="20" fillId="0" borderId="279">
      <protection locked="0"/>
    </xf>
    <xf numFmtId="0" fontId="73" fillId="0" borderId="278" applyNumberFormat="0" applyFill="0" applyAlignment="0" applyProtection="0"/>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204" fontId="20" fillId="0" borderId="270">
      <protection locked="0"/>
    </xf>
    <xf numFmtId="0" fontId="20" fillId="39"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0" fontId="25" fillId="43" borderId="287" applyNumberFormat="0" applyProtection="0">
      <alignment horizontal="center" vertical="center" wrapText="1"/>
    </xf>
    <xf numFmtId="4" fontId="30" fillId="18" borderId="273" applyNumberFormat="0" applyProtection="0">
      <alignment horizontal="right" vertical="center" wrapText="1"/>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23" fillId="0" borderId="273" applyNumberFormat="0" applyProtection="0">
      <alignment horizontal="right" vertical="center" wrapText="1"/>
    </xf>
    <xf numFmtId="4" fontId="23" fillId="0" borderId="287" applyNumberFormat="0" applyProtection="0">
      <alignment horizontal="left" vertical="center" indent="1"/>
    </xf>
    <xf numFmtId="0" fontId="25" fillId="44" borderId="273" applyNumberFormat="0" applyProtection="0">
      <alignment horizontal="center" vertical="top" wrapText="1"/>
    </xf>
    <xf numFmtId="0" fontId="24" fillId="0" borderId="287" applyNumberFormat="0" applyProtection="0">
      <alignment horizontal="left" vertical="center" indent="2"/>
    </xf>
    <xf numFmtId="0" fontId="20" fillId="3" borderId="288" applyNumberFormat="0" applyProtection="0">
      <alignment horizontal="left" vertical="top" indent="1"/>
    </xf>
    <xf numFmtId="0" fontId="25" fillId="44" borderId="287" applyNumberFormat="0" applyProtection="0">
      <alignment horizontal="center" vertical="top" wrapText="1"/>
    </xf>
    <xf numFmtId="4" fontId="23" fillId="0" borderId="273" applyNumberFormat="0" applyProtection="0">
      <alignment horizontal="left" vertical="center" indent="1"/>
    </xf>
    <xf numFmtId="4" fontId="16" fillId="27" borderId="288" applyNumberFormat="0" applyProtection="0">
      <alignment horizontal="right" vertical="center"/>
    </xf>
    <xf numFmtId="4" fontId="16" fillId="24" borderId="288" applyNumberFormat="0" applyProtection="0">
      <alignment horizontal="righ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0" fontId="20" fillId="39" borderId="288" applyNumberFormat="0" applyProtection="0">
      <alignment horizontal="left" vertical="top" indent="1"/>
    </xf>
    <xf numFmtId="0" fontId="20" fillId="84" borderId="287" applyNumberFormat="0">
      <protection locked="0"/>
    </xf>
    <xf numFmtId="0" fontId="16" fillId="40" borderId="288" applyNumberFormat="0" applyProtection="0">
      <alignment horizontal="left" vertical="top" indent="1"/>
    </xf>
    <xf numFmtId="4" fontId="36" fillId="40" borderId="288" applyNumberFormat="0" applyProtection="0">
      <alignment vertical="center"/>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0" fontId="20" fillId="84" borderId="273" applyNumberFormat="0">
      <protection locked="0"/>
    </xf>
    <xf numFmtId="4" fontId="30" fillId="18" borderId="273" applyNumberFormat="0" applyProtection="0">
      <alignment horizontal="right" vertical="center" wrapTex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5" fillId="22" borderId="273" applyNumberFormat="0" applyProtection="0">
      <alignment horizontal="left" vertical="center"/>
    </xf>
    <xf numFmtId="0" fontId="24" fillId="0" borderId="273" applyNumberFormat="0" applyProtection="0">
      <alignment horizontal="left" vertical="center" indent="2"/>
    </xf>
    <xf numFmtId="4" fontId="30" fillId="18" borderId="273" applyNumberFormat="0" applyProtection="0">
      <alignment horizontal="right" vertical="center" wrapText="1"/>
    </xf>
    <xf numFmtId="4" fontId="16" fillId="31" borderId="272" applyNumberFormat="0" applyProtection="0">
      <alignment horizontal="right" vertical="center"/>
    </xf>
    <xf numFmtId="0" fontId="20" fillId="39" borderId="272" applyNumberFormat="0" applyProtection="0">
      <alignment horizontal="left" vertical="top" indent="1"/>
    </xf>
    <xf numFmtId="0" fontId="20" fillId="84" borderId="273" applyNumberFormat="0">
      <protection locked="0"/>
    </xf>
    <xf numFmtId="4" fontId="25" fillId="22" borderId="273" applyNumberFormat="0" applyProtection="0">
      <alignment horizontal="left" vertical="center"/>
    </xf>
    <xf numFmtId="4" fontId="30" fillId="18" borderId="273" applyNumberFormat="0" applyProtection="0">
      <alignment horizontal="right" vertical="center" wrapText="1"/>
    </xf>
    <xf numFmtId="0" fontId="17" fillId="19" borderId="272" applyNumberFormat="0" applyProtection="0">
      <alignment horizontal="left" vertical="top" indent="1"/>
    </xf>
    <xf numFmtId="4" fontId="31" fillId="19" borderId="272" applyNumberFormat="0" applyProtection="0">
      <alignment vertical="center"/>
    </xf>
    <xf numFmtId="4" fontId="16" fillId="34" borderId="273" applyNumberFormat="0" applyProtection="0">
      <alignment horizontal="left" vertical="center" indent="1"/>
    </xf>
    <xf numFmtId="4" fontId="30" fillId="18" borderId="273" applyNumberFormat="0" applyProtection="0">
      <alignment horizontal="left" vertical="center"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4" fontId="16" fillId="36" borderId="272" applyNumberFormat="0" applyProtection="0">
      <alignment horizontal="right" vertical="center"/>
    </xf>
    <xf numFmtId="4" fontId="16" fillId="34" borderId="273" applyNumberFormat="0" applyProtection="0">
      <alignment horizontal="left" vertical="center" indent="1"/>
    </xf>
    <xf numFmtId="4" fontId="17" fillId="33" borderId="273" applyNumberFormat="0" applyProtection="0">
      <alignment horizontal="left" vertical="center" indent="1"/>
    </xf>
    <xf numFmtId="4" fontId="16" fillId="32" borderId="272" applyNumberFormat="0" applyProtection="0">
      <alignment horizontal="right" vertical="center"/>
    </xf>
    <xf numFmtId="0" fontId="25" fillId="44" borderId="273" applyNumberFormat="0" applyProtection="0">
      <alignment horizontal="center" vertical="top" wrapText="1"/>
    </xf>
    <xf numFmtId="0" fontId="25" fillId="43" borderId="273" applyNumberFormat="0" applyProtection="0">
      <alignment horizontal="center" vertical="center" wrapText="1"/>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23" fillId="0" borderId="273" applyNumberFormat="0" applyProtection="0">
      <alignment horizontal="right" vertical="center" wrapText="1"/>
    </xf>
    <xf numFmtId="4" fontId="16" fillId="24" borderId="272" applyNumberFormat="0" applyProtection="0">
      <alignment horizontal="right" vertical="center"/>
    </xf>
    <xf numFmtId="4" fontId="30" fillId="18" borderId="273" applyNumberFormat="0" applyProtection="0">
      <alignment horizontal="right" vertical="center" wrapTex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4" fontId="30" fillId="18" borderId="273" applyNumberFormat="0" applyProtection="0">
      <alignment horizontal="left" vertical="center" indent="1"/>
    </xf>
    <xf numFmtId="4" fontId="17" fillId="33" borderId="273" applyNumberFormat="0" applyProtection="0">
      <alignment horizontal="left" vertical="center" indent="1"/>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31" fillId="19" borderId="272" applyNumberFormat="0" applyProtection="0">
      <alignment vertical="center"/>
    </xf>
    <xf numFmtId="4" fontId="30" fillId="18" borderId="273" applyNumberFormat="0" applyProtection="0">
      <alignment horizontal="left" vertical="center" indent="1"/>
    </xf>
    <xf numFmtId="0" fontId="17" fillId="19" borderId="272" applyNumberFormat="0" applyProtection="0">
      <alignment horizontal="left" vertical="top" indent="1"/>
    </xf>
    <xf numFmtId="4" fontId="25" fillId="22" borderId="273" applyNumberFormat="0" applyProtection="0">
      <alignment horizontal="left" vertical="center"/>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7" fillId="33" borderId="273" applyNumberFormat="0" applyProtection="0">
      <alignment horizontal="left" vertical="center" indent="1"/>
    </xf>
    <xf numFmtId="4" fontId="16" fillId="34" borderId="273" applyNumberFormat="0" applyProtection="0">
      <alignment horizontal="left" vertical="center" indent="1"/>
    </xf>
    <xf numFmtId="4" fontId="16" fillId="36" borderId="272" applyNumberFormat="0" applyProtection="0">
      <alignment horizontal="right" vertical="center"/>
    </xf>
    <xf numFmtId="0" fontId="24" fillId="0" borderId="273" applyNumberFormat="0" applyProtection="0">
      <alignment horizontal="left" vertical="center" indent="2"/>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0" fillId="38" borderId="272" applyNumberFormat="0" applyProtection="0">
      <alignment horizontal="left" vertical="top" indent="1"/>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31" fillId="19" borderId="272" applyNumberFormat="0" applyProtection="0">
      <alignment vertical="center"/>
    </xf>
    <xf numFmtId="0" fontId="17" fillId="19" borderId="272" applyNumberFormat="0" applyProtection="0">
      <alignment horizontal="left" vertical="top" indent="1"/>
    </xf>
    <xf numFmtId="4" fontId="16" fillId="24" borderId="272" applyNumberFormat="0" applyProtection="0">
      <alignment horizontal="right" vertical="center"/>
    </xf>
    <xf numFmtId="4" fontId="16" fillId="25" borderId="272" applyNumberFormat="0" applyProtection="0">
      <alignment horizontal="right" vertical="center"/>
    </xf>
    <xf numFmtId="4" fontId="16" fillId="26" borderId="272" applyNumberFormat="0" applyProtection="0">
      <alignment horizontal="right" vertical="center"/>
    </xf>
    <xf numFmtId="4" fontId="16" fillId="27" borderId="272" applyNumberFormat="0" applyProtection="0">
      <alignment horizontal="right" vertical="center"/>
    </xf>
    <xf numFmtId="4" fontId="16" fillId="28" borderId="272" applyNumberFormat="0" applyProtection="0">
      <alignment horizontal="right" vertical="center"/>
    </xf>
    <xf numFmtId="4" fontId="16" fillId="29" borderId="272" applyNumberFormat="0" applyProtection="0">
      <alignment horizontal="right" vertical="center"/>
    </xf>
    <xf numFmtId="4" fontId="16" fillId="30" borderId="272" applyNumberFormat="0" applyProtection="0">
      <alignment horizontal="right" vertical="center"/>
    </xf>
    <xf numFmtId="4" fontId="16" fillId="31" borderId="272" applyNumberFormat="0" applyProtection="0">
      <alignment horizontal="right" vertical="center"/>
    </xf>
    <xf numFmtId="4" fontId="16" fillId="32" borderId="272" applyNumberFormat="0" applyProtection="0">
      <alignment horizontal="righ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0" fontId="24" fillId="0" borderId="273" applyNumberFormat="0" applyProtection="0">
      <alignment horizontal="left" vertical="center" indent="2"/>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23" fillId="0" borderId="273" applyNumberFormat="0" applyProtection="0">
      <alignment horizontal="right" vertical="center" wrapText="1"/>
    </xf>
    <xf numFmtId="4" fontId="36" fillId="41" borderId="272" applyNumberFormat="0" applyProtection="0">
      <alignment horizontal="right" vertical="center"/>
    </xf>
    <xf numFmtId="0" fontId="25" fillId="43" borderId="273" applyNumberFormat="0" applyProtection="0">
      <alignment horizontal="center" vertical="center" wrapText="1"/>
    </xf>
    <xf numFmtId="0" fontId="25" fillId="44" borderId="273" applyNumberFormat="0" applyProtection="0">
      <alignment horizontal="center" vertical="top" wrapText="1"/>
    </xf>
    <xf numFmtId="4" fontId="45" fillId="41" borderId="272" applyNumberFormat="0" applyProtection="0">
      <alignment horizontal="right" vertical="center"/>
    </xf>
    <xf numFmtId="4" fontId="45" fillId="41" borderId="272" applyNumberFormat="0" applyProtection="0">
      <alignment horizontal="right" vertical="center"/>
    </xf>
    <xf numFmtId="4" fontId="36" fillId="41" borderId="272" applyNumberFormat="0" applyProtection="0">
      <alignment horizontal="right" vertical="center"/>
    </xf>
    <xf numFmtId="0" fontId="16" fillId="40" borderId="272" applyNumberFormat="0" applyProtection="0">
      <alignment horizontal="left" vertical="top" indent="1"/>
    </xf>
    <xf numFmtId="4" fontId="36" fillId="40" borderId="272" applyNumberFormat="0" applyProtection="0">
      <alignment vertical="center"/>
    </xf>
    <xf numFmtId="4" fontId="16" fillId="40" borderId="272" applyNumberFormat="0" applyProtection="0">
      <alignment vertical="center"/>
    </xf>
    <xf numFmtId="0" fontId="20" fillId="3" borderId="272" applyNumberFormat="0" applyProtection="0">
      <alignment horizontal="left" vertical="top" indent="1"/>
    </xf>
    <xf numFmtId="0" fontId="20" fillId="39" borderId="272" applyNumberFormat="0" applyProtection="0">
      <alignment horizontal="left" vertical="top" indent="1"/>
    </xf>
    <xf numFmtId="0" fontId="20" fillId="38" borderId="272" applyNumberFormat="0" applyProtection="0">
      <alignment horizontal="left" vertical="top" indent="1"/>
    </xf>
    <xf numFmtId="0" fontId="20" fillId="35" borderId="272" applyNumberFormat="0" applyProtection="0">
      <alignment horizontal="left" vertical="top" indent="1"/>
    </xf>
    <xf numFmtId="4" fontId="16" fillId="36" borderId="272" applyNumberFormat="0" applyProtection="0">
      <alignment horizontal="right" vertical="center"/>
    </xf>
    <xf numFmtId="4" fontId="16" fillId="32" borderId="272" applyNumberFormat="0" applyProtection="0">
      <alignment horizontal="right" vertical="center"/>
    </xf>
    <xf numFmtId="4" fontId="16" fillId="31" borderId="272" applyNumberFormat="0" applyProtection="0">
      <alignment horizontal="right" vertical="center"/>
    </xf>
    <xf numFmtId="4" fontId="16" fillId="30" borderId="272" applyNumberFormat="0" applyProtection="0">
      <alignment horizontal="right" vertical="center"/>
    </xf>
    <xf numFmtId="4" fontId="16" fillId="29" borderId="272" applyNumberFormat="0" applyProtection="0">
      <alignment horizontal="right" vertical="center"/>
    </xf>
    <xf numFmtId="4" fontId="16" fillId="28" borderId="272" applyNumberFormat="0" applyProtection="0">
      <alignment horizontal="right" vertical="center"/>
    </xf>
    <xf numFmtId="4" fontId="16" fillId="27" borderId="272" applyNumberFormat="0" applyProtection="0">
      <alignment horizontal="right" vertical="center"/>
    </xf>
    <xf numFmtId="4" fontId="16" fillId="26" borderId="272" applyNumberFormat="0" applyProtection="0">
      <alignment horizontal="right" vertical="center"/>
    </xf>
    <xf numFmtId="4" fontId="16" fillId="25" borderId="272" applyNumberFormat="0" applyProtection="0">
      <alignment horizontal="right" vertical="center"/>
    </xf>
    <xf numFmtId="4" fontId="16" fillId="24" borderId="272" applyNumberFormat="0" applyProtection="0">
      <alignment horizontal="right" vertical="center"/>
    </xf>
    <xf numFmtId="0" fontId="17" fillId="19" borderId="272" applyNumberFormat="0" applyProtection="0">
      <alignment horizontal="left" vertical="top" indent="1"/>
    </xf>
    <xf numFmtId="4" fontId="31" fillId="19" borderId="272" applyNumberFormat="0" applyProtection="0">
      <alignment vertical="center"/>
    </xf>
    <xf numFmtId="0" fontId="20" fillId="84" borderId="273" applyNumberFormat="0">
      <protection locked="0"/>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16" fillId="24" borderId="272" applyNumberFormat="0" applyProtection="0">
      <alignment horizontal="right" vertical="center"/>
    </xf>
    <xf numFmtId="4" fontId="31" fillId="19" borderId="272" applyNumberFormat="0" applyProtection="0">
      <alignment vertical="center"/>
    </xf>
    <xf numFmtId="4" fontId="16" fillId="36" borderId="272" applyNumberFormat="0" applyProtection="0">
      <alignment horizontal="right" vertical="center"/>
    </xf>
    <xf numFmtId="0" fontId="20" fillId="35" borderId="272" applyNumberFormat="0" applyProtection="0">
      <alignment horizontal="left" vertical="top" indent="1"/>
    </xf>
    <xf numFmtId="0" fontId="20" fillId="38" borderId="272" applyNumberFormat="0" applyProtection="0">
      <alignment horizontal="left" vertical="top" indent="1"/>
    </xf>
    <xf numFmtId="0" fontId="20" fillId="39" borderId="272" applyNumberFormat="0" applyProtection="0">
      <alignment horizontal="left" vertical="top" indent="1"/>
    </xf>
    <xf numFmtId="0" fontId="20" fillId="3" borderId="272" applyNumberFormat="0" applyProtection="0">
      <alignment horizontal="left" vertical="top" indent="1"/>
    </xf>
    <xf numFmtId="4" fontId="16" fillId="40" borderId="272" applyNumberFormat="0" applyProtection="0">
      <alignment vertical="center"/>
    </xf>
    <xf numFmtId="4" fontId="36" fillId="40" borderId="272" applyNumberFormat="0" applyProtection="0">
      <alignment vertical="center"/>
    </xf>
    <xf numFmtId="0" fontId="16" fillId="40" borderId="272" applyNumberFormat="0" applyProtection="0">
      <alignment horizontal="left" vertical="top" indent="1"/>
    </xf>
    <xf numFmtId="4" fontId="36" fillId="41" borderId="272" applyNumberFormat="0" applyProtection="0">
      <alignment horizontal="right" vertical="center"/>
    </xf>
    <xf numFmtId="4" fontId="45" fillId="41" borderId="272" applyNumberFormat="0" applyProtection="0">
      <alignment horizontal="right" vertical="center"/>
    </xf>
    <xf numFmtId="4" fontId="16" fillId="30" borderId="272" applyNumberFormat="0" applyProtection="0">
      <alignment horizontal="right" vertical="center"/>
    </xf>
    <xf numFmtId="4" fontId="16" fillId="32" borderId="272" applyNumberFormat="0" applyProtection="0">
      <alignment horizontal="right" vertical="center"/>
    </xf>
    <xf numFmtId="4" fontId="16" fillId="29" borderId="272" applyNumberFormat="0" applyProtection="0">
      <alignment horizontal="right" vertical="center"/>
    </xf>
    <xf numFmtId="4" fontId="16" fillId="25" borderId="272" applyNumberFormat="0" applyProtection="0">
      <alignment horizontal="right" vertical="center"/>
    </xf>
    <xf numFmtId="4" fontId="16" fillId="27" borderId="272" applyNumberFormat="0" applyProtection="0">
      <alignment horizontal="right" vertical="center"/>
    </xf>
    <xf numFmtId="0" fontId="17" fillId="19" borderId="272" applyNumberFormat="0" applyProtection="0">
      <alignment horizontal="left" vertical="top" indent="1"/>
    </xf>
    <xf numFmtId="4" fontId="16" fillId="28" borderId="272" applyNumberFormat="0" applyProtection="0">
      <alignment horizontal="right" vertical="center"/>
    </xf>
    <xf numFmtId="4" fontId="16" fillId="31" borderId="272" applyNumberFormat="0" applyProtection="0">
      <alignment horizontal="right" vertical="center"/>
    </xf>
    <xf numFmtId="4" fontId="16" fillId="26" borderId="272" applyNumberFormat="0" applyProtection="0">
      <alignment horizontal="right" vertical="center"/>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128" fillId="34" borderId="245" applyNumberFormat="0" applyFont="0" applyBorder="0" applyAlignment="0" applyProtection="0">
      <protection hidden="1"/>
    </xf>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3" fillId="34"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35" fillId="91" borderId="282" applyNumberFormat="0" applyAlignment="0" applyProtection="0"/>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0" fontId="156" fillId="0" borderId="280">
      <alignment horizontal="left" vertical="center"/>
    </xf>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10" fontId="22" fillId="40" borderId="273" applyNumberFormat="0" applyBorder="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82"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0" fontId="170" fillId="93" borderId="291" applyNumberFormat="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10" fontId="22" fillId="40" borderId="287" applyNumberFormat="0" applyBorder="0" applyAlignment="0" applyProtection="0"/>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56" fillId="0" borderId="290">
      <alignment horizontal="left" vertical="center"/>
    </xf>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0" fontId="135" fillId="91" borderId="291" applyNumberFormat="0" applyAlignment="0" applyProtection="0"/>
    <xf numFmtId="0" fontId="135" fillId="91" borderId="291" applyNumberFormat="0" applyAlignment="0" applyProtection="0"/>
    <xf numFmtId="0" fontId="133" fillId="34" borderId="291" applyNumberFormat="0" applyAlignment="0" applyProtection="0"/>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30" fillId="18" borderId="287" applyNumberFormat="0" applyProtection="0">
      <alignment horizontal="left" vertical="center" indent="1"/>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0" fontId="20" fillId="84" borderId="287" applyNumberFormat="0">
      <protection locked="0"/>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30" fillId="18" borderId="287" applyNumberFormat="0" applyProtection="0">
      <alignment horizontal="right" vertical="center" wrapText="1"/>
    </xf>
    <xf numFmtId="4" fontId="23" fillId="0" borderId="287" applyNumberFormat="0" applyProtection="0">
      <alignment horizontal="left" vertical="center" indent="1"/>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84" borderId="287" applyNumberFormat="0">
      <protection locked="0"/>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9"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0" fontId="25" fillId="44" borderId="287" applyNumberFormat="0" applyProtection="0">
      <alignment horizontal="center" vertical="top" wrapText="1"/>
    </xf>
    <xf numFmtId="0" fontId="25" fillId="43" borderId="287" applyNumberFormat="0" applyProtection="0">
      <alignment horizontal="center" vertical="center" wrapText="1"/>
    </xf>
    <xf numFmtId="4" fontId="36" fillId="41" borderId="288" applyNumberFormat="0" applyProtection="0">
      <alignment horizontal="right" vertical="center"/>
    </xf>
    <xf numFmtId="4" fontId="23" fillId="0" borderId="287" applyNumberFormat="0" applyProtection="0">
      <alignment horizontal="right" vertical="center" wrapText="1"/>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4" fontId="16" fillId="36" borderId="288" applyNumberFormat="0" applyProtection="0">
      <alignment horizontal="right" vertical="center"/>
    </xf>
    <xf numFmtId="4" fontId="16" fillId="34" borderId="287" applyNumberFormat="0" applyProtection="0">
      <alignment horizontal="left" vertical="center" indent="1"/>
    </xf>
    <xf numFmtId="4" fontId="17" fillId="33" borderId="287" applyNumberFormat="0" applyProtection="0">
      <alignment horizontal="left" vertical="center" indent="1"/>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4" fontId="25" fillId="22" borderId="287" applyNumberFormat="0" applyProtection="0">
      <alignment horizontal="left" vertical="center"/>
    </xf>
    <xf numFmtId="0" fontId="17" fillId="19" borderId="288" applyNumberFormat="0" applyProtection="0">
      <alignment horizontal="left" vertical="top" indent="1"/>
    </xf>
    <xf numFmtId="4" fontId="30" fillId="18" borderId="287" applyNumberFormat="0" applyProtection="0">
      <alignment horizontal="left" vertical="center" indent="1"/>
    </xf>
    <xf numFmtId="4" fontId="31" fillId="19" borderId="288" applyNumberFormat="0" applyProtection="0">
      <alignment vertical="center"/>
    </xf>
    <xf numFmtId="4" fontId="16" fillId="26" borderId="288" applyNumberFormat="0" applyProtection="0">
      <alignment horizontal="right" vertical="center"/>
    </xf>
    <xf numFmtId="4" fontId="16" fillId="31" borderId="288" applyNumberFormat="0" applyProtection="0">
      <alignment horizontal="right" vertical="center"/>
    </xf>
    <xf numFmtId="4" fontId="16" fillId="28" borderId="288" applyNumberFormat="0" applyProtection="0">
      <alignment horizontal="right" vertical="center"/>
    </xf>
    <xf numFmtId="0" fontId="17" fillId="19" borderId="288" applyNumberFormat="0" applyProtection="0">
      <alignment horizontal="left" vertical="top" indent="1"/>
    </xf>
    <xf numFmtId="4" fontId="16" fillId="27" borderId="288" applyNumberFormat="0" applyProtection="0">
      <alignment horizontal="right" vertical="center"/>
    </xf>
    <xf numFmtId="4" fontId="16" fillId="25" borderId="288" applyNumberFormat="0" applyProtection="0">
      <alignment horizontal="right" vertical="center"/>
    </xf>
    <xf numFmtId="4" fontId="16" fillId="29" borderId="288" applyNumberFormat="0" applyProtection="0">
      <alignment horizontal="right" vertical="center"/>
    </xf>
    <xf numFmtId="4" fontId="16" fillId="32" borderId="288" applyNumberFormat="0" applyProtection="0">
      <alignment horizontal="right" vertical="center"/>
    </xf>
    <xf numFmtId="4" fontId="16" fillId="30"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0" fontId="16" fillId="40" borderId="288" applyNumberFormat="0" applyProtection="0">
      <alignment horizontal="left" vertical="top" indent="1"/>
    </xf>
    <xf numFmtId="4" fontId="36" fillId="40" borderId="288" applyNumberFormat="0" applyProtection="0">
      <alignment vertical="center"/>
    </xf>
    <xf numFmtId="4" fontId="16" fillId="40" borderId="288" applyNumberFormat="0" applyProtection="0">
      <alignment vertical="center"/>
    </xf>
    <xf numFmtId="0" fontId="20" fillId="3" borderId="288" applyNumberFormat="0" applyProtection="0">
      <alignment horizontal="left" vertical="top" indent="1"/>
    </xf>
    <xf numFmtId="0" fontId="20" fillId="39" borderId="288" applyNumberFormat="0" applyProtection="0">
      <alignment horizontal="left" vertical="top" indent="1"/>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31" fillId="19" borderId="288" applyNumberFormat="0" applyProtection="0">
      <alignment vertical="center"/>
    </xf>
    <xf numFmtId="4" fontId="16" fillId="24" borderId="288"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16" fillId="24" borderId="288" applyNumberFormat="0" applyProtection="0">
      <alignment horizontal="right" vertical="center"/>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4" fontId="16" fillId="31" borderId="288" applyNumberFormat="0" applyProtection="0">
      <alignment horizontal="right" vertical="center"/>
    </xf>
    <xf numFmtId="4" fontId="16" fillId="32" borderId="288" applyNumberFormat="0" applyProtection="0">
      <alignment horizontal="right" vertical="center"/>
    </xf>
    <xf numFmtId="4" fontId="16" fillId="36" borderId="288" applyNumberFormat="0" applyProtection="0">
      <alignment horizontal="right" vertical="center"/>
    </xf>
    <xf numFmtId="0" fontId="20" fillId="35" borderId="288" applyNumberFormat="0" applyProtection="0">
      <alignment horizontal="left" vertical="top" indent="1"/>
    </xf>
    <xf numFmtId="0" fontId="20" fillId="38" borderId="288" applyNumberFormat="0" applyProtection="0">
      <alignment horizontal="left" vertical="top" indent="1"/>
    </xf>
    <xf numFmtId="0" fontId="20" fillId="3" borderId="288" applyNumberFormat="0" applyProtection="0">
      <alignment horizontal="left" vertical="top" indent="1"/>
    </xf>
    <xf numFmtId="4" fontId="16" fillId="40" borderId="288" applyNumberFormat="0" applyProtection="0">
      <alignment vertical="center"/>
    </xf>
    <xf numFmtId="4" fontId="36" fillId="40" borderId="288" applyNumberFormat="0" applyProtection="0">
      <alignment vertical="center"/>
    </xf>
    <xf numFmtId="0" fontId="16" fillId="40" borderId="288" applyNumberFormat="0" applyProtection="0">
      <alignment horizontal="left" vertical="top" indent="1"/>
    </xf>
    <xf numFmtId="4" fontId="36" fillId="41" borderId="288" applyNumberFormat="0" applyProtection="0">
      <alignment horizontal="right" vertical="center"/>
    </xf>
    <xf numFmtId="4" fontId="45" fillId="41" borderId="288" applyNumberFormat="0" applyProtection="0">
      <alignment horizontal="right" vertical="center"/>
    </xf>
    <xf numFmtId="4" fontId="45" fillId="41" borderId="288" applyNumberFormat="0" applyProtection="0">
      <alignment horizontal="right" vertical="center"/>
    </xf>
    <xf numFmtId="4" fontId="36" fillId="41" borderId="288" applyNumberFormat="0" applyProtection="0">
      <alignment horizontal="right" vertical="center"/>
    </xf>
    <xf numFmtId="4" fontId="16" fillId="40" borderId="288" applyNumberFormat="0" applyProtection="0">
      <alignment vertical="center"/>
    </xf>
    <xf numFmtId="0" fontId="20" fillId="38" borderId="288" applyNumberFormat="0" applyProtection="0">
      <alignment horizontal="left" vertical="top" indent="1"/>
    </xf>
    <xf numFmtId="0" fontId="20" fillId="35" borderId="288" applyNumberFormat="0" applyProtection="0">
      <alignment horizontal="left" vertical="top" indent="1"/>
    </xf>
    <xf numFmtId="4" fontId="16" fillId="36" borderId="288" applyNumberFormat="0" applyProtection="0">
      <alignment horizontal="right" vertical="center"/>
    </xf>
    <xf numFmtId="4" fontId="16" fillId="32" borderId="288" applyNumberFormat="0" applyProtection="0">
      <alignment horizontal="right" vertical="center"/>
    </xf>
    <xf numFmtId="4" fontId="16" fillId="31" borderId="288" applyNumberFormat="0" applyProtection="0">
      <alignment horizontal="right" vertical="center"/>
    </xf>
    <xf numFmtId="4" fontId="16" fillId="30" borderId="288" applyNumberFormat="0" applyProtection="0">
      <alignment horizontal="right" vertical="center"/>
    </xf>
    <xf numFmtId="4" fontId="16" fillId="29" borderId="288" applyNumberFormat="0" applyProtection="0">
      <alignment horizontal="right" vertical="center"/>
    </xf>
    <xf numFmtId="4" fontId="16" fillId="28" borderId="288" applyNumberFormat="0" applyProtection="0">
      <alignment horizontal="right" vertical="center"/>
    </xf>
    <xf numFmtId="4" fontId="16" fillId="27" borderId="288" applyNumberFormat="0" applyProtection="0">
      <alignment horizontal="right" vertical="center"/>
    </xf>
    <xf numFmtId="4" fontId="16" fillId="26" borderId="288" applyNumberFormat="0" applyProtection="0">
      <alignment horizontal="right" vertical="center"/>
    </xf>
    <xf numFmtId="4" fontId="16" fillId="25" borderId="288" applyNumberFormat="0" applyProtection="0">
      <alignment horizontal="right" vertical="center"/>
    </xf>
    <xf numFmtId="4" fontId="16" fillId="24" borderId="288" applyNumberFormat="0" applyProtection="0">
      <alignment horizontal="right" vertical="center"/>
    </xf>
    <xf numFmtId="0" fontId="17" fillId="19" borderId="288" applyNumberFormat="0" applyProtection="0">
      <alignment horizontal="left" vertical="top" indent="1"/>
    </xf>
    <xf numFmtId="0" fontId="20" fillId="89" borderId="283" applyNumberFormat="0" applyFont="0" applyAlignment="0" applyProtection="0"/>
    <xf numFmtId="4" fontId="31" fillId="19" borderId="288" applyNumberFormat="0" applyProtection="0">
      <alignment vertical="center"/>
    </xf>
    <xf numFmtId="4" fontId="17" fillId="33" borderId="287" applyNumberFormat="0" applyProtection="0">
      <alignment horizontal="left" vertical="center" indent="1"/>
    </xf>
    <xf numFmtId="4" fontId="30" fillId="18" borderId="287"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30" fillId="18" borderId="287" applyNumberFormat="0" applyProtection="0">
      <alignment horizontal="right" vertical="center" wrapText="1"/>
    </xf>
    <xf numFmtId="4" fontId="16" fillId="24" borderId="288" applyNumberFormat="0" applyProtection="0">
      <alignment horizontal="right" vertical="center"/>
    </xf>
    <xf numFmtId="4" fontId="23" fillId="0" borderId="287" applyNumberFormat="0" applyProtection="0">
      <alignment horizontal="right" vertical="center" wrapText="1"/>
    </xf>
    <xf numFmtId="4" fontId="16" fillId="25" borderId="288" applyNumberFormat="0" applyProtection="0">
      <alignment horizontal="right" vertical="center"/>
    </xf>
    <xf numFmtId="4" fontId="16" fillId="26" borderId="288" applyNumberFormat="0" applyProtection="0">
      <alignment horizontal="right" vertical="center"/>
    </xf>
    <xf numFmtId="4" fontId="16" fillId="27" borderId="288" applyNumberFormat="0" applyProtection="0">
      <alignment horizontal="right" vertical="center"/>
    </xf>
    <xf numFmtId="4" fontId="16" fillId="28" borderId="288" applyNumberFormat="0" applyProtection="0">
      <alignment horizontal="right" vertical="center"/>
    </xf>
    <xf numFmtId="4" fontId="16" fillId="29" borderId="288" applyNumberFormat="0" applyProtection="0">
      <alignment horizontal="right" vertical="center"/>
    </xf>
    <xf numFmtId="4" fontId="16" fillId="30" borderId="288" applyNumberFormat="0" applyProtection="0">
      <alignment horizontal="right" vertical="center"/>
    </xf>
    <xf numFmtId="0" fontId="25" fillId="43" borderId="287" applyNumberFormat="0" applyProtection="0">
      <alignment horizontal="center" vertical="center" wrapText="1"/>
    </xf>
    <xf numFmtId="0" fontId="25" fillId="44" borderId="287" applyNumberFormat="0" applyProtection="0">
      <alignment horizontal="center" vertical="top" wrapText="1"/>
    </xf>
    <xf numFmtId="4" fontId="16" fillId="32" borderId="288" applyNumberFormat="0" applyProtection="0">
      <alignment horizontal="right" vertical="center"/>
    </xf>
    <xf numFmtId="4" fontId="17" fillId="33" borderId="287" applyNumberFormat="0" applyProtection="0">
      <alignment horizontal="left" vertical="center" indent="1"/>
    </xf>
    <xf numFmtId="4" fontId="16" fillId="34" borderId="287" applyNumberFormat="0" applyProtection="0">
      <alignment horizontal="left" vertical="center" indent="1"/>
    </xf>
    <xf numFmtId="0" fontId="20" fillId="89" borderId="282" applyNumberFormat="0" applyFont="0" applyAlignment="0" applyProtection="0"/>
    <xf numFmtId="4" fontId="16" fillId="36" borderId="288" applyNumberFormat="0" applyProtection="0">
      <alignment horizontal="right" vertical="center"/>
    </xf>
    <xf numFmtId="0" fontId="24" fillId="0" borderId="287" applyNumberFormat="0" applyProtection="0">
      <alignment horizontal="left" vertical="center" indent="2"/>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0" fillId="38" borderId="288" applyNumberFormat="0" applyProtection="0">
      <alignment horizontal="left" vertical="top" indent="1"/>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31" fillId="19" borderId="288" applyNumberFormat="0" applyProtection="0">
      <alignment vertical="center"/>
    </xf>
    <xf numFmtId="0" fontId="17" fillId="19" borderId="288" applyNumberFormat="0" applyProtection="0">
      <alignment horizontal="left" vertical="top" indent="1"/>
    </xf>
    <xf numFmtId="4" fontId="30" fillId="18" borderId="287" applyNumberFormat="0" applyProtection="0">
      <alignment horizontal="right" vertical="center" wrapText="1"/>
    </xf>
    <xf numFmtId="4" fontId="25" fillId="22" borderId="287" applyNumberFormat="0" applyProtection="0">
      <alignment horizontal="left" vertical="center"/>
    </xf>
    <xf numFmtId="0" fontId="20" fillId="84" borderId="287" applyNumberFormat="0">
      <protection locked="0"/>
    </xf>
    <xf numFmtId="0" fontId="20" fillId="39" borderId="288" applyNumberFormat="0" applyProtection="0">
      <alignment horizontal="left" vertical="top" indent="1"/>
    </xf>
    <xf numFmtId="4" fontId="16" fillId="31" borderId="288" applyNumberFormat="0" applyProtection="0">
      <alignment horizontal="right" vertical="center"/>
    </xf>
    <xf numFmtId="4" fontId="30" fillId="18" borderId="287" applyNumberFormat="0" applyProtection="0">
      <alignment horizontal="right" vertical="center" wrapText="1"/>
    </xf>
    <xf numFmtId="0" fontId="24" fillId="0" borderId="287" applyNumberFormat="0" applyProtection="0">
      <alignment horizontal="left" vertical="center" indent="2"/>
    </xf>
    <xf numFmtId="4" fontId="25" fillId="22" borderId="287" applyNumberFormat="0" applyProtection="0">
      <alignment horizontal="left" vertical="center"/>
    </xf>
    <xf numFmtId="4" fontId="23" fillId="0" borderId="287" applyNumberFormat="0" applyProtection="0">
      <alignment horizontal="left" vertical="center" indent="1"/>
    </xf>
    <xf numFmtId="0" fontId="20" fillId="89" borderId="282" applyNumberFormat="0" applyFont="0" applyAlignment="0" applyProtection="0"/>
    <xf numFmtId="4" fontId="23" fillId="0" borderId="287" applyNumberFormat="0" applyProtection="0">
      <alignment horizontal="left" vertical="center" indent="1"/>
    </xf>
    <xf numFmtId="0" fontId="20" fillId="84" borderId="287" applyNumberFormat="0">
      <protection locked="0"/>
    </xf>
    <xf numFmtId="0" fontId="20" fillId="89" borderId="282" applyNumberFormat="0" applyFont="0" applyAlignment="0" applyProtection="0"/>
    <xf numFmtId="0" fontId="25" fillId="44" borderId="287" applyNumberFormat="0" applyProtection="0">
      <alignment horizontal="center" vertical="top" wrapText="1"/>
    </xf>
    <xf numFmtId="4" fontId="23" fillId="0" borderId="287" applyNumberFormat="0" applyProtection="0">
      <alignment horizontal="right" vertical="center" wrapTex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16" fillId="34" borderId="287" applyNumberFormat="0" applyProtection="0">
      <alignment horizontal="left" vertical="center" indent="1"/>
    </xf>
    <xf numFmtId="0" fontId="20" fillId="89" borderId="282" applyNumberFormat="0" applyFont="0" applyAlignment="0" applyProtection="0"/>
    <xf numFmtId="4" fontId="17" fillId="33" borderId="287" applyNumberFormat="0" applyProtection="0">
      <alignment horizontal="left" vertical="center" indent="1"/>
    </xf>
    <xf numFmtId="4" fontId="25" fillId="22" borderId="287" applyNumberFormat="0" applyProtection="0">
      <alignment horizontal="left" vertical="center"/>
    </xf>
    <xf numFmtId="0" fontId="20" fillId="89" borderId="282" applyNumberFormat="0" applyFont="0" applyAlignment="0" applyProtection="0"/>
    <xf numFmtId="4" fontId="30" fillId="18" borderId="287" applyNumberFormat="0" applyProtection="0">
      <alignment horizontal="left" vertical="center" indent="1"/>
    </xf>
    <xf numFmtId="4" fontId="30" fillId="18" borderId="287" applyNumberFormat="0" applyProtection="0">
      <alignment horizontal="right" vertical="center" wrapText="1"/>
    </xf>
    <xf numFmtId="4" fontId="23" fillId="0" borderId="287" applyNumberFormat="0" applyProtection="0">
      <alignment horizontal="left" vertical="center" indent="1"/>
    </xf>
    <xf numFmtId="0" fontId="68" fillId="89" borderId="283" applyNumberFormat="0" applyFont="0" applyAlignment="0" applyProtection="0"/>
    <xf numFmtId="0" fontId="20" fillId="84" borderId="287" applyNumberFormat="0">
      <protection locked="0"/>
    </xf>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34"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3" fillId="91" borderId="284" applyNumberFormat="0" applyAlignment="0" applyProtection="0"/>
    <xf numFmtId="0" fontId="187" fillId="0" borderId="245" applyNumberFormat="0" applyFill="0" applyBorder="0" applyAlignment="0" applyProtection="0">
      <protection hidden="1"/>
    </xf>
    <xf numFmtId="4" fontId="16" fillId="0" borderId="284" applyNumberFormat="0" applyProtection="0">
      <alignment vertical="center"/>
    </xf>
    <xf numFmtId="4" fontId="16" fillId="0" borderId="284" applyNumberFormat="0" applyProtection="0">
      <alignment vertical="center"/>
    </xf>
    <xf numFmtId="4" fontId="16" fillId="0" borderId="284" applyNumberFormat="0" applyProtection="0">
      <alignment horizontal="left" vertical="center" indent="1"/>
    </xf>
    <xf numFmtId="4" fontId="16" fillId="19" borderId="284" applyNumberFormat="0" applyProtection="0">
      <alignment horizontal="left" vertical="center" indent="1"/>
    </xf>
    <xf numFmtId="4" fontId="25" fillId="22" borderId="273" applyNumberFormat="0" applyProtection="0">
      <alignment horizontal="left" vertical="center"/>
    </xf>
    <xf numFmtId="0" fontId="20" fillId="0" borderId="284" applyNumberFormat="0" applyProtection="0">
      <alignment horizontal="left" vertical="center" indent="1"/>
    </xf>
    <xf numFmtId="4" fontId="16" fillId="2" borderId="284" applyNumberFormat="0" applyProtection="0">
      <alignment horizontal="right" vertical="center"/>
    </xf>
    <xf numFmtId="4" fontId="16" fillId="106" borderId="284" applyNumberFormat="0" applyProtection="0">
      <alignment horizontal="right" vertical="center"/>
    </xf>
    <xf numFmtId="4" fontId="16" fillId="42" borderId="284" applyNumberFormat="0" applyProtection="0">
      <alignment horizontal="right" vertical="center"/>
    </xf>
    <xf numFmtId="4" fontId="16" fillId="107" borderId="284" applyNumberFormat="0" applyProtection="0">
      <alignment horizontal="right" vertical="center"/>
    </xf>
    <xf numFmtId="4" fontId="16" fillId="108" borderId="284" applyNumberFormat="0" applyProtection="0">
      <alignment horizontal="right" vertical="center"/>
    </xf>
    <xf numFmtId="4" fontId="16" fillId="109" borderId="284" applyNumberFormat="0" applyProtection="0">
      <alignment horizontal="right" vertical="center"/>
    </xf>
    <xf numFmtId="4" fontId="16" fillId="110" borderId="284" applyNumberFormat="0" applyProtection="0">
      <alignment horizontal="right" vertical="center"/>
    </xf>
    <xf numFmtId="4" fontId="16" fillId="111" borderId="284" applyNumberFormat="0" applyProtection="0">
      <alignment horizontal="right" vertical="center"/>
    </xf>
    <xf numFmtId="4" fontId="16" fillId="112" borderId="284" applyNumberFormat="0" applyProtection="0">
      <alignment horizontal="right" vertical="center"/>
    </xf>
    <xf numFmtId="0" fontId="20" fillId="113" borderId="284" applyNumberFormat="0" applyProtection="0">
      <alignment horizontal="left" vertical="center" indent="1"/>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0" borderId="273" applyNumberFormat="0" applyProtection="0">
      <alignment horizontal="left" vertical="center" indent="2"/>
    </xf>
    <xf numFmtId="0" fontId="20" fillId="49"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4" fillId="114" borderId="273" applyNumberFormat="0" applyProtection="0">
      <alignment horizontal="left" vertical="center" indent="2"/>
    </xf>
    <xf numFmtId="0" fontId="24" fillId="114"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5" fillId="115" borderId="273" applyNumberFormat="0" applyProtection="0">
      <alignment horizontal="left" vertical="center" indent="2"/>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0" fillId="49" borderId="284" applyNumberFormat="0" applyProtection="0">
      <alignment horizontal="left" vertical="center" indent="1"/>
    </xf>
    <xf numFmtId="0" fontId="20" fillId="35" borderId="272" applyNumberFormat="0" applyProtection="0">
      <alignment horizontal="left" vertical="top" indent="1"/>
    </xf>
    <xf numFmtId="0" fontId="20" fillId="35" borderId="272" applyNumberFormat="0" applyProtection="0">
      <alignment horizontal="left" vertical="top"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2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116" borderId="273" applyNumberFormat="0" applyProtection="0">
      <alignment horizontal="left" vertical="center" indent="2"/>
    </xf>
    <xf numFmtId="0" fontId="24" fillId="116" borderId="273" applyNumberFormat="0" applyProtection="0">
      <alignment horizontal="left" vertical="center" indent="2"/>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23" borderId="284" applyNumberFormat="0" applyProtection="0">
      <alignment horizontal="left" vertical="center" indent="1"/>
    </xf>
    <xf numFmtId="0" fontId="20" fillId="38" borderId="272" applyNumberFormat="0" applyProtection="0">
      <alignment horizontal="left" vertical="top" indent="1"/>
    </xf>
    <xf numFmtId="0" fontId="20" fillId="38" borderId="272" applyNumberFormat="0" applyProtection="0">
      <alignment horizontal="left" vertical="top" indent="1"/>
    </xf>
    <xf numFmtId="0" fontId="20" fillId="102"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02" borderId="284" applyNumberFormat="0" applyProtection="0">
      <alignment horizontal="left" vertical="center" indent="1"/>
    </xf>
    <xf numFmtId="0" fontId="20" fillId="39" borderId="272" applyNumberFormat="0" applyProtection="0">
      <alignment horizontal="left" vertical="top" indent="1"/>
    </xf>
    <xf numFmtId="0" fontId="20" fillId="39" borderId="272" applyNumberFormat="0" applyProtection="0">
      <alignment horizontal="left" vertical="top" indent="1"/>
    </xf>
    <xf numFmtId="0" fontId="20" fillId="113" borderId="284" applyNumberFormat="0" applyProtection="0">
      <alignment horizontal="left" vertical="center" indent="1"/>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4" fillId="0" borderId="273" applyNumberFormat="0" applyProtection="0">
      <alignment horizontal="left" vertical="center" indent="2"/>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113" borderId="284" applyNumberFormat="0" applyProtection="0">
      <alignment horizontal="left" vertical="center" indent="1"/>
    </xf>
    <xf numFmtId="0" fontId="20" fillId="3" borderId="272" applyNumberFormat="0" applyProtection="0">
      <alignment horizontal="left" vertical="top" indent="1"/>
    </xf>
    <xf numFmtId="0" fontId="20" fillId="3" borderId="272" applyNumberFormat="0" applyProtection="0">
      <alignment horizontal="left" vertical="top" indent="1"/>
    </xf>
    <xf numFmtId="0" fontId="20" fillId="84" borderId="273" applyNumberFormat="0">
      <protection locked="0"/>
    </xf>
    <xf numFmtId="0" fontId="20" fillId="84" borderId="273" applyNumberFormat="0">
      <protection locked="0"/>
    </xf>
    <xf numFmtId="0" fontId="20" fillId="84" borderId="273" applyNumberFormat="0">
      <protection locked="0"/>
    </xf>
    <xf numFmtId="0" fontId="20" fillId="84" borderId="273" applyNumberFormat="0">
      <protection locked="0"/>
    </xf>
    <xf numFmtId="4" fontId="16" fillId="40" borderId="284" applyNumberFormat="0" applyProtection="0">
      <alignment vertical="center"/>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39" fillId="0" borderId="273" applyNumberFormat="0" applyProtection="0">
      <alignment horizontal="left" vertical="center" indent="1"/>
    </xf>
    <xf numFmtId="4" fontId="16" fillId="40" borderId="284" applyNumberFormat="0" applyProtection="0">
      <alignment horizontal="left" vertical="center" indent="1"/>
    </xf>
    <xf numFmtId="4" fontId="16" fillId="40" borderId="284" applyNumberFormat="0" applyProtection="0">
      <alignment horizontal="left" vertical="center" indent="1"/>
    </xf>
    <xf numFmtId="4" fontId="23" fillId="0" borderId="273" applyNumberFormat="0" applyProtection="0">
      <alignment horizontal="right" vertical="center" wrapText="1"/>
    </xf>
    <xf numFmtId="0" fontId="25" fillId="44" borderId="287" applyNumberFormat="0" applyProtection="0">
      <alignment horizontal="center" vertical="top" wrapText="1"/>
    </xf>
    <xf numFmtId="4" fontId="23" fillId="0" borderId="273" applyNumberFormat="0" applyProtection="0">
      <alignment horizontal="right" vertical="center" wrapText="1"/>
    </xf>
    <xf numFmtId="4" fontId="24" fillId="0" borderId="273" applyNumberFormat="0" applyProtection="0">
      <alignment horizontal="right" vertical="center" wrapText="1"/>
    </xf>
    <xf numFmtId="4" fontId="16" fillId="0" borderId="284" applyNumberFormat="0" applyProtection="0">
      <alignment horizontal="right" vertical="center"/>
    </xf>
    <xf numFmtId="4" fontId="16" fillId="0" borderId="284" applyNumberFormat="0" applyProtection="0">
      <alignment horizontal="right" vertical="center"/>
    </xf>
    <xf numFmtId="0" fontId="25" fillId="43" borderId="287" applyNumberFormat="0" applyProtection="0">
      <alignment horizontal="center" vertical="center" wrapTex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4" fontId="23" fillId="0" borderId="273" applyNumberFormat="0" applyProtection="0">
      <alignment horizontal="left" vertical="center" indent="1"/>
    </xf>
    <xf numFmtId="0" fontId="20" fillId="0" borderId="284" applyNumberFormat="0" applyProtection="0">
      <alignment horizontal="left" vertical="center" indent="1"/>
    </xf>
    <xf numFmtId="0" fontId="20" fillId="0" borderId="284" applyNumberFormat="0" applyProtection="0">
      <alignment horizontal="left" vertical="center" indent="1"/>
    </xf>
    <xf numFmtId="4" fontId="23" fillId="0" borderId="287" applyNumberFormat="0" applyProtection="0">
      <alignment horizontal="right" vertical="center" wrapText="1"/>
    </xf>
    <xf numFmtId="0" fontId="25" fillId="43" borderId="273" applyNumberFormat="0" applyProtection="0">
      <alignment horizontal="center" vertical="center" wrapText="1"/>
    </xf>
    <xf numFmtId="0" fontId="20" fillId="0" borderId="284" applyNumberFormat="0" applyProtection="0">
      <alignment horizontal="left" vertical="center" indent="1"/>
    </xf>
    <xf numFmtId="0" fontId="20" fillId="0" borderId="284"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4" fontId="45" fillId="117" borderId="284" applyNumberFormat="0" applyProtection="0">
      <alignment horizontal="right" vertical="center"/>
    </xf>
    <xf numFmtId="0" fontId="24" fillId="0" borderId="287" applyNumberFormat="0" applyProtection="0">
      <alignment horizontal="left" vertical="center" indent="2"/>
    </xf>
    <xf numFmtId="4" fontId="16" fillId="34" borderId="287" applyNumberFormat="0" applyProtection="0">
      <alignment horizontal="left" vertical="center" indent="1"/>
    </xf>
    <xf numFmtId="4" fontId="17" fillId="33" borderId="287" applyNumberFormat="0" applyProtection="0">
      <alignment horizontal="left" vertical="center" indent="1"/>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206" fontId="195" fillId="0" borderId="281">
      <alignment horizontal="center"/>
    </xf>
    <xf numFmtId="4" fontId="25" fillId="22" borderId="287" applyNumberFormat="0" applyProtection="0">
      <alignment horizontal="left" vertical="center"/>
    </xf>
    <xf numFmtId="4" fontId="30" fillId="18" borderId="287" applyNumberFormat="0" applyProtection="0">
      <alignment horizontal="left" vertical="center" indent="1"/>
    </xf>
    <xf numFmtId="4" fontId="30" fillId="18" borderId="287" applyNumberFormat="0" applyProtection="0">
      <alignment horizontal="right" vertical="center" wrapText="1"/>
    </xf>
    <xf numFmtId="0" fontId="73" fillId="0" borderId="285" applyNumberFormat="0" applyFill="0" applyAlignment="0" applyProtection="0"/>
    <xf numFmtId="0" fontId="73" fillId="0" borderId="285" applyNumberFormat="0" applyFill="0" applyAlignment="0" applyProtection="0"/>
    <xf numFmtId="0" fontId="73" fillId="0" borderId="285" applyNumberFormat="0" applyFill="0" applyAlignment="0" applyProtection="0"/>
    <xf numFmtId="204" fontId="20" fillId="0" borderId="286">
      <protection locked="0"/>
    </xf>
    <xf numFmtId="204" fontId="20" fillId="0" borderId="286">
      <protection locked="0"/>
    </xf>
    <xf numFmtId="0" fontId="73" fillId="0" borderId="285" applyNumberFormat="0" applyFill="0" applyAlignment="0" applyProtection="0"/>
    <xf numFmtId="0" fontId="20" fillId="89" borderId="292"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20" fillId="89" borderId="291" applyNumberFormat="0" applyFont="0" applyAlignment="0" applyProtection="0"/>
    <xf numFmtId="0" fontId="68" fillId="89" borderId="292" applyNumberFormat="0" applyFon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34"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0" fontId="183" fillId="91" borderId="293" applyNumberFormat="0" applyAlignment="0" applyProtection="0"/>
    <xf numFmtId="4" fontId="55" fillId="104" borderId="287" applyNumberFormat="0" applyProtection="0">
      <alignment horizontal="right" vertical="center" wrapText="1"/>
    </xf>
    <xf numFmtId="4" fontId="55" fillId="104" borderId="287" applyNumberFormat="0" applyProtection="0">
      <alignment horizontal="right" vertical="center" wrapText="1"/>
    </xf>
    <xf numFmtId="4" fontId="16" fillId="0" borderId="293" applyNumberFormat="0" applyProtection="0">
      <alignment vertical="center"/>
    </xf>
    <xf numFmtId="4" fontId="16" fillId="0" borderId="293" applyNumberFormat="0" applyProtection="0">
      <alignment vertical="center"/>
    </xf>
    <xf numFmtId="4" fontId="16" fillId="0" borderId="293" applyNumberFormat="0" applyProtection="0">
      <alignment horizontal="left" vertical="center" indent="1"/>
    </xf>
    <xf numFmtId="4" fontId="16" fillId="19" borderId="293" applyNumberFormat="0" applyProtection="0">
      <alignment horizontal="left" vertical="center" indent="1"/>
    </xf>
    <xf numFmtId="4" fontId="25" fillId="22" borderId="287" applyNumberFormat="0" applyProtection="0">
      <alignment horizontal="left" vertical="center"/>
    </xf>
    <xf numFmtId="0" fontId="20" fillId="0" borderId="293" applyNumberFormat="0" applyProtection="0">
      <alignment horizontal="left" vertical="center" indent="1"/>
    </xf>
    <xf numFmtId="4" fontId="16" fillId="2" borderId="293" applyNumberFormat="0" applyProtection="0">
      <alignment horizontal="right" vertical="center"/>
    </xf>
    <xf numFmtId="4" fontId="16" fillId="106" borderId="293" applyNumberFormat="0" applyProtection="0">
      <alignment horizontal="right" vertical="center"/>
    </xf>
    <xf numFmtId="4" fontId="16" fillId="42" borderId="293" applyNumberFormat="0" applyProtection="0">
      <alignment horizontal="right" vertical="center"/>
    </xf>
    <xf numFmtId="4" fontId="16" fillId="107" borderId="293" applyNumberFormat="0" applyProtection="0">
      <alignment horizontal="right" vertical="center"/>
    </xf>
    <xf numFmtId="4" fontId="16" fillId="108" borderId="293" applyNumberFormat="0" applyProtection="0">
      <alignment horizontal="right" vertical="center"/>
    </xf>
    <xf numFmtId="4" fontId="16" fillId="109" borderId="293" applyNumberFormat="0" applyProtection="0">
      <alignment horizontal="right" vertical="center"/>
    </xf>
    <xf numFmtId="4" fontId="16" fillId="110" borderId="293" applyNumberFormat="0" applyProtection="0">
      <alignment horizontal="right" vertical="center"/>
    </xf>
    <xf numFmtId="4" fontId="16" fillId="111" borderId="293" applyNumberFormat="0" applyProtection="0">
      <alignment horizontal="right" vertical="center"/>
    </xf>
    <xf numFmtId="4" fontId="16" fillId="112" borderId="293" applyNumberFormat="0" applyProtection="0">
      <alignment horizontal="right" vertical="center"/>
    </xf>
    <xf numFmtId="0" fontId="20" fillId="113" borderId="293" applyNumberFormat="0" applyProtection="0">
      <alignment horizontal="left" vertical="center" indent="1"/>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0" borderId="287" applyNumberFormat="0" applyProtection="0">
      <alignment horizontal="left" vertical="center" indent="2"/>
    </xf>
    <xf numFmtId="0" fontId="20" fillId="49"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4" fillId="114" borderId="287" applyNumberFormat="0" applyProtection="0">
      <alignment horizontal="left" vertical="center" indent="2"/>
    </xf>
    <xf numFmtId="0" fontId="24" fillId="114"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5" fillId="115" borderId="287" applyNumberFormat="0" applyProtection="0">
      <alignment horizontal="left" vertical="center" indent="2"/>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0" fillId="49" borderId="293" applyNumberFormat="0" applyProtection="0">
      <alignment horizontal="left" vertical="center" indent="1"/>
    </xf>
    <xf numFmtId="0" fontId="20" fillId="35" borderId="288" applyNumberFormat="0" applyProtection="0">
      <alignment horizontal="left" vertical="top" indent="1"/>
    </xf>
    <xf numFmtId="0" fontId="20" fillId="35" borderId="288" applyNumberFormat="0" applyProtection="0">
      <alignment horizontal="left" vertical="top"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2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116" borderId="287" applyNumberFormat="0" applyProtection="0">
      <alignment horizontal="left" vertical="center" indent="2"/>
    </xf>
    <xf numFmtId="0" fontId="24" fillId="116" borderId="287" applyNumberFormat="0" applyProtection="0">
      <alignment horizontal="left" vertical="center" indent="2"/>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23" borderId="293" applyNumberFormat="0" applyProtection="0">
      <alignment horizontal="left" vertical="center" indent="1"/>
    </xf>
    <xf numFmtId="0" fontId="20" fillId="38" borderId="288" applyNumberFormat="0" applyProtection="0">
      <alignment horizontal="left" vertical="top" indent="1"/>
    </xf>
    <xf numFmtId="0" fontId="20" fillId="38" borderId="288" applyNumberFormat="0" applyProtection="0">
      <alignment horizontal="left" vertical="top" indent="1"/>
    </xf>
    <xf numFmtId="0" fontId="20" fillId="102"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02" borderId="293" applyNumberFormat="0" applyProtection="0">
      <alignment horizontal="left" vertical="center" indent="1"/>
    </xf>
    <xf numFmtId="0" fontId="20" fillId="39" borderId="288" applyNumberFormat="0" applyProtection="0">
      <alignment horizontal="left" vertical="top" indent="1"/>
    </xf>
    <xf numFmtId="0" fontId="20" fillId="39" borderId="288" applyNumberFormat="0" applyProtection="0">
      <alignment horizontal="left" vertical="top" indent="1"/>
    </xf>
    <xf numFmtId="0" fontId="20" fillId="113" borderId="293" applyNumberFormat="0" applyProtection="0">
      <alignment horizontal="left" vertical="center" indent="1"/>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4" fillId="0" borderId="287" applyNumberFormat="0" applyProtection="0">
      <alignment horizontal="left" vertical="center" indent="2"/>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113" borderId="293" applyNumberFormat="0" applyProtection="0">
      <alignment horizontal="left" vertical="center" indent="1"/>
    </xf>
    <xf numFmtId="0" fontId="20" fillId="3" borderId="288" applyNumberFormat="0" applyProtection="0">
      <alignment horizontal="left" vertical="top" indent="1"/>
    </xf>
    <xf numFmtId="0" fontId="20" fillId="3" borderId="288" applyNumberFormat="0" applyProtection="0">
      <alignment horizontal="left" vertical="top" indent="1"/>
    </xf>
    <xf numFmtId="0" fontId="20" fillId="84" borderId="287" applyNumberFormat="0">
      <protection locked="0"/>
    </xf>
    <xf numFmtId="0" fontId="20" fillId="84" borderId="287" applyNumberFormat="0">
      <protection locked="0"/>
    </xf>
    <xf numFmtId="0" fontId="20" fillId="84" borderId="287" applyNumberFormat="0">
      <protection locked="0"/>
    </xf>
    <xf numFmtId="0" fontId="20" fillId="84" borderId="287" applyNumberFormat="0">
      <protection locked="0"/>
    </xf>
    <xf numFmtId="4" fontId="16" fillId="40" borderId="293" applyNumberFormat="0" applyProtection="0">
      <alignment vertical="center"/>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39" fillId="0" borderId="287" applyNumberFormat="0" applyProtection="0">
      <alignment horizontal="left" vertical="center" indent="1"/>
    </xf>
    <xf numFmtId="4" fontId="16" fillId="40" borderId="293" applyNumberFormat="0" applyProtection="0">
      <alignment horizontal="left" vertical="center" indent="1"/>
    </xf>
    <xf numFmtId="4" fontId="16" fillId="40" borderId="293" applyNumberFormat="0" applyProtection="0">
      <alignment horizontal="left" vertical="center" indent="1"/>
    </xf>
    <xf numFmtId="4" fontId="23" fillId="0" borderId="287" applyNumberFormat="0" applyProtection="0">
      <alignment horizontal="right" vertical="center" wrapText="1"/>
    </xf>
    <xf numFmtId="4" fontId="23" fillId="0" borderId="287" applyNumberFormat="0" applyProtection="0">
      <alignment horizontal="right" vertical="center" wrapText="1"/>
    </xf>
    <xf numFmtId="4" fontId="24" fillId="0" borderId="287" applyNumberFormat="0" applyProtection="0">
      <alignment horizontal="right" vertical="center" wrapText="1"/>
    </xf>
    <xf numFmtId="4" fontId="16" fillId="0" borderId="293" applyNumberFormat="0" applyProtection="0">
      <alignment horizontal="right" vertical="center"/>
    </xf>
    <xf numFmtId="4" fontId="16" fillId="0" borderId="293" applyNumberFormat="0" applyProtection="0">
      <alignment horizontal="right" vertical="center"/>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4" fontId="23" fillId="0" borderId="287" applyNumberFormat="0" applyProtection="0">
      <alignment horizontal="left" vertical="center" indent="1"/>
    </xf>
    <xf numFmtId="0" fontId="20" fillId="0" borderId="293" applyNumberFormat="0" applyProtection="0">
      <alignment horizontal="left" vertical="center" indent="1"/>
    </xf>
    <xf numFmtId="0" fontId="20" fillId="0" borderId="293" applyNumberFormat="0" applyProtection="0">
      <alignment horizontal="left" vertical="center" indent="1"/>
    </xf>
    <xf numFmtId="0" fontId="25" fillId="43" borderId="287" applyNumberFormat="0" applyProtection="0">
      <alignment horizontal="center" vertical="center" wrapText="1"/>
    </xf>
    <xf numFmtId="0" fontId="20" fillId="0" borderId="293" applyNumberFormat="0" applyProtection="0">
      <alignment horizontal="left" vertical="center" indent="1"/>
    </xf>
    <xf numFmtId="0" fontId="20" fillId="0" borderId="293" applyNumberFormat="0" applyProtection="0">
      <alignment horizontal="left" vertical="center" indent="1"/>
    </xf>
    <xf numFmtId="4" fontId="45" fillId="117" borderId="293" applyNumberFormat="0" applyProtection="0">
      <alignment horizontal="right" vertic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206" fontId="195" fillId="0" borderId="289">
      <alignment horizontal="center"/>
    </xf>
    <xf numFmtId="0" fontId="73" fillId="0" borderId="294" applyNumberFormat="0" applyFill="0" applyAlignment="0" applyProtection="0"/>
    <xf numFmtId="0" fontId="73" fillId="0" borderId="294" applyNumberFormat="0" applyFill="0" applyAlignment="0" applyProtection="0"/>
    <xf numFmtId="0" fontId="73" fillId="0" borderId="294" applyNumberFormat="0" applyFill="0" applyAlignment="0" applyProtection="0"/>
    <xf numFmtId="204" fontId="20" fillId="0" borderId="295">
      <protection locked="0"/>
    </xf>
    <xf numFmtId="204" fontId="20" fillId="0" borderId="295">
      <protection locked="0"/>
    </xf>
    <xf numFmtId="0" fontId="73" fillId="0" borderId="294" applyNumberFormat="0" applyFill="0" applyAlignment="0" applyProtection="0"/>
    <xf numFmtId="173" fontId="20" fillId="0" borderId="0"/>
    <xf numFmtId="43" fontId="20" fillId="0" borderId="0" applyFont="0" applyFill="0" applyBorder="0" applyAlignment="0" applyProtection="0"/>
    <xf numFmtId="0" fontId="2" fillId="0" borderId="0"/>
    <xf numFmtId="0" fontId="2" fillId="0" borderId="0"/>
    <xf numFmtId="173" fontId="20" fillId="0" borderId="0"/>
    <xf numFmtId="43" fontId="20"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43" fontId="2" fillId="0" borderId="0" applyFont="0" applyFill="0" applyBorder="0" applyAlignment="0" applyProtection="0"/>
    <xf numFmtId="0" fontId="2" fillId="5" borderId="18" applyNumberFormat="0" applyFont="0" applyAlignment="0" applyProtection="0"/>
    <xf numFmtId="9" fontId="2" fillId="0" borderId="0" applyFont="0" applyFill="0" applyBorder="0" applyAlignment="0" applyProtection="0"/>
    <xf numFmtId="0" fontId="100" fillId="0" borderId="0"/>
    <xf numFmtId="43" fontId="100" fillId="0" borderId="0" applyFont="0" applyFill="0" applyBorder="0" applyAlignment="0" applyProtection="0"/>
    <xf numFmtId="0" fontId="2" fillId="0" borderId="0"/>
    <xf numFmtId="0" fontId="2" fillId="0" borderId="0"/>
    <xf numFmtId="0" fontId="20"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31" fillId="19" borderId="298" applyNumberFormat="0" applyProtection="0">
      <alignment vertical="center"/>
    </xf>
    <xf numFmtId="4" fontId="31" fillId="19" borderId="298" applyNumberFormat="0" applyProtection="0">
      <alignment vertical="center"/>
    </xf>
    <xf numFmtId="4" fontId="31" fillId="19" borderId="298" applyNumberFormat="0" applyProtection="0">
      <alignment vertical="center"/>
    </xf>
    <xf numFmtId="0" fontId="17" fillId="19" borderId="298" applyNumberFormat="0" applyProtection="0">
      <alignment horizontal="left" vertical="top" indent="1"/>
    </xf>
    <xf numFmtId="0" fontId="17" fillId="19" borderId="298" applyNumberFormat="0" applyProtection="0">
      <alignment horizontal="left" vertical="top" indent="1"/>
    </xf>
    <xf numFmtId="0" fontId="17" fillId="19" borderId="298" applyNumberFormat="0" applyProtection="0">
      <alignment horizontal="left" vertical="top" indent="1"/>
    </xf>
    <xf numFmtId="4" fontId="16" fillId="24" borderId="298" applyNumberFormat="0" applyProtection="0">
      <alignment horizontal="right" vertical="center"/>
    </xf>
    <xf numFmtId="4" fontId="16" fillId="24" borderId="298" applyNumberFormat="0" applyProtection="0">
      <alignment horizontal="right" vertical="center"/>
    </xf>
    <xf numFmtId="4" fontId="16" fillId="24"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5"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6"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7"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8"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29"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0"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1"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2"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4" fontId="16" fillId="36" borderId="298" applyNumberFormat="0" applyProtection="0">
      <alignment horizontal="right" vertical="center"/>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5"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8"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9"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0" fontId="20" fillId="3" borderId="298" applyNumberFormat="0" applyProtection="0">
      <alignment horizontal="left" vertical="top" indent="1"/>
    </xf>
    <xf numFmtId="4" fontId="16" fillId="40" borderId="298" applyNumberFormat="0" applyProtection="0">
      <alignment vertical="center"/>
    </xf>
    <xf numFmtId="4" fontId="16" fillId="40" borderId="298" applyNumberFormat="0" applyProtection="0">
      <alignment vertical="center"/>
    </xf>
    <xf numFmtId="4" fontId="1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4" fontId="36" fillId="40" borderId="298" applyNumberFormat="0" applyProtection="0">
      <alignment vertical="center"/>
    </xf>
    <xf numFmtId="0" fontId="16" fillId="40" borderId="298" applyNumberFormat="0" applyProtection="0">
      <alignment horizontal="left" vertical="top" indent="1"/>
    </xf>
    <xf numFmtId="0" fontId="16" fillId="40" borderId="298" applyNumberFormat="0" applyProtection="0">
      <alignment horizontal="left" vertical="top" indent="1"/>
    </xf>
    <xf numFmtId="0" fontId="16" fillId="40" borderId="298" applyNumberFormat="0" applyProtection="0">
      <alignment horizontal="left" vertical="top" indent="1"/>
    </xf>
    <xf numFmtId="4" fontId="36" fillId="41" borderId="298" applyNumberFormat="0" applyProtection="0">
      <alignment horizontal="right" vertical="center"/>
    </xf>
    <xf numFmtId="4" fontId="36" fillId="41" borderId="298" applyNumberFormat="0" applyProtection="0">
      <alignment horizontal="right" vertical="center"/>
    </xf>
    <xf numFmtId="4" fontId="36"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4" fontId="45" fillId="41" borderId="298" applyNumberFormat="0" applyProtection="0">
      <alignment horizontal="right" vertical="center"/>
    </xf>
    <xf numFmtId="0" fontId="95" fillId="59" borderId="0" applyNumberFormat="0" applyBorder="0" applyAlignment="0" applyProtection="0"/>
    <xf numFmtId="0" fontId="95" fillId="61" borderId="0" applyNumberFormat="0" applyBorder="0" applyAlignment="0" applyProtection="0"/>
    <xf numFmtId="0" fontId="95" fillId="63" borderId="0" applyNumberFormat="0" applyBorder="0" applyAlignment="0" applyProtection="0"/>
    <xf numFmtId="0" fontId="95" fillId="65" borderId="0" applyNumberFormat="0" applyBorder="0" applyAlignment="0" applyProtection="0"/>
    <xf numFmtId="0" fontId="95" fillId="67" borderId="0" applyNumberFormat="0" applyBorder="0" applyAlignment="0" applyProtection="0"/>
    <xf numFmtId="0" fontId="95" fillId="69" borderId="0" applyNumberFormat="0" applyBorder="0" applyAlignment="0" applyProtection="0"/>
    <xf numFmtId="0" fontId="131" fillId="53" borderId="0" applyNumberFormat="0" applyBorder="0" applyAlignment="0" applyProtection="0"/>
    <xf numFmtId="0" fontId="136" fillId="56" borderId="32" applyNumberFormat="0" applyAlignment="0" applyProtection="0"/>
    <xf numFmtId="0" fontId="94" fillId="57" borderId="35" applyNumberFormat="0" applyAlignment="0" applyProtection="0"/>
    <xf numFmtId="0" fontId="150" fillId="0" borderId="0" applyNumberFormat="0" applyFill="0" applyBorder="0" applyAlignment="0" applyProtection="0"/>
    <xf numFmtId="0" fontId="154" fillId="52" borderId="0" applyNumberFormat="0" applyBorder="0" applyAlignment="0" applyProtection="0"/>
    <xf numFmtId="0" fontId="172" fillId="55" borderId="32" applyNumberFormat="0" applyAlignment="0" applyProtection="0"/>
    <xf numFmtId="0" fontId="176" fillId="0" borderId="34" applyNumberFormat="0" applyFill="0" applyAlignment="0" applyProtection="0"/>
    <xf numFmtId="0" fontId="179" fillId="54" borderId="0" applyNumberFormat="0" applyBorder="0" applyAlignment="0" applyProtection="0"/>
    <xf numFmtId="0" fontId="185" fillId="56" borderId="33" applyNumberFormat="0" applyAlignment="0" applyProtection="0"/>
    <xf numFmtId="0" fontId="102" fillId="0" borderId="36" applyNumberFormat="0" applyFill="0" applyAlignment="0" applyProtection="0"/>
    <xf numFmtId="0" fontId="120" fillId="0" borderId="0" applyNumberFormat="0" applyFill="0" applyBorder="0" applyAlignment="0" applyProtection="0"/>
    <xf numFmtId="0" fontId="24" fillId="0" borderId="0"/>
    <xf numFmtId="4" fontId="55" fillId="104" borderId="287" applyNumberFormat="0" applyProtection="0">
      <alignment horizontal="left" vertical="center" indent="1"/>
    </xf>
    <xf numFmtId="4" fontId="23" fillId="24" borderId="298" applyNumberFormat="0" applyProtection="0">
      <alignment horizontal="right" vertical="center"/>
    </xf>
    <xf numFmtId="4" fontId="23" fillId="27" borderId="298" applyNumberFormat="0" applyProtection="0">
      <alignment horizontal="right" vertical="center"/>
    </xf>
    <xf numFmtId="4" fontId="23" fillId="28" borderId="298" applyNumberFormat="0" applyProtection="0">
      <alignment horizontal="right" vertical="center"/>
    </xf>
    <xf numFmtId="4" fontId="23" fillId="30" borderId="298" applyNumberFormat="0" applyProtection="0">
      <alignment horizontal="right" vertical="center"/>
    </xf>
    <xf numFmtId="4" fontId="17" fillId="0" borderId="287" applyNumberFormat="0" applyProtection="0">
      <alignment horizontal="left" vertical="center" indent="1"/>
    </xf>
    <xf numFmtId="4" fontId="16" fillId="0" borderId="287" applyNumberFormat="0" applyProtection="0">
      <alignment horizontal="left" vertical="center" indent="1"/>
    </xf>
    <xf numFmtId="4" fontId="230" fillId="34" borderId="298" applyNumberFormat="0" applyProtection="0">
      <alignment horizontal="center" vertical="center"/>
    </xf>
    <xf numFmtId="4" fontId="45" fillId="0" borderId="298" applyNumberFormat="0" applyProtection="0">
      <alignment horizontal="right" vertical="center"/>
    </xf>
    <xf numFmtId="0" fontId="20" fillId="0" borderId="0"/>
    <xf numFmtId="0" fontId="29" fillId="0" borderId="0"/>
    <xf numFmtId="43" fontId="24" fillId="0" borderId="0" applyFont="0" applyFill="0" applyBorder="0" applyAlignment="0" applyProtection="0"/>
    <xf numFmtId="9" fontId="24" fillId="0" borderId="0" applyFont="0" applyFill="0" applyBorder="0" applyAlignment="0" applyProtection="0"/>
    <xf numFmtId="4" fontId="24" fillId="0" borderId="0" applyNumberFormat="0" applyProtection="0">
      <alignment horizontal="left" vertical="center" indent="1"/>
    </xf>
    <xf numFmtId="43" fontId="24" fillId="0" borderId="0" applyFont="0" applyFill="0" applyBorder="0" applyAlignment="0" applyProtection="0"/>
    <xf numFmtId="0" fontId="95" fillId="58"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6"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4"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62" borderId="0" applyNumberFormat="0" applyBorder="0" applyAlignment="0" applyProtection="0"/>
    <xf numFmtId="0" fontId="95" fillId="64" borderId="0" applyNumberFormat="0" applyBorder="0" applyAlignment="0" applyProtection="0"/>
    <xf numFmtId="0" fontId="95" fillId="68" borderId="0" applyNumberFormat="0" applyBorder="0" applyAlignment="0" applyProtection="0"/>
    <xf numFmtId="0" fontId="95" fillId="66"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2" borderId="0" applyNumberFormat="0" applyBorder="0" applyAlignment="0" applyProtection="0"/>
    <xf numFmtId="0" fontId="241" fillId="133" borderId="322" applyNumberFormat="0" applyAlignment="0" applyProtection="0">
      <alignment horizontal="left" vertical="center" indent="1"/>
    </xf>
    <xf numFmtId="224" fontId="242" fillId="0" borderId="323" applyNumberFormat="0" applyProtection="0">
      <alignment horizontal="right" vertical="center"/>
    </xf>
    <xf numFmtId="224" fontId="241" fillId="0" borderId="324" applyNumberFormat="0" applyProtection="0">
      <alignment horizontal="right" vertical="center"/>
    </xf>
    <xf numFmtId="0" fontId="243" fillId="0" borderId="325" applyNumberFormat="0" applyFill="0" applyBorder="0" applyAlignment="0" applyProtection="0"/>
    <xf numFmtId="0" fontId="244" fillId="134" borderId="324"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36" borderId="323" applyNumberFormat="0" applyBorder="0" applyProtection="0">
      <alignment horizontal="right" vertical="center"/>
    </xf>
    <xf numFmtId="0" fontId="244" fillId="134" borderId="324" applyNumberFormat="0" applyAlignment="0" applyProtection="0">
      <alignment horizontal="left" vertical="center" indent="1"/>
    </xf>
    <xf numFmtId="224" fontId="241" fillId="135" borderId="324" applyNumberFormat="0" applyProtection="0">
      <alignment horizontal="right" vertical="center"/>
    </xf>
    <xf numFmtId="224" fontId="241" fillId="136" borderId="324" applyNumberFormat="0" applyBorder="0" applyProtection="0">
      <alignment horizontal="right" vertical="center"/>
    </xf>
    <xf numFmtId="224" fontId="245" fillId="137" borderId="326" applyNumberFormat="0" applyBorder="0" applyAlignment="0" applyProtection="0">
      <alignment horizontal="right" vertical="center" indent="1"/>
    </xf>
    <xf numFmtId="224" fontId="246" fillId="138" borderId="326" applyNumberFormat="0" applyBorder="0" applyAlignment="0" applyProtection="0">
      <alignment horizontal="right" vertical="center" indent="1"/>
    </xf>
    <xf numFmtId="224" fontId="246" fillId="139" borderId="326" applyNumberFormat="0" applyBorder="0" applyAlignment="0" applyProtection="0">
      <alignment horizontal="right" vertical="center" indent="1"/>
    </xf>
    <xf numFmtId="224" fontId="247" fillId="140" borderId="326" applyNumberFormat="0" applyBorder="0" applyAlignment="0" applyProtection="0">
      <alignment horizontal="right" vertical="center" indent="1"/>
    </xf>
    <xf numFmtId="224" fontId="247" fillId="141" borderId="326" applyNumberFormat="0" applyBorder="0" applyAlignment="0" applyProtection="0">
      <alignment horizontal="right" vertical="center" indent="1"/>
    </xf>
    <xf numFmtId="224" fontId="247" fillId="142" borderId="326" applyNumberFormat="0" applyBorder="0" applyAlignment="0" applyProtection="0">
      <alignment horizontal="right" vertical="center" indent="1"/>
    </xf>
    <xf numFmtId="224" fontId="248" fillId="143" borderId="326" applyNumberFormat="0" applyBorder="0" applyAlignment="0" applyProtection="0">
      <alignment horizontal="right" vertical="center" indent="1"/>
    </xf>
    <xf numFmtId="224" fontId="248" fillId="144" borderId="326" applyNumberFormat="0" applyBorder="0" applyAlignment="0" applyProtection="0">
      <alignment horizontal="right" vertical="center" indent="1"/>
    </xf>
    <xf numFmtId="224" fontId="248" fillId="145" borderId="326" applyNumberFormat="0" applyBorder="0" applyAlignment="0" applyProtection="0">
      <alignment horizontal="right" vertical="center" indent="1"/>
    </xf>
    <xf numFmtId="0" fontId="249" fillId="0" borderId="322" applyNumberFormat="0" applyFont="0" applyFill="0" applyAlignment="0" applyProtection="0"/>
    <xf numFmtId="224" fontId="242" fillId="146" borderId="322" applyNumberFormat="0" applyAlignment="0" applyProtection="0">
      <alignment horizontal="left" vertical="center" indent="1"/>
    </xf>
    <xf numFmtId="0" fontId="241" fillId="133" borderId="324" applyNumberFormat="0" applyAlignment="0" applyProtection="0">
      <alignment horizontal="left" vertical="center" indent="1"/>
    </xf>
    <xf numFmtId="0" fontId="244" fillId="147" borderId="322" applyNumberFormat="0" applyAlignment="0" applyProtection="0">
      <alignment horizontal="left" vertical="center" indent="1"/>
    </xf>
    <xf numFmtId="0" fontId="244" fillId="148" borderId="322" applyNumberFormat="0" applyAlignment="0" applyProtection="0">
      <alignment horizontal="left" vertical="center" indent="1"/>
    </xf>
    <xf numFmtId="0" fontId="244" fillId="149" borderId="322" applyNumberFormat="0" applyAlignment="0" applyProtection="0">
      <alignment horizontal="left" vertical="center" indent="1"/>
    </xf>
    <xf numFmtId="0" fontId="244" fillId="136" borderId="322" applyNumberFormat="0" applyAlignment="0" applyProtection="0">
      <alignment horizontal="left" vertical="center" indent="1"/>
    </xf>
    <xf numFmtId="0" fontId="244" fillId="135" borderId="324" applyNumberFormat="0" applyAlignment="0" applyProtection="0">
      <alignment horizontal="left" vertical="center" indent="1"/>
    </xf>
    <xf numFmtId="224" fontId="242" fillId="146" borderId="322" applyNumberFormat="0" applyAlignment="0" applyProtection="0">
      <alignment horizontal="left" vertical="center" indent="1"/>
    </xf>
    <xf numFmtId="224" fontId="250" fillId="146" borderId="0" applyNumberFormat="0" applyAlignment="0" applyProtection="0">
      <alignment horizontal="left" vertical="center" indent="1"/>
    </xf>
    <xf numFmtId="0" fontId="249" fillId="0" borderId="327" applyNumberFormat="0" applyFont="0" applyFill="0" applyAlignment="0" applyProtection="0"/>
    <xf numFmtId="224" fontId="242" fillId="0" borderId="323" applyNumberFormat="0" applyFill="0" applyBorder="0" applyAlignment="0" applyProtection="0">
      <alignment horizontal="right" vertical="center"/>
    </xf>
  </cellStyleXfs>
  <cellXfs count="703">
    <xf numFmtId="0" fontId="0" fillId="0" borderId="0" xfId="0"/>
    <xf numFmtId="0" fontId="24" fillId="0" borderId="0" xfId="0" applyFont="1"/>
    <xf numFmtId="0" fontId="24" fillId="0" borderId="0" xfId="0" applyFont="1" applyAlignment="1">
      <alignment vertical="center"/>
    </xf>
    <xf numFmtId="0" fontId="25" fillId="0" borderId="4" xfId="0" applyFont="1" applyBorder="1"/>
    <xf numFmtId="0" fontId="24" fillId="0" borderId="1" xfId="0" applyFont="1" applyBorder="1"/>
    <xf numFmtId="0" fontId="24" fillId="0" borderId="5" xfId="0" applyFont="1" applyBorder="1"/>
    <xf numFmtId="0" fontId="24" fillId="0" borderId="2" xfId="0" applyFont="1" applyBorder="1"/>
    <xf numFmtId="0" fontId="25" fillId="0" borderId="10" xfId="0" applyFont="1" applyBorder="1"/>
    <xf numFmtId="6" fontId="24" fillId="0" borderId="0" xfId="0" applyNumberFormat="1" applyFont="1" applyAlignment="1">
      <alignment horizontal="right" vertical="center"/>
    </xf>
    <xf numFmtId="0" fontId="25" fillId="0" borderId="15" xfId="0" applyFont="1" applyBorder="1" applyAlignment="1">
      <alignment wrapText="1"/>
    </xf>
    <xf numFmtId="0" fontId="20" fillId="0" borderId="0" xfId="0" applyFont="1"/>
    <xf numFmtId="0" fontId="20" fillId="0" borderId="1" xfId="0" applyFont="1" applyBorder="1"/>
    <xf numFmtId="6" fontId="20" fillId="0" borderId="0" xfId="0" applyNumberFormat="1" applyFont="1"/>
    <xf numFmtId="0" fontId="25" fillId="0" borderId="0" xfId="0" applyFont="1"/>
    <xf numFmtId="38" fontId="24" fillId="0" borderId="0" xfId="0" applyNumberFormat="1" applyFont="1"/>
    <xf numFmtId="0" fontId="24" fillId="0" borderId="0" xfId="0" applyFont="1" applyAlignment="1">
      <alignment horizontal="left" indent="1"/>
    </xf>
    <xf numFmtId="0" fontId="52" fillId="0" borderId="0" xfId="3" applyFont="1"/>
    <xf numFmtId="6" fontId="52" fillId="0" borderId="1" xfId="3" applyNumberFormat="1" applyFont="1" applyBorder="1"/>
    <xf numFmtId="0" fontId="53" fillId="0" borderId="0" xfId="3" applyFont="1"/>
    <xf numFmtId="172" fontId="52" fillId="0" borderId="0" xfId="135" applyNumberFormat="1" applyFont="1" applyFill="1" applyBorder="1"/>
    <xf numFmtId="0" fontId="51" fillId="0" borderId="7" xfId="3" applyFont="1" applyBorder="1" applyAlignment="1">
      <alignment wrapText="1"/>
    </xf>
    <xf numFmtId="6" fontId="52" fillId="48" borderId="5" xfId="3" applyNumberFormat="1" applyFont="1" applyFill="1" applyBorder="1"/>
    <xf numFmtId="0" fontId="50" fillId="0" borderId="7" xfId="3" applyFont="1" applyBorder="1"/>
    <xf numFmtId="0" fontId="17" fillId="0" borderId="0" xfId="137" applyFont="1"/>
    <xf numFmtId="0" fontId="16" fillId="0" borderId="0" xfId="137"/>
    <xf numFmtId="0" fontId="23" fillId="0" borderId="0" xfId="137" applyFont="1" applyAlignment="1">
      <alignment wrapText="1"/>
    </xf>
    <xf numFmtId="0" fontId="23" fillId="0" borderId="0" xfId="137" applyFont="1"/>
    <xf numFmtId="0" fontId="55" fillId="0" borderId="0" xfId="137" applyFont="1"/>
    <xf numFmtId="6" fontId="52" fillId="51" borderId="0" xfId="3" applyNumberFormat="1" applyFont="1" applyFill="1"/>
    <xf numFmtId="0" fontId="51" fillId="0" borderId="7" xfId="3" applyFont="1" applyBorder="1"/>
    <xf numFmtId="0" fontId="56" fillId="0" borderId="0" xfId="3" applyFont="1"/>
    <xf numFmtId="0" fontId="17" fillId="0" borderId="0" xfId="137" applyFont="1" applyAlignment="1">
      <alignment horizontal="center" vertical="center"/>
    </xf>
    <xf numFmtId="0" fontId="60" fillId="0" borderId="0" xfId="0" applyFont="1"/>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horizontal="center"/>
    </xf>
    <xf numFmtId="3" fontId="20" fillId="0" borderId="0" xfId="0" applyNumberFormat="1" applyFont="1"/>
    <xf numFmtId="0" fontId="20" fillId="0" borderId="9" xfId="0" applyFont="1" applyBorder="1"/>
    <xf numFmtId="164" fontId="20" fillId="0" borderId="0" xfId="0" applyNumberFormat="1" applyFont="1"/>
    <xf numFmtId="0" fontId="63" fillId="0" borderId="0" xfId="0" applyFont="1" applyAlignment="1">
      <alignment vertical="top" wrapText="1"/>
    </xf>
    <xf numFmtId="0" fontId="25" fillId="0" borderId="0" xfId="0" applyFont="1" applyAlignment="1">
      <alignment wrapText="1"/>
    </xf>
    <xf numFmtId="0" fontId="20" fillId="0" borderId="0" xfId="0" applyFont="1" applyAlignment="1">
      <alignment vertical="top"/>
    </xf>
    <xf numFmtId="0" fontId="21" fillId="0" borderId="0" xfId="0" applyFont="1"/>
    <xf numFmtId="0" fontId="55" fillId="0" borderId="0" xfId="137" applyFont="1" applyAlignment="1">
      <alignment wrapText="1"/>
    </xf>
    <xf numFmtId="0" fontId="20" fillId="0" borderId="0" xfId="137" applyFont="1"/>
    <xf numFmtId="0" fontId="20" fillId="4" borderId="0" xfId="0" applyFont="1" applyFill="1"/>
    <xf numFmtId="0" fontId="20" fillId="4" borderId="0" xfId="0" applyFont="1" applyFill="1" applyAlignment="1">
      <alignment horizontal="right"/>
    </xf>
    <xf numFmtId="0" fontId="24" fillId="0" borderId="16" xfId="0" applyFont="1" applyBorder="1" applyAlignment="1">
      <alignment vertical="center" wrapText="1"/>
    </xf>
    <xf numFmtId="0" fontId="24" fillId="0" borderId="0" xfId="0" applyFont="1" applyAlignment="1">
      <alignment vertical="top"/>
    </xf>
    <xf numFmtId="172" fontId="52" fillId="0" borderId="1" xfId="135" applyNumberFormat="1" applyFont="1" applyFill="1" applyBorder="1"/>
    <xf numFmtId="0" fontId="16" fillId="0" borderId="0" xfId="137" applyAlignment="1">
      <alignment horizontal="left"/>
    </xf>
    <xf numFmtId="0" fontId="91" fillId="0" borderId="0" xfId="0" applyFont="1"/>
    <xf numFmtId="0" fontId="86" fillId="0" borderId="0" xfId="0" applyFont="1"/>
    <xf numFmtId="0" fontId="16" fillId="0" borderId="0" xfId="137" applyAlignment="1">
      <alignment horizontal="left" vertical="center"/>
    </xf>
    <xf numFmtId="0" fontId="60" fillId="0" borderId="0" xfId="137" applyFont="1" applyAlignment="1">
      <alignment horizontal="left" vertical="center"/>
    </xf>
    <xf numFmtId="0" fontId="25" fillId="0" borderId="0" xfId="0" applyFont="1" applyAlignment="1">
      <alignment vertical="center"/>
    </xf>
    <xf numFmtId="0" fontId="26" fillId="0" borderId="0" xfId="0" applyFont="1"/>
    <xf numFmtId="6" fontId="24" fillId="0" borderId="5" xfId="0" applyNumberFormat="1" applyFont="1" applyBorder="1"/>
    <xf numFmtId="6" fontId="25" fillId="0" borderId="5" xfId="0" applyNumberFormat="1" applyFont="1" applyBorder="1" applyAlignment="1">
      <alignment horizontal="center" wrapText="1"/>
    </xf>
    <xf numFmtId="0" fontId="25" fillId="0" borderId="1" xfId="0" applyFont="1" applyBorder="1"/>
    <xf numFmtId="0" fontId="20" fillId="0" borderId="8" xfId="0" applyFont="1" applyBorder="1"/>
    <xf numFmtId="6" fontId="52" fillId="0" borderId="0" xfId="3" applyNumberFormat="1" applyFont="1"/>
    <xf numFmtId="6" fontId="52" fillId="48" borderId="0" xfId="3" applyNumberFormat="1" applyFont="1" applyFill="1"/>
    <xf numFmtId="6" fontId="51" fillId="0" borderId="0" xfId="3" applyNumberFormat="1" applyFont="1"/>
    <xf numFmtId="6" fontId="52" fillId="0" borderId="9" xfId="3" applyNumberFormat="1" applyFont="1" applyBorder="1"/>
    <xf numFmtId="167" fontId="20" fillId="0" borderId="0" xfId="1" applyNumberFormat="1" applyFont="1" applyFill="1"/>
    <xf numFmtId="175" fontId="20" fillId="0" borderId="0" xfId="0" applyNumberFormat="1" applyFont="1"/>
    <xf numFmtId="175" fontId="20" fillId="0" borderId="5" xfId="0" applyNumberFormat="1" applyFont="1" applyBorder="1"/>
    <xf numFmtId="175" fontId="20" fillId="0" borderId="1" xfId="0" applyNumberFormat="1" applyFont="1" applyBorder="1"/>
    <xf numFmtId="175" fontId="20" fillId="0" borderId="8" xfId="0" applyNumberFormat="1" applyFont="1" applyBorder="1"/>
    <xf numFmtId="0" fontId="0" fillId="0" borderId="0" xfId="0" applyAlignment="1">
      <alignment vertical="center"/>
    </xf>
    <xf numFmtId="0" fontId="0" fillId="0" borderId="0" xfId="0" applyAlignment="1">
      <alignment wrapText="1"/>
    </xf>
    <xf numFmtId="0" fontId="20" fillId="0" borderId="9" xfId="0" applyFont="1" applyBorder="1" applyAlignment="1">
      <alignment vertical="center"/>
    </xf>
    <xf numFmtId="175" fontId="20" fillId="0" borderId="0" xfId="0" applyNumberFormat="1" applyFont="1" applyAlignment="1">
      <alignment horizontal="right"/>
    </xf>
    <xf numFmtId="175" fontId="20" fillId="0" borderId="1" xfId="0" applyNumberFormat="1" applyFont="1" applyBorder="1" applyAlignment="1">
      <alignment horizontal="right"/>
    </xf>
    <xf numFmtId="175" fontId="20" fillId="0" borderId="5" xfId="0" applyNumberFormat="1" applyFont="1" applyBorder="1" applyAlignment="1">
      <alignment horizontal="right"/>
    </xf>
    <xf numFmtId="175" fontId="20" fillId="0" borderId="8" xfId="0" applyNumberFormat="1" applyFont="1" applyBorder="1" applyAlignment="1">
      <alignment horizontal="right"/>
    </xf>
    <xf numFmtId="1" fontId="20" fillId="0" borderId="5" xfId="0" applyNumberFormat="1" applyFont="1" applyBorder="1" applyAlignment="1">
      <alignment horizontal="right"/>
    </xf>
    <xf numFmtId="1" fontId="20" fillId="0" borderId="8" xfId="0" applyNumberFormat="1" applyFont="1" applyBorder="1" applyAlignment="1">
      <alignment horizontal="right"/>
    </xf>
    <xf numFmtId="3" fontId="20" fillId="0" borderId="1" xfId="0" applyNumberFormat="1" applyFont="1" applyBorder="1"/>
    <xf numFmtId="3" fontId="20" fillId="0" borderId="0" xfId="0" applyNumberFormat="1" applyFont="1" applyAlignment="1">
      <alignment horizontal="right"/>
    </xf>
    <xf numFmtId="3" fontId="20" fillId="0" borderId="1" xfId="0" applyNumberFormat="1" applyFont="1" applyBorder="1" applyAlignment="1">
      <alignment horizontal="right"/>
    </xf>
    <xf numFmtId="5" fontId="24" fillId="0" borderId="0" xfId="789" applyNumberFormat="1" applyFont="1" applyFill="1" applyBorder="1"/>
    <xf numFmtId="5" fontId="24" fillId="0" borderId="1" xfId="789" applyNumberFormat="1" applyFont="1" applyFill="1" applyBorder="1"/>
    <xf numFmtId="5" fontId="24" fillId="0" borderId="5" xfId="789" applyNumberFormat="1" applyFont="1" applyFill="1" applyBorder="1"/>
    <xf numFmtId="0" fontId="118" fillId="0" borderId="0" xfId="0" applyFont="1"/>
    <xf numFmtId="0" fontId="119" fillId="0" borderId="0" xfId="0" applyFont="1"/>
    <xf numFmtId="5" fontId="24" fillId="0" borderId="63" xfId="789" applyNumberFormat="1" applyFont="1" applyFill="1" applyBorder="1"/>
    <xf numFmtId="5" fontId="24" fillId="0" borderId="0" xfId="789" applyNumberFormat="1" applyFont="1" applyFill="1"/>
    <xf numFmtId="5" fontId="20" fillId="0" borderId="0" xfId="0" applyNumberFormat="1" applyFont="1"/>
    <xf numFmtId="5" fontId="20" fillId="0" borderId="1" xfId="0" applyNumberFormat="1" applyFont="1" applyBorder="1"/>
    <xf numFmtId="5" fontId="20" fillId="0" borderId="15" xfId="0" applyNumberFormat="1" applyFont="1" applyBorder="1"/>
    <xf numFmtId="5" fontId="20" fillId="0" borderId="0" xfId="1" applyNumberFormat="1" applyFont="1" applyFill="1"/>
    <xf numFmtId="0" fontId="24" fillId="0" borderId="0" xfId="1199" quotePrefix="1" applyNumberFormat="1" applyFont="1" applyBorder="1" applyProtection="1">
      <alignment horizontal="left" vertical="center" indent="1"/>
      <protection locked="0"/>
    </xf>
    <xf numFmtId="0" fontId="24" fillId="0" borderId="0" xfId="0" applyFont="1" applyAlignment="1">
      <alignment vertical="top" wrapText="1"/>
    </xf>
    <xf numFmtId="0" fontId="24" fillId="0" borderId="0" xfId="0" applyFont="1" applyAlignment="1">
      <alignment wrapText="1"/>
    </xf>
    <xf numFmtId="0" fontId="210" fillId="0" borderId="0" xfId="0" applyFont="1" applyAlignment="1">
      <alignment vertical="center"/>
    </xf>
    <xf numFmtId="0" fontId="60" fillId="0" borderId="0" xfId="0" applyFont="1" applyAlignment="1">
      <alignment vertical="center"/>
    </xf>
    <xf numFmtId="0" fontId="18" fillId="0" borderId="0" xfId="0" applyFont="1" applyAlignment="1">
      <alignment vertical="center"/>
    </xf>
    <xf numFmtId="5" fontId="60" fillId="0" borderId="0" xfId="789" applyNumberFormat="1" applyFont="1" applyFill="1" applyBorder="1" applyAlignment="1">
      <alignment vertical="center"/>
    </xf>
    <xf numFmtId="5" fontId="211" fillId="0" borderId="0" xfId="789" applyNumberFormat="1" applyFont="1" applyFill="1" applyBorder="1" applyAlignment="1">
      <alignment vertical="center"/>
    </xf>
    <xf numFmtId="5" fontId="24" fillId="0" borderId="9" xfId="789" applyNumberFormat="1" applyFont="1" applyFill="1" applyBorder="1"/>
    <xf numFmtId="0" fontId="210" fillId="0" borderId="0" xfId="0" applyFont="1" applyAlignment="1">
      <alignment horizontal="right" vertical="center"/>
    </xf>
    <xf numFmtId="0" fontId="210" fillId="0" borderId="0" xfId="0" applyFont="1" applyAlignment="1">
      <alignment horizontal="center"/>
    </xf>
    <xf numFmtId="5" fontId="210" fillId="0" borderId="0" xfId="0" applyNumberFormat="1" applyFont="1" applyAlignment="1">
      <alignment horizontal="center"/>
    </xf>
    <xf numFmtId="6" fontId="24" fillId="0" borderId="5" xfId="0" applyNumberFormat="1" applyFont="1" applyBorder="1" applyAlignment="1">
      <alignment horizontal="right"/>
    </xf>
    <xf numFmtId="6" fontId="24" fillId="0" borderId="5" xfId="0" applyNumberFormat="1" applyFont="1" applyBorder="1" applyAlignment="1">
      <alignment horizontal="right" vertical="center"/>
    </xf>
    <xf numFmtId="6" fontId="24" fillId="0" borderId="8" xfId="0" applyNumberFormat="1" applyFont="1" applyBorder="1" applyAlignment="1">
      <alignment horizontal="right" vertical="center"/>
    </xf>
    <xf numFmtId="3" fontId="20" fillId="0" borderId="7" xfId="0" applyNumberFormat="1" applyFont="1" applyBorder="1" applyAlignment="1">
      <alignment horizontal="right"/>
    </xf>
    <xf numFmtId="0" fontId="88" fillId="0" borderId="0" xfId="0" applyFont="1" applyAlignment="1">
      <alignment vertical="center" wrapText="1"/>
    </xf>
    <xf numFmtId="0" fontId="88" fillId="0" borderId="0" xfId="0" applyFont="1" applyAlignment="1">
      <alignment horizontal="left" vertical="top" wrapText="1"/>
    </xf>
    <xf numFmtId="0" fontId="25" fillId="0" borderId="7" xfId="0" applyFont="1" applyBorder="1"/>
    <xf numFmtId="0" fontId="212" fillId="0" borderId="0" xfId="0" applyFont="1" applyAlignment="1">
      <alignment horizontal="left" vertical="top"/>
    </xf>
    <xf numFmtId="6" fontId="24" fillId="0" borderId="0" xfId="0" applyNumberFormat="1" applyFont="1"/>
    <xf numFmtId="5" fontId="20" fillId="0" borderId="8" xfId="0" applyNumberFormat="1" applyFont="1" applyBorder="1"/>
    <xf numFmtId="0" fontId="21" fillId="0" borderId="15" xfId="0" applyFont="1" applyBorder="1"/>
    <xf numFmtId="0" fontId="21" fillId="0" borderId="12" xfId="0" applyFont="1" applyBorder="1"/>
    <xf numFmtId="5" fontId="20" fillId="0" borderId="12" xfId="0" applyNumberFormat="1" applyFont="1" applyBorder="1" applyAlignment="1">
      <alignment horizontal="right"/>
    </xf>
    <xf numFmtId="170" fontId="20" fillId="0" borderId="132" xfId="0" applyNumberFormat="1" applyFont="1" applyBorder="1"/>
    <xf numFmtId="170" fontId="20" fillId="0" borderId="5" xfId="0" applyNumberFormat="1" applyFont="1" applyBorder="1"/>
    <xf numFmtId="0" fontId="21" fillId="0" borderId="133" xfId="0" applyFont="1" applyBorder="1"/>
    <xf numFmtId="38" fontId="24" fillId="0" borderId="4" xfId="0" applyNumberFormat="1" applyFont="1" applyBorder="1"/>
    <xf numFmtId="38" fontId="24" fillId="0" borderId="9" xfId="0" applyNumberFormat="1" applyFont="1" applyBorder="1"/>
    <xf numFmtId="164" fontId="24" fillId="0" borderId="162" xfId="0" applyNumberFormat="1" applyFont="1" applyBorder="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14" fillId="0" borderId="0" xfId="0" applyFont="1"/>
    <xf numFmtId="0" fontId="25" fillId="0" borderId="165" xfId="0" applyFont="1" applyBorder="1"/>
    <xf numFmtId="175" fontId="20" fillId="86" borderId="0" xfId="0" applyNumberFormat="1" applyFont="1" applyFill="1" applyAlignment="1">
      <alignment horizontal="right"/>
    </xf>
    <xf numFmtId="0" fontId="24" fillId="0" borderId="7" xfId="0" applyFont="1" applyBorder="1"/>
    <xf numFmtId="175" fontId="20" fillId="86" borderId="5" xfId="0" applyNumberFormat="1" applyFont="1" applyFill="1" applyBorder="1" applyAlignment="1">
      <alignment horizontal="right"/>
    </xf>
    <xf numFmtId="0" fontId="25" fillId="0" borderId="16" xfId="0" applyFont="1" applyBorder="1" applyAlignment="1">
      <alignment horizontal="left"/>
    </xf>
    <xf numFmtId="164" fontId="21" fillId="0" borderId="0" xfId="0" applyNumberFormat="1" applyFont="1"/>
    <xf numFmtId="0" fontId="21" fillId="0" borderId="169" xfId="0" applyFont="1" applyBorder="1"/>
    <xf numFmtId="0" fontId="21" fillId="0" borderId="25" xfId="0" applyFont="1" applyBorder="1"/>
    <xf numFmtId="0" fontId="21" fillId="0" borderId="38" xfId="0" applyFont="1" applyBorder="1" applyAlignment="1">
      <alignment horizontal="right"/>
    </xf>
    <xf numFmtId="0" fontId="21" fillId="0" borderId="24" xfId="0" applyFont="1" applyBorder="1" applyAlignment="1">
      <alignment horizontal="right"/>
    </xf>
    <xf numFmtId="175" fontId="20" fillId="0" borderId="7" xfId="0" applyNumberFormat="1" applyFont="1" applyBorder="1" applyAlignment="1">
      <alignment horizontal="right"/>
    </xf>
    <xf numFmtId="175" fontId="20" fillId="86" borderId="170" xfId="0" applyNumberFormat="1" applyFont="1" applyFill="1" applyBorder="1" applyAlignment="1">
      <alignment horizontal="right"/>
    </xf>
    <xf numFmtId="3" fontId="21" fillId="0" borderId="25" xfId="0" applyNumberFormat="1" applyFont="1" applyBorder="1" applyAlignment="1">
      <alignment horizontal="right"/>
    </xf>
    <xf numFmtId="175" fontId="21" fillId="0" borderId="25" xfId="0" applyNumberFormat="1" applyFont="1" applyBorder="1"/>
    <xf numFmtId="175" fontId="21" fillId="0" borderId="26" xfId="0" applyNumberFormat="1" applyFont="1" applyBorder="1"/>
    <xf numFmtId="175" fontId="21" fillId="0" borderId="27" xfId="0" applyNumberFormat="1" applyFont="1" applyBorder="1"/>
    <xf numFmtId="0" fontId="25" fillId="0" borderId="171" xfId="0" applyFont="1" applyBorder="1" applyAlignment="1">
      <alignment horizontal="center" vertical="center" wrapText="1"/>
    </xf>
    <xf numFmtId="0" fontId="24" fillId="0" borderId="172" xfId="0" applyFont="1" applyBorder="1" applyAlignment="1">
      <alignment vertical="center"/>
    </xf>
    <xf numFmtId="0" fontId="25" fillId="0" borderId="161" xfId="0" applyFont="1" applyBorder="1" applyAlignment="1">
      <alignment horizontal="center" vertical="center" wrapText="1"/>
    </xf>
    <xf numFmtId="164" fontId="24" fillId="0" borderId="2" xfId="0" applyNumberFormat="1" applyFont="1" applyBorder="1"/>
    <xf numFmtId="0" fontId="24" fillId="0" borderId="161" xfId="0" applyFont="1" applyBorder="1" applyAlignment="1">
      <alignment wrapText="1" shrinkToFit="1"/>
    </xf>
    <xf numFmtId="175" fontId="21" fillId="86" borderId="16" xfId="0" applyNumberFormat="1" applyFont="1" applyFill="1" applyBorder="1" applyAlignment="1">
      <alignment horizontal="left" vertical="center"/>
    </xf>
    <xf numFmtId="0" fontId="24"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1" fillId="0" borderId="25" xfId="0" applyNumberFormat="1" applyFont="1" applyBorder="1"/>
    <xf numFmtId="3" fontId="21" fillId="0" borderId="28" xfId="0" applyNumberFormat="1" applyFont="1" applyBorder="1"/>
    <xf numFmtId="0" fontId="20" fillId="0" borderId="0" xfId="137" applyFont="1" applyAlignment="1">
      <alignment horizontal="right"/>
    </xf>
    <xf numFmtId="6" fontId="52" fillId="47" borderId="0" xfId="3" applyNumberFormat="1" applyFont="1" applyFill="1" applyAlignment="1">
      <alignment horizontal="right"/>
    </xf>
    <xf numFmtId="15" fontId="20" fillId="0" borderId="0" xfId="0" applyNumberFormat="1" applyFont="1"/>
    <xf numFmtId="3" fontId="20" fillId="0" borderId="25" xfId="0" applyNumberFormat="1" applyFont="1" applyBorder="1" applyAlignment="1">
      <alignment horizontal="right"/>
    </xf>
    <xf numFmtId="175" fontId="20" fillId="0" borderId="25" xfId="0" applyNumberFormat="1" applyFont="1" applyBorder="1"/>
    <xf numFmtId="175" fontId="20" fillId="0" borderId="26" xfId="0" applyNumberFormat="1" applyFont="1" applyBorder="1"/>
    <xf numFmtId="3" fontId="20" fillId="0" borderId="25" xfId="0" applyNumberFormat="1" applyFont="1" applyBorder="1"/>
    <xf numFmtId="0" fontId="0" fillId="0" borderId="0" xfId="0" applyAlignment="1">
      <alignment vertical="center" wrapText="1"/>
    </xf>
    <xf numFmtId="1" fontId="20" fillId="0" borderId="5" xfId="0" applyNumberFormat="1" applyFont="1" applyBorder="1"/>
    <xf numFmtId="175" fontId="21" fillId="0" borderId="25" xfId="0" applyNumberFormat="1" applyFont="1" applyBorder="1" applyAlignment="1">
      <alignment horizontal="right"/>
    </xf>
    <xf numFmtId="175" fontId="21" fillId="0" borderId="27" xfId="0" applyNumberFormat="1" applyFont="1" applyBorder="1" applyAlignment="1">
      <alignment horizontal="right"/>
    </xf>
    <xf numFmtId="0" fontId="25" fillId="0" borderId="0" xfId="0" applyFont="1" applyAlignment="1">
      <alignment horizontal="right" vertical="center"/>
    </xf>
    <xf numFmtId="166" fontId="89" fillId="0" borderId="0" xfId="0" applyNumberFormat="1" applyFont="1" applyAlignment="1">
      <alignment horizontal="right" vertical="center"/>
    </xf>
    <xf numFmtId="166" fontId="89" fillId="0" borderId="0" xfId="0" applyNumberFormat="1" applyFont="1" applyAlignment="1">
      <alignment vertical="center"/>
    </xf>
    <xf numFmtId="165" fontId="89" fillId="0" borderId="0" xfId="0" applyNumberFormat="1" applyFont="1" applyAlignment="1">
      <alignment vertical="center"/>
    </xf>
    <xf numFmtId="15" fontId="120" fillId="0" borderId="0" xfId="137" applyNumberFormat="1" applyFont="1"/>
    <xf numFmtId="15" fontId="120" fillId="48" borderId="0" xfId="3" applyNumberFormat="1" applyFont="1" applyFill="1"/>
    <xf numFmtId="15" fontId="120" fillId="0" borderId="0" xfId="0" applyNumberFormat="1" applyFont="1"/>
    <xf numFmtId="15" fontId="120" fillId="0" borderId="0" xfId="0" applyNumberFormat="1" applyFont="1" applyAlignment="1">
      <alignment horizontal="right"/>
    </xf>
    <xf numFmtId="0" fontId="18" fillId="0" borderId="0" xfId="137" applyFont="1" applyAlignment="1">
      <alignment horizontal="left" vertical="center"/>
    </xf>
    <xf numFmtId="0" fontId="20" fillId="0" borderId="1" xfId="0" applyFont="1" applyBorder="1" applyAlignment="1">
      <alignment horizontal="right"/>
    </xf>
    <xf numFmtId="0" fontId="46" fillId="0" borderId="0" xfId="2" applyFont="1" applyFill="1" applyBorder="1" applyAlignment="1" applyProtection="1"/>
    <xf numFmtId="0" fontId="49" fillId="0" borderId="0" xfId="0" applyFont="1" applyAlignment="1">
      <alignment horizontal="left" vertical="center"/>
    </xf>
    <xf numFmtId="0" fontId="20" fillId="0" borderId="0" xfId="0" applyFont="1" applyAlignment="1">
      <alignment horizontal="left" vertical="center"/>
    </xf>
    <xf numFmtId="0" fontId="228" fillId="0" borderId="296" xfId="0" applyFont="1" applyBorder="1" applyAlignment="1">
      <alignment vertical="center"/>
    </xf>
    <xf numFmtId="0" fontId="228" fillId="0" borderId="17" xfId="0" applyFont="1" applyBorder="1" applyAlignment="1">
      <alignment vertical="center"/>
    </xf>
    <xf numFmtId="0" fontId="102" fillId="0" borderId="0" xfId="0" applyFont="1"/>
    <xf numFmtId="0" fontId="228" fillId="0" borderId="0" xfId="0" applyFont="1" applyAlignment="1">
      <alignment vertical="center"/>
    </xf>
    <xf numFmtId="0" fontId="228" fillId="0" borderId="297" xfId="0" applyFont="1" applyBorder="1" applyAlignment="1">
      <alignment vertical="center"/>
    </xf>
    <xf numFmtId="0" fontId="20" fillId="0" borderId="5" xfId="0" applyFont="1" applyBorder="1"/>
    <xf numFmtId="0" fontId="22" fillId="0" borderId="0" xfId="0" applyFont="1" applyAlignment="1">
      <alignment wrapText="1"/>
    </xf>
    <xf numFmtId="0" fontId="22" fillId="0" borderId="0" xfId="0" applyFont="1" applyAlignment="1">
      <alignment vertical="center" wrapText="1"/>
    </xf>
    <xf numFmtId="0" fontId="229" fillId="0" borderId="8" xfId="0" applyFont="1" applyBorder="1" applyAlignment="1">
      <alignment vertical="center" wrapText="1"/>
    </xf>
    <xf numFmtId="3" fontId="21" fillId="0" borderId="39" xfId="0" applyNumberFormat="1" applyFont="1" applyBorder="1" applyAlignment="1">
      <alignment horizontal="right"/>
    </xf>
    <xf numFmtId="175" fontId="21" fillId="0" borderId="28" xfId="0" applyNumberFormat="1" applyFont="1" applyBorder="1"/>
    <xf numFmtId="3" fontId="21" fillId="0" borderId="28" xfId="0" applyNumberFormat="1" applyFont="1" applyBorder="1" applyAlignment="1">
      <alignment horizontal="right"/>
    </xf>
    <xf numFmtId="6" fontId="24" fillId="0" borderId="8" xfId="0" applyNumberFormat="1" applyFont="1" applyBorder="1"/>
    <xf numFmtId="1" fontId="21" fillId="0" borderId="25" xfId="0" applyNumberFormat="1" applyFont="1" applyBorder="1"/>
    <xf numFmtId="1" fontId="21" fillId="0" borderId="28" xfId="0" applyNumberFormat="1" applyFont="1" applyBorder="1"/>
    <xf numFmtId="175" fontId="21" fillId="0" borderId="28" xfId="0" applyNumberFormat="1" applyFont="1" applyBorder="1" applyAlignment="1">
      <alignment horizontal="right"/>
    </xf>
    <xf numFmtId="3" fontId="21" fillId="0" borderId="166" xfId="0" applyNumberFormat="1" applyFont="1" applyBorder="1"/>
    <xf numFmtId="175" fontId="21" fillId="0" borderId="167" xfId="0" applyNumberFormat="1" applyFont="1" applyBorder="1" applyAlignment="1">
      <alignment horizontal="right"/>
    </xf>
    <xf numFmtId="223" fontId="49" fillId="0" borderId="0" xfId="0" applyNumberFormat="1" applyFont="1" applyAlignment="1">
      <alignment horizontal="right"/>
    </xf>
    <xf numFmtId="0" fontId="120" fillId="0" borderId="0" xfId="0" applyFont="1"/>
    <xf numFmtId="14" fontId="20" fillId="0" borderId="0" xfId="0" applyNumberFormat="1" applyFont="1"/>
    <xf numFmtId="172" fontId="52" fillId="0" borderId="0" xfId="135" applyNumberFormat="1" applyFont="1" applyBorder="1"/>
    <xf numFmtId="172" fontId="52" fillId="0" borderId="0" xfId="3" applyNumberFormat="1" applyFont="1"/>
    <xf numFmtId="0" fontId="24" fillId="0" borderId="163" xfId="0" applyFont="1" applyBorder="1" applyAlignment="1">
      <alignment vertical="center" wrapText="1"/>
    </xf>
    <xf numFmtId="6" fontId="24" fillId="0" borderId="164" xfId="0" applyNumberFormat="1" applyFont="1" applyBorder="1"/>
    <xf numFmtId="0" fontId="21" fillId="0" borderId="16" xfId="0" applyFont="1" applyBorder="1"/>
    <xf numFmtId="6" fontId="20" fillId="0" borderId="164" xfId="0" applyNumberFormat="1" applyFont="1" applyBorder="1" applyAlignment="1">
      <alignment horizontal="right"/>
    </xf>
    <xf numFmtId="3" fontId="97" fillId="0" borderId="0" xfId="2535" applyNumberFormat="1" applyFont="1" applyFill="1" applyBorder="1" applyAlignment="1">
      <alignment horizontal="left" vertical="center" wrapText="1"/>
    </xf>
    <xf numFmtId="0" fontId="21" fillId="0" borderId="1" xfId="0" applyFont="1" applyBorder="1"/>
    <xf numFmtId="44" fontId="21" fillId="0" borderId="15" xfId="789" applyFont="1" applyFill="1" applyBorder="1"/>
    <xf numFmtId="172" fontId="20" fillId="0" borderId="23" xfId="789" applyNumberFormat="1" applyFont="1" applyFill="1" applyBorder="1"/>
    <xf numFmtId="3" fontId="52" fillId="0" borderId="9" xfId="3" applyNumberFormat="1" applyFont="1" applyBorder="1"/>
    <xf numFmtId="44" fontId="52" fillId="0" borderId="9" xfId="135" applyFont="1" applyFill="1" applyBorder="1"/>
    <xf numFmtId="172" fontId="52" fillId="0" borderId="9" xfId="3" applyNumberFormat="1" applyFont="1" applyBorder="1"/>
    <xf numFmtId="172" fontId="52" fillId="0" borderId="9" xfId="135" applyNumberFormat="1" applyFont="1" applyFill="1" applyBorder="1"/>
    <xf numFmtId="6" fontId="24" fillId="0" borderId="9" xfId="0" applyNumberFormat="1" applyFont="1" applyBorder="1"/>
    <xf numFmtId="0" fontId="24" fillId="0" borderId="165" xfId="0" applyFont="1" applyBorder="1" applyAlignment="1">
      <alignment horizontal="left" indent="1"/>
    </xf>
    <xf numFmtId="0" fontId="25" fillId="0" borderId="134" xfId="0" applyFont="1" applyBorder="1" applyAlignment="1">
      <alignment wrapText="1"/>
    </xf>
    <xf numFmtId="5" fontId="25" fillId="0" borderId="12" xfId="789" applyNumberFormat="1" applyFont="1" applyFill="1" applyBorder="1"/>
    <xf numFmtId="0" fontId="21" fillId="0" borderId="7" xfId="0" applyFont="1" applyBorder="1"/>
    <xf numFmtId="170" fontId="20" fillId="0" borderId="15" xfId="0" applyNumberFormat="1" applyFont="1" applyBorder="1"/>
    <xf numFmtId="6" fontId="20" fillId="0" borderId="23" xfId="0" applyNumberFormat="1" applyFont="1" applyBorder="1"/>
    <xf numFmtId="170" fontId="20" fillId="4" borderId="15" xfId="0" applyNumberFormat="1" applyFont="1" applyFill="1" applyBorder="1"/>
    <xf numFmtId="5" fontId="20" fillId="0" borderId="12" xfId="0" applyNumberFormat="1" applyFont="1" applyBorder="1"/>
    <xf numFmtId="5" fontId="18" fillId="0" borderId="15" xfId="0" applyNumberFormat="1" applyFont="1" applyBorder="1"/>
    <xf numFmtId="0" fontId="21" fillId="0" borderId="7" xfId="0" applyFont="1" applyBorder="1" applyAlignment="1">
      <alignment horizontal="center" vertical="center"/>
    </xf>
    <xf numFmtId="0" fontId="21" fillId="0" borderId="8" xfId="0" applyFont="1" applyBorder="1" applyAlignment="1">
      <alignment horizontal="center" vertical="center"/>
    </xf>
    <xf numFmtId="5" fontId="21" fillId="0" borderId="1" xfId="0" applyNumberFormat="1" applyFont="1" applyBorder="1" applyAlignment="1">
      <alignment horizontal="center" vertical="center"/>
    </xf>
    <xf numFmtId="0" fontId="52" fillId="0" borderId="7" xfId="3" applyFont="1" applyBorder="1"/>
    <xf numFmtId="6" fontId="52" fillId="0" borderId="7" xfId="3" applyNumberFormat="1" applyFont="1" applyBorder="1"/>
    <xf numFmtId="166" fontId="25" fillId="0" borderId="299" xfId="1" applyNumberFormat="1" applyFont="1" applyFill="1" applyBorder="1" applyAlignment="1">
      <alignment horizontal="right" wrapText="1"/>
    </xf>
    <xf numFmtId="3" fontId="20" fillId="0" borderId="9" xfId="0" applyNumberFormat="1" applyFont="1" applyBorder="1" applyAlignment="1">
      <alignment horizontal="right"/>
    </xf>
    <xf numFmtId="175" fontId="20" fillId="86" borderId="38" xfId="0" applyNumberFormat="1" applyFont="1" applyFill="1" applyBorder="1" applyAlignment="1">
      <alignment horizontal="right"/>
    </xf>
    <xf numFmtId="6" fontId="20" fillId="0" borderId="63" xfId="0" applyNumberFormat="1" applyFont="1" applyBorder="1" applyAlignment="1">
      <alignment horizontal="right"/>
    </xf>
    <xf numFmtId="172" fontId="52" fillId="0" borderId="9" xfId="135" applyNumberFormat="1" applyFont="1" applyBorder="1"/>
    <xf numFmtId="172" fontId="52" fillId="0" borderId="0" xfId="135" applyNumberFormat="1" applyFont="1"/>
    <xf numFmtId="0" fontId="25" fillId="0" borderId="300" xfId="0" applyFont="1" applyBorder="1"/>
    <xf numFmtId="169" fontId="98" fillId="0" borderId="63" xfId="0" applyNumberFormat="1" applyFont="1" applyBorder="1" applyAlignment="1">
      <alignment horizontal="center" vertical="center" wrapText="1"/>
    </xf>
    <xf numFmtId="0" fontId="49" fillId="0" borderId="0" xfId="0" applyFont="1" applyAlignment="1">
      <alignment horizontal="right"/>
    </xf>
    <xf numFmtId="6" fontId="25" fillId="0" borderId="0" xfId="0" applyNumberFormat="1" applyFont="1" applyAlignment="1">
      <alignment horizontal="center" wrapText="1"/>
    </xf>
    <xf numFmtId="0" fontId="61" fillId="0" borderId="0" xfId="0" applyFont="1" applyAlignment="1">
      <alignment vertical="center"/>
    </xf>
    <xf numFmtId="0" fontId="64" fillId="0" borderId="0" xfId="0" applyFont="1" applyAlignment="1">
      <alignment vertical="center"/>
    </xf>
    <xf numFmtId="0" fontId="22" fillId="0" borderId="0" xfId="0" applyFont="1"/>
    <xf numFmtId="0" fontId="99" fillId="0" borderId="0" xfId="0" applyFont="1" applyAlignment="1">
      <alignment vertical="center"/>
    </xf>
    <xf numFmtId="169" fontId="99" fillId="0" borderId="0" xfId="0" applyNumberFormat="1" applyFont="1" applyAlignment="1">
      <alignment horizontal="right" vertical="center" wrapText="1"/>
    </xf>
    <xf numFmtId="0" fontId="97" fillId="0" borderId="0" xfId="0" applyFont="1" applyAlignment="1">
      <alignment horizontal="left" vertical="center"/>
    </xf>
    <xf numFmtId="176" fontId="97" fillId="0" borderId="0" xfId="0" applyNumberFormat="1" applyFont="1" applyAlignment="1">
      <alignment horizontal="left" vertical="center"/>
    </xf>
    <xf numFmtId="0" fontId="97" fillId="0" borderId="0" xfId="4940" applyFont="1" applyAlignment="1">
      <alignment horizontal="left" vertical="center" wrapText="1"/>
    </xf>
    <xf numFmtId="174" fontId="97" fillId="0" borderId="0" xfId="0" applyNumberFormat="1" applyFont="1" applyAlignment="1">
      <alignment horizontal="left" vertical="center" wrapText="1"/>
    </xf>
    <xf numFmtId="0" fontId="99" fillId="0" borderId="0" xfId="0" applyFont="1" applyAlignment="1">
      <alignment horizontal="left" vertical="center" wrapText="1"/>
    </xf>
    <xf numFmtId="166" fontId="232" fillId="0" borderId="0" xfId="0" applyNumberFormat="1" applyFont="1" applyAlignment="1">
      <alignment horizontal="left" vertical="center"/>
    </xf>
    <xf numFmtId="0" fontId="59" fillId="0" borderId="0" xfId="0" applyFont="1" applyAlignment="1">
      <alignment horizontal="center" vertical="center"/>
    </xf>
    <xf numFmtId="0" fontId="24" fillId="0" borderId="0" xfId="0" applyFont="1" applyAlignment="1">
      <alignment horizontal="right" vertical="center"/>
    </xf>
    <xf numFmtId="0" fontId="231" fillId="0" borderId="0" xfId="0" applyFont="1" applyAlignment="1">
      <alignment horizontal="left" vertical="center" wrapText="1"/>
    </xf>
    <xf numFmtId="0" fontId="22" fillId="0" borderId="0" xfId="0" applyFont="1" applyAlignment="1">
      <alignment horizontal="left" vertical="center"/>
    </xf>
    <xf numFmtId="169" fontId="20" fillId="0" borderId="0" xfId="0" applyNumberFormat="1" applyFont="1" applyAlignment="1">
      <alignment horizontal="left" vertical="center"/>
    </xf>
    <xf numFmtId="3" fontId="22" fillId="0" borderId="0" xfId="0" applyNumberFormat="1" applyFont="1" applyAlignment="1">
      <alignment horizontal="left" vertical="center" wrapText="1"/>
    </xf>
    <xf numFmtId="1" fontId="22" fillId="0" borderId="0" xfId="0" applyNumberFormat="1" applyFont="1" applyAlignment="1">
      <alignment horizontal="left" vertical="center"/>
    </xf>
    <xf numFmtId="166" fontId="25" fillId="0" borderId="9" xfId="0" applyNumberFormat="1" applyFont="1" applyBorder="1" applyAlignment="1">
      <alignment horizontal="center" wrapText="1"/>
    </xf>
    <xf numFmtId="166" fontId="24" fillId="0" borderId="11" xfId="1" applyNumberFormat="1" applyFont="1" applyFill="1" applyBorder="1" applyAlignment="1">
      <alignment horizontal="center"/>
    </xf>
    <xf numFmtId="166" fontId="24" fillId="0" borderId="12" xfId="1" applyNumberFormat="1" applyFont="1" applyFill="1" applyBorder="1" applyAlignment="1">
      <alignment horizontal="center"/>
    </xf>
    <xf numFmtId="166" fontId="24" fillId="0" borderId="13" xfId="1" applyNumberFormat="1" applyFont="1" applyFill="1" applyBorder="1" applyAlignment="1">
      <alignment horizontal="center"/>
    </xf>
    <xf numFmtId="166" fontId="24" fillId="0" borderId="299" xfId="1" applyNumberFormat="1" applyFont="1" applyFill="1" applyBorder="1" applyAlignment="1">
      <alignment horizontal="center"/>
    </xf>
    <xf numFmtId="3" fontId="234" fillId="3" borderId="9" xfId="4385" applyNumberFormat="1" applyFont="1" applyFill="1" applyBorder="1" applyAlignment="1">
      <alignment horizontal="center" vertical="center"/>
    </xf>
    <xf numFmtId="3" fontId="234" fillId="3" borderId="9" xfId="4385" applyNumberFormat="1" applyFont="1" applyFill="1" applyBorder="1" applyAlignment="1">
      <alignment horizontal="center" vertical="center" wrapText="1"/>
    </xf>
    <xf numFmtId="166" fontId="25" fillId="0" borderId="160" xfId="1" applyNumberFormat="1" applyFont="1" applyFill="1" applyBorder="1" applyAlignment="1">
      <alignment horizontal="center" wrapText="1"/>
    </xf>
    <xf numFmtId="0" fontId="215" fillId="0" borderId="0" xfId="0" applyFont="1" applyAlignment="1">
      <alignment vertical="center" wrapText="1"/>
    </xf>
    <xf numFmtId="0" fontId="26" fillId="0" borderId="0" xfId="0" quotePrefix="1" applyFont="1" applyAlignment="1">
      <alignment wrapText="1"/>
    </xf>
    <xf numFmtId="0" fontId="212" fillId="0" borderId="0" xfId="0" quotePrefix="1" applyFont="1" applyAlignment="1">
      <alignment vertical="top"/>
    </xf>
    <xf numFmtId="6" fontId="52" fillId="47" borderId="0" xfId="3" applyNumberFormat="1" applyFont="1" applyFill="1" applyAlignment="1">
      <alignment horizontal="center"/>
    </xf>
    <xf numFmtId="3" fontId="21" fillId="0" borderId="166" xfId="0" applyNumberFormat="1" applyFont="1" applyBorder="1" applyAlignment="1">
      <alignment horizontal="right"/>
    </xf>
    <xf numFmtId="175" fontId="21" fillId="0" borderId="167" xfId="0" applyNumberFormat="1" applyFont="1" applyBorder="1"/>
    <xf numFmtId="175" fontId="20" fillId="86" borderId="169" xfId="0" applyNumberFormat="1" applyFont="1" applyFill="1" applyBorder="1" applyAlignment="1">
      <alignment horizontal="right"/>
    </xf>
    <xf numFmtId="166" fontId="24" fillId="0" borderId="299" xfId="0" applyNumberFormat="1" applyFont="1" applyBorder="1" applyAlignment="1">
      <alignment horizontal="right"/>
    </xf>
    <xf numFmtId="0" fontId="25" fillId="0" borderId="304" xfId="0" applyFont="1" applyBorder="1" applyAlignment="1">
      <alignment horizontal="left"/>
    </xf>
    <xf numFmtId="166" fontId="24" fillId="0" borderId="301" xfId="0" applyNumberFormat="1" applyFont="1" applyBorder="1" applyAlignment="1">
      <alignment horizontal="right"/>
    </xf>
    <xf numFmtId="166" fontId="24" fillId="0" borderId="302" xfId="0" applyNumberFormat="1" applyFont="1" applyBorder="1" applyAlignment="1">
      <alignment horizontal="right"/>
    </xf>
    <xf numFmtId="166" fontId="24" fillId="0" borderId="303" xfId="0" applyNumberFormat="1" applyFont="1" applyBorder="1" applyAlignment="1">
      <alignment horizontal="right"/>
    </xf>
    <xf numFmtId="0" fontId="25" fillId="0" borderId="305" xfId="0" applyFont="1" applyBorder="1" applyAlignment="1">
      <alignment horizontal="right" vertical="center"/>
    </xf>
    <xf numFmtId="166" fontId="25" fillId="0" borderId="301" xfId="0" applyNumberFormat="1" applyFont="1" applyBorder="1" applyAlignment="1">
      <alignment horizontal="right" vertical="center"/>
    </xf>
    <xf numFmtId="166" fontId="25" fillId="0" borderId="302" xfId="0" applyNumberFormat="1" applyFont="1" applyBorder="1" applyAlignment="1">
      <alignment horizontal="right" vertical="center"/>
    </xf>
    <xf numFmtId="166" fontId="25" fillId="0" borderId="303" xfId="0" applyNumberFormat="1" applyFont="1" applyBorder="1" applyAlignment="1">
      <alignment horizontal="right" vertical="center"/>
    </xf>
    <xf numFmtId="0" fontId="24" fillId="0" borderId="306" xfId="0" applyFont="1" applyBorder="1" applyAlignment="1">
      <alignment wrapText="1" shrinkToFit="1"/>
    </xf>
    <xf numFmtId="0" fontId="25" fillId="0" borderId="307" xfId="0" applyFont="1" applyBorder="1" applyAlignment="1">
      <alignment horizontal="left"/>
    </xf>
    <xf numFmtId="5" fontId="24" fillId="0" borderId="302" xfId="789" applyNumberFormat="1" applyFont="1" applyFill="1" applyBorder="1"/>
    <xf numFmtId="0" fontId="25" fillId="0" borderId="161" xfId="0" applyFont="1" applyBorder="1" applyAlignment="1">
      <alignment horizontal="center"/>
    </xf>
    <xf numFmtId="38" fontId="24" fillId="0" borderId="9" xfId="0" applyNumberFormat="1" applyFont="1" applyBorder="1" applyAlignment="1">
      <alignment horizontal="center"/>
    </xf>
    <xf numFmtId="164" fontId="25" fillId="0" borderId="162" xfId="0" applyNumberFormat="1" applyFont="1" applyBorder="1" applyAlignment="1">
      <alignment horizontal="center"/>
    </xf>
    <xf numFmtId="166" fontId="24" fillId="0" borderId="302" xfId="0" quotePrefix="1" applyNumberFormat="1" applyFont="1" applyBorder="1" applyAlignment="1">
      <alignment horizontal="center"/>
    </xf>
    <xf numFmtId="0" fontId="20" fillId="0" borderId="287" xfId="0" applyFont="1" applyBorder="1" applyAlignment="1">
      <alignment horizontal="center"/>
    </xf>
    <xf numFmtId="3" fontId="21" fillId="0" borderId="287" xfId="0" applyNumberFormat="1" applyFont="1" applyBorder="1" applyAlignment="1">
      <alignment horizontal="center" vertical="center" wrapText="1"/>
    </xf>
    <xf numFmtId="3" fontId="25" fillId="0" borderId="287" xfId="0" applyNumberFormat="1" applyFont="1" applyBorder="1" applyAlignment="1">
      <alignment horizontal="center" vertical="center" wrapText="1"/>
    </xf>
    <xf numFmtId="0" fontId="21" fillId="0" borderId="287" xfId="0" applyFont="1" applyBorder="1" applyAlignment="1">
      <alignment horizontal="center" vertical="center" wrapText="1"/>
    </xf>
    <xf numFmtId="175" fontId="20" fillId="0" borderId="245" xfId="0" applyNumberFormat="1" applyFont="1" applyBorder="1" applyAlignment="1">
      <alignment horizontal="right"/>
    </xf>
    <xf numFmtId="0" fontId="20" fillId="0" borderId="245" xfId="0" applyFont="1" applyBorder="1"/>
    <xf numFmtId="3" fontId="20" fillId="0" borderId="245" xfId="0" applyNumberFormat="1" applyFont="1" applyBorder="1" applyAlignment="1">
      <alignment horizontal="right"/>
    </xf>
    <xf numFmtId="0" fontId="20" fillId="0" borderId="245" xfId="0" applyFont="1" applyBorder="1" applyAlignment="1">
      <alignment horizontal="left"/>
    </xf>
    <xf numFmtId="0" fontId="24" fillId="0" borderId="305" xfId="0" applyFont="1" applyBorder="1"/>
    <xf numFmtId="0" fontId="25" fillId="0" borderId="245" xfId="0" applyFont="1" applyBorder="1" applyAlignment="1">
      <alignment wrapText="1"/>
    </xf>
    <xf numFmtId="6" fontId="24" fillId="0" borderId="245" xfId="0" applyNumberFormat="1" applyFont="1" applyBorder="1"/>
    <xf numFmtId="0" fontId="24" fillId="0" borderId="245" xfId="0" applyFont="1" applyBorder="1" applyAlignment="1">
      <alignment horizontal="left" indent="1"/>
    </xf>
    <xf numFmtId="6" fontId="24" fillId="0" borderId="245" xfId="0" applyNumberFormat="1" applyFont="1" applyBorder="1" applyAlignment="1">
      <alignment horizontal="right"/>
    </xf>
    <xf numFmtId="168" fontId="24" fillId="0" borderId="245" xfId="7569" applyNumberFormat="1" applyFont="1" applyFill="1" applyBorder="1"/>
    <xf numFmtId="0" fontId="24" fillId="0" borderId="245" xfId="0" applyFont="1" applyBorder="1" applyAlignment="1">
      <alignment horizontal="left" wrapText="1" indent="1"/>
    </xf>
    <xf numFmtId="6" fontId="24" fillId="0" borderId="245" xfId="0" applyNumberFormat="1" applyFont="1" applyBorder="1" applyAlignment="1">
      <alignment horizontal="right" vertical="top"/>
    </xf>
    <xf numFmtId="0" fontId="24" fillId="0" borderId="245" xfId="0" applyFont="1" applyBorder="1"/>
    <xf numFmtId="0" fontId="25" fillId="0" borderId="245" xfId="0" applyFont="1" applyBorder="1"/>
    <xf numFmtId="168" fontId="24" fillId="0" borderId="245" xfId="7569" applyNumberFormat="1" applyFont="1" applyFill="1" applyBorder="1" applyAlignment="1">
      <alignment horizontal="right" vertical="center"/>
    </xf>
    <xf numFmtId="6" fontId="60" fillId="0" borderId="245" xfId="0" applyNumberFormat="1" applyFont="1" applyBorder="1"/>
    <xf numFmtId="168" fontId="24" fillId="0" borderId="245" xfId="7569" applyNumberFormat="1" applyFont="1" applyFill="1" applyBorder="1" applyAlignment="1">
      <alignment horizontal="right"/>
    </xf>
    <xf numFmtId="6" fontId="24" fillId="0" borderId="245" xfId="0" applyNumberFormat="1" applyFont="1" applyBorder="1" applyAlignment="1">
      <alignment horizontal="right" vertical="center"/>
    </xf>
    <xf numFmtId="0" fontId="25" fillId="0" borderId="245" xfId="0" applyFont="1" applyBorder="1" applyAlignment="1">
      <alignment horizontal="left" vertical="top" wrapText="1"/>
    </xf>
    <xf numFmtId="5" fontId="24" fillId="0" borderId="245" xfId="789" applyNumberFormat="1" applyFont="1" applyFill="1" applyBorder="1"/>
    <xf numFmtId="5" fontId="24" fillId="0" borderId="245" xfId="789" applyNumberFormat="1" applyFont="1" applyFill="1" applyBorder="1" applyAlignment="1"/>
    <xf numFmtId="5" fontId="24" fillId="0" borderId="245" xfId="789" applyNumberFormat="1" applyFont="1" applyFill="1" applyBorder="1" applyAlignment="1">
      <alignment horizontal="right"/>
    </xf>
    <xf numFmtId="0" fontId="21" fillId="0" borderId="245" xfId="0" applyFont="1" applyBorder="1"/>
    <xf numFmtId="6" fontId="20" fillId="0" borderId="245" xfId="0" applyNumberFormat="1" applyFont="1" applyBorder="1"/>
    <xf numFmtId="167" fontId="20" fillId="0" borderId="245" xfId="1" applyNumberFormat="1" applyFont="1" applyFill="1" applyBorder="1"/>
    <xf numFmtId="44" fontId="20" fillId="0" borderId="245" xfId="789" applyFont="1" applyFill="1" applyBorder="1"/>
    <xf numFmtId="170" fontId="20" fillId="0" borderId="245" xfId="0" applyNumberFormat="1" applyFont="1" applyBorder="1"/>
    <xf numFmtId="170" fontId="20" fillId="4" borderId="245" xfId="0" applyNumberFormat="1" applyFont="1" applyFill="1" applyBorder="1"/>
    <xf numFmtId="44" fontId="21" fillId="0" borderId="245" xfId="789" applyFont="1" applyFill="1" applyBorder="1"/>
    <xf numFmtId="5" fontId="20" fillId="0" borderId="245" xfId="0" applyNumberFormat="1" applyFont="1" applyBorder="1"/>
    <xf numFmtId="0" fontId="20" fillId="0" borderId="245" xfId="0" applyFont="1" applyBorder="1" applyAlignment="1">
      <alignment horizontal="left" indent="1"/>
    </xf>
    <xf numFmtId="0" fontId="20" fillId="0" borderId="245" xfId="0" applyFont="1" applyBorder="1" applyAlignment="1">
      <alignment horizontal="left" wrapText="1" indent="1"/>
    </xf>
    <xf numFmtId="44" fontId="52" fillId="0" borderId="245" xfId="135" applyFont="1" applyFill="1" applyBorder="1"/>
    <xf numFmtId="44" fontId="52" fillId="0" borderId="245" xfId="789" applyFont="1" applyFill="1" applyBorder="1" applyAlignment="1"/>
    <xf numFmtId="6" fontId="52" fillId="0" borderId="245" xfId="3" applyNumberFormat="1" applyFont="1" applyBorder="1"/>
    <xf numFmtId="3" fontId="52" fillId="0" borderId="245" xfId="3" applyNumberFormat="1" applyFont="1" applyBorder="1"/>
    <xf numFmtId="172" fontId="52" fillId="0" borderId="245" xfId="3" applyNumberFormat="1" applyFont="1" applyBorder="1"/>
    <xf numFmtId="3" fontId="52" fillId="46" borderId="245" xfId="3" applyNumberFormat="1" applyFont="1" applyFill="1" applyBorder="1"/>
    <xf numFmtId="6" fontId="225" fillId="46" borderId="245" xfId="3" applyNumberFormat="1" applyFont="1" applyFill="1" applyBorder="1"/>
    <xf numFmtId="3" fontId="52" fillId="47" borderId="245" xfId="3" applyNumberFormat="1" applyFont="1" applyFill="1" applyBorder="1" applyAlignment="1">
      <alignment horizontal="center"/>
    </xf>
    <xf numFmtId="172" fontId="52" fillId="0" borderId="245" xfId="135" applyNumberFormat="1" applyFont="1" applyFill="1" applyBorder="1"/>
    <xf numFmtId="6" fontId="52" fillId="47" borderId="245" xfId="3" applyNumberFormat="1" applyFont="1" applyFill="1" applyBorder="1" applyAlignment="1">
      <alignment horizontal="center"/>
    </xf>
    <xf numFmtId="44" fontId="52" fillId="47" borderId="245" xfId="3" applyNumberFormat="1" applyFont="1" applyFill="1" applyBorder="1" applyAlignment="1">
      <alignment horizontal="center"/>
    </xf>
    <xf numFmtId="3" fontId="51" fillId="0" borderId="245" xfId="3" applyNumberFormat="1" applyFont="1" applyBorder="1"/>
    <xf numFmtId="172" fontId="51" fillId="0" borderId="245" xfId="3" applyNumberFormat="1" applyFont="1" applyBorder="1"/>
    <xf numFmtId="172" fontId="233" fillId="0" borderId="245" xfId="135" applyNumberFormat="1" applyFont="1" applyFill="1" applyBorder="1"/>
    <xf numFmtId="172" fontId="52" fillId="0" borderId="245" xfId="135" applyNumberFormat="1" applyFont="1" applyBorder="1"/>
    <xf numFmtId="0" fontId="52" fillId="0" borderId="245" xfId="3" applyFont="1" applyBorder="1"/>
    <xf numFmtId="0" fontId="21" fillId="0" borderId="312" xfId="0" applyFont="1" applyBorder="1"/>
    <xf numFmtId="175" fontId="21" fillId="86" borderId="313" xfId="0" applyNumberFormat="1" applyFont="1" applyFill="1" applyBorder="1" applyAlignment="1">
      <alignment horizontal="right"/>
    </xf>
    <xf numFmtId="0" fontId="236" fillId="50" borderId="314" xfId="0" applyFont="1" applyFill="1" applyBorder="1"/>
    <xf numFmtId="0" fontId="236" fillId="50" borderId="314" xfId="0" applyFont="1" applyFill="1" applyBorder="1" applyAlignment="1">
      <alignment horizontal="left" indent="1"/>
    </xf>
    <xf numFmtId="175" fontId="20" fillId="86" borderId="312" xfId="0" applyNumberFormat="1" applyFont="1" applyFill="1" applyBorder="1" applyAlignment="1">
      <alignment horizontal="right"/>
    </xf>
    <xf numFmtId="0" fontId="236" fillId="50" borderId="315" xfId="0" applyFont="1" applyFill="1" applyBorder="1" applyAlignment="1">
      <alignment horizontal="left" indent="1"/>
    </xf>
    <xf numFmtId="175" fontId="20" fillId="86" borderId="313" xfId="0" applyNumberFormat="1" applyFont="1" applyFill="1" applyBorder="1" applyAlignment="1">
      <alignment horizontal="right"/>
    </xf>
    <xf numFmtId="3" fontId="234" fillId="3" borderId="312" xfId="4385" applyNumberFormat="1" applyFont="1" applyFill="1" applyBorder="1" applyAlignment="1">
      <alignment horizontal="center" vertical="center" wrapText="1"/>
    </xf>
    <xf numFmtId="0" fontId="25" fillId="0" borderId="317" xfId="0" applyFont="1" applyBorder="1"/>
    <xf numFmtId="0" fontId="24" fillId="0" borderId="316" xfId="0" applyFont="1" applyBorder="1"/>
    <xf numFmtId="0" fontId="24" fillId="0" borderId="313" xfId="0" applyFont="1" applyBorder="1"/>
    <xf numFmtId="169" fontId="98" fillId="0" borderId="317" xfId="0" applyNumberFormat="1" applyFont="1" applyBorder="1" applyAlignment="1">
      <alignment horizontal="center" vertical="center" wrapText="1"/>
    </xf>
    <xf numFmtId="175" fontId="21" fillId="86" borderId="310" xfId="0" applyNumberFormat="1" applyFont="1" applyFill="1" applyBorder="1" applyAlignment="1">
      <alignment horizontal="left"/>
    </xf>
    <xf numFmtId="175" fontId="21" fillId="86" borderId="318" xfId="0" applyNumberFormat="1" applyFont="1" applyFill="1" applyBorder="1" applyAlignment="1">
      <alignment horizontal="left"/>
    </xf>
    <xf numFmtId="166" fontId="21" fillId="86" borderId="310" xfId="0" applyNumberFormat="1" applyFont="1" applyFill="1" applyBorder="1" applyAlignment="1">
      <alignment horizontal="right"/>
    </xf>
    <xf numFmtId="175" fontId="21" fillId="86" borderId="318" xfId="0" applyNumberFormat="1" applyFont="1" applyFill="1" applyBorder="1" applyAlignment="1">
      <alignment horizontal="right"/>
    </xf>
    <xf numFmtId="175" fontId="21" fillId="86" borderId="309" xfId="0" applyNumberFormat="1" applyFont="1" applyFill="1" applyBorder="1" applyAlignment="1">
      <alignment horizontal="left"/>
    </xf>
    <xf numFmtId="0" fontId="24" fillId="0" borderId="309" xfId="0" applyFont="1" applyBorder="1"/>
    <xf numFmtId="0" fontId="25" fillId="0" borderId="309" xfId="0" applyFont="1" applyBorder="1" applyAlignment="1">
      <alignment horizontal="right" vertical="center"/>
    </xf>
    <xf numFmtId="175" fontId="21" fillId="86" borderId="309" xfId="0" applyNumberFormat="1" applyFont="1" applyFill="1" applyBorder="1" applyAlignment="1">
      <alignment horizontal="left" vertical="center"/>
    </xf>
    <xf numFmtId="0" fontId="25" fillId="0" borderId="309" xfId="0" applyFont="1" applyBorder="1" applyAlignment="1">
      <alignment horizontal="left" vertical="center"/>
    </xf>
    <xf numFmtId="0" fontId="24" fillId="0" borderId="320" xfId="0" applyFont="1" applyBorder="1"/>
    <xf numFmtId="0" fontId="25" fillId="0" borderId="310" xfId="0" quotePrefix="1" applyFont="1" applyBorder="1" applyAlignment="1">
      <alignment horizontal="center" vertical="center"/>
    </xf>
    <xf numFmtId="0" fontId="25" fillId="0" borderId="311" xfId="0" applyFont="1" applyBorder="1" applyAlignment="1">
      <alignment horizontal="center" vertical="center" wrapText="1"/>
    </xf>
    <xf numFmtId="6" fontId="24" fillId="0" borderId="312" xfId="0" applyNumberFormat="1" applyFont="1" applyBorder="1"/>
    <xf numFmtId="6" fontId="24" fillId="0" borderId="313" xfId="0" applyNumberFormat="1" applyFont="1" applyBorder="1"/>
    <xf numFmtId="0" fontId="24" fillId="0" borderId="312" xfId="0" applyFont="1" applyBorder="1"/>
    <xf numFmtId="6" fontId="24" fillId="0" borderId="311" xfId="0" applyNumberFormat="1" applyFont="1" applyBorder="1"/>
    <xf numFmtId="6" fontId="24" fillId="0" borderId="310" xfId="0" applyNumberFormat="1" applyFont="1" applyBorder="1"/>
    <xf numFmtId="168" fontId="24" fillId="0" borderId="312" xfId="7569" applyNumberFormat="1" applyFont="1" applyFill="1" applyBorder="1"/>
    <xf numFmtId="6" fontId="24" fillId="0" borderId="309" xfId="0" applyNumberFormat="1" applyFont="1" applyBorder="1"/>
    <xf numFmtId="0" fontId="24" fillId="0" borderId="312" xfId="0" applyFont="1" applyBorder="1" applyAlignment="1">
      <alignment horizontal="left" wrapText="1" indent="1"/>
    </xf>
    <xf numFmtId="0" fontId="25" fillId="0" borderId="312" xfId="0" applyFont="1" applyBorder="1" applyAlignment="1">
      <alignment wrapText="1"/>
    </xf>
    <xf numFmtId="5" fontId="24" fillId="0" borderId="316" xfId="789" applyNumberFormat="1" applyFont="1" applyFill="1" applyBorder="1"/>
    <xf numFmtId="0" fontId="25" fillId="0" borderId="309" xfId="0" applyFont="1" applyBorder="1" applyAlignment="1">
      <alignment horizontal="center" vertical="center"/>
    </xf>
    <xf numFmtId="5" fontId="25" fillId="0" borderId="311" xfId="789" applyNumberFormat="1" applyFont="1" applyFill="1" applyBorder="1" applyAlignment="1">
      <alignment horizontal="center" vertical="center"/>
    </xf>
    <xf numFmtId="5" fontId="25" fillId="0" borderId="311" xfId="789" applyNumberFormat="1" applyFont="1" applyFill="1" applyBorder="1" applyAlignment="1">
      <alignment horizontal="center" vertical="center" wrapText="1"/>
    </xf>
    <xf numFmtId="5" fontId="24" fillId="0" borderId="313" xfId="789" applyNumberFormat="1" applyFont="1" applyFill="1" applyBorder="1"/>
    <xf numFmtId="5" fontId="25" fillId="0" borderId="312" xfId="789" applyNumberFormat="1" applyFont="1" applyFill="1" applyBorder="1" applyAlignment="1">
      <alignment horizontal="center" wrapText="1"/>
    </xf>
    <xf numFmtId="0" fontId="25" fillId="0" borderId="309" xfId="0" applyFont="1" applyBorder="1"/>
    <xf numFmtId="5" fontId="24" fillId="0" borderId="312" xfId="789" applyNumberFormat="1" applyFont="1" applyFill="1" applyBorder="1"/>
    <xf numFmtId="169" fontId="98" fillId="0" borderId="312" xfId="0" applyNumberFormat="1" applyFont="1" applyBorder="1" applyAlignment="1">
      <alignment horizontal="center" vertical="center" wrapText="1"/>
    </xf>
    <xf numFmtId="0" fontId="98" fillId="0" borderId="312" xfId="0" applyFont="1" applyBorder="1" applyAlignment="1">
      <alignment horizontal="center" vertical="center" wrapText="1"/>
    </xf>
    <xf numFmtId="169" fontId="98" fillId="0" borderId="312" xfId="0" applyNumberFormat="1" applyFont="1" applyBorder="1" applyAlignment="1">
      <alignment horizontal="left" vertical="center" wrapText="1"/>
    </xf>
    <xf numFmtId="0" fontId="98" fillId="0" borderId="312" xfId="0" applyFont="1" applyBorder="1" applyAlignment="1">
      <alignment horizontal="center" vertical="center"/>
    </xf>
    <xf numFmtId="3" fontId="98" fillId="0" borderId="312" xfId="0" applyNumberFormat="1" applyFont="1" applyBorder="1" applyAlignment="1">
      <alignment horizontal="center" vertical="center" wrapText="1"/>
    </xf>
    <xf numFmtId="174" fontId="98" fillId="0" borderId="312" xfId="0" applyNumberFormat="1" applyFont="1" applyBorder="1" applyAlignment="1">
      <alignment horizontal="center" vertical="center" wrapText="1"/>
    </xf>
    <xf numFmtId="1" fontId="98" fillId="0" borderId="312" xfId="0" applyNumberFormat="1" applyFont="1" applyBorder="1" applyAlignment="1">
      <alignment horizontal="center" vertical="center" wrapText="1"/>
    </xf>
    <xf numFmtId="0" fontId="98" fillId="85" borderId="317" xfId="0" applyFont="1" applyFill="1" applyBorder="1" applyAlignment="1">
      <alignment vertical="center"/>
    </xf>
    <xf numFmtId="0" fontId="0" fillId="85" borderId="310" xfId="0" applyFill="1" applyBorder="1" applyAlignment="1">
      <alignment vertical="center"/>
    </xf>
    <xf numFmtId="0" fontId="0" fillId="85" borderId="311" xfId="0" applyFill="1" applyBorder="1" applyAlignment="1">
      <alignment vertical="center"/>
    </xf>
    <xf numFmtId="0" fontId="98" fillId="85" borderId="309" xfId="0" applyFont="1" applyFill="1" applyBorder="1" applyAlignment="1">
      <alignment vertical="center"/>
    </xf>
    <xf numFmtId="0" fontId="21" fillId="0" borderId="309" xfId="0" applyFont="1" applyBorder="1"/>
    <xf numFmtId="0" fontId="21" fillId="0" borderId="310" xfId="0" applyFont="1" applyBorder="1"/>
    <xf numFmtId="0" fontId="20" fillId="0" borderId="310" xfId="0" applyFont="1" applyBorder="1"/>
    <xf numFmtId="0" fontId="20" fillId="0" borderId="311" xfId="0" applyFont="1" applyBorder="1"/>
    <xf numFmtId="0" fontId="21" fillId="0" borderId="309" xfId="0" applyFont="1" applyBorder="1" applyAlignment="1">
      <alignment horizontal="center" vertical="center" wrapText="1"/>
    </xf>
    <xf numFmtId="0" fontId="21" fillId="0" borderId="311" xfId="0" applyFont="1" applyBorder="1" applyAlignment="1">
      <alignment horizontal="center" vertical="center" wrapText="1"/>
    </xf>
    <xf numFmtId="6" fontId="20" fillId="0" borderId="313" xfId="0" applyNumberFormat="1" applyFont="1" applyBorder="1"/>
    <xf numFmtId="170" fontId="20" fillId="0" borderId="313" xfId="0" applyNumberFormat="1" applyFont="1" applyBorder="1"/>
    <xf numFmtId="5" fontId="20" fillId="0" borderId="310" xfId="0" applyNumberFormat="1" applyFont="1" applyBorder="1"/>
    <xf numFmtId="5" fontId="20" fillId="0" borderId="311" xfId="0" applyNumberFormat="1" applyFont="1" applyBorder="1"/>
    <xf numFmtId="5" fontId="20" fillId="0" borderId="313" xfId="0" applyNumberFormat="1" applyFont="1" applyBorder="1"/>
    <xf numFmtId="5" fontId="20" fillId="0" borderId="312" xfId="0" applyNumberFormat="1" applyFont="1" applyBorder="1"/>
    <xf numFmtId="0" fontId="51" fillId="0" borderId="312" xfId="3" applyFont="1" applyBorder="1"/>
    <xf numFmtId="0" fontId="51" fillId="0" borderId="309" xfId="3" applyFont="1" applyBorder="1" applyAlignment="1">
      <alignment horizontal="center" vertical="center"/>
    </xf>
    <xf numFmtId="0" fontId="51" fillId="0" borderId="309" xfId="3" quotePrefix="1" applyFont="1" applyBorder="1" applyAlignment="1">
      <alignment horizontal="center" vertical="center"/>
    </xf>
    <xf numFmtId="0" fontId="50" fillId="0" borderId="309" xfId="3" applyFont="1" applyBorder="1" applyAlignment="1">
      <alignment wrapText="1"/>
    </xf>
    <xf numFmtId="6" fontId="52" fillId="0" borderId="309" xfId="3" applyNumberFormat="1" applyFont="1" applyBorder="1"/>
    <xf numFmtId="0" fontId="50" fillId="23" borderId="309" xfId="3" applyFont="1" applyFill="1" applyBorder="1"/>
    <xf numFmtId="44" fontId="51" fillId="23" borderId="309" xfId="789" applyFont="1" applyFill="1" applyBorder="1" applyAlignment="1"/>
    <xf numFmtId="172" fontId="52" fillId="0" borderId="312" xfId="135" applyNumberFormat="1" applyFont="1" applyFill="1" applyBorder="1"/>
    <xf numFmtId="0" fontId="50" fillId="49" borderId="309" xfId="3" applyFont="1" applyFill="1" applyBorder="1"/>
    <xf numFmtId="172" fontId="52" fillId="50" borderId="309" xfId="3" applyNumberFormat="1" applyFont="1" applyFill="1" applyBorder="1"/>
    <xf numFmtId="6" fontId="52" fillId="0" borderId="317" xfId="3" applyNumberFormat="1" applyFont="1" applyBorder="1"/>
    <xf numFmtId="172" fontId="52" fillId="0" borderId="312" xfId="3" applyNumberFormat="1" applyFont="1" applyBorder="1"/>
    <xf numFmtId="6" fontId="52" fillId="0" borderId="312" xfId="3" applyNumberFormat="1" applyFont="1" applyBorder="1"/>
    <xf numFmtId="172" fontId="52" fillId="23" borderId="310" xfId="3" applyNumberFormat="1" applyFont="1" applyFill="1" applyBorder="1"/>
    <xf numFmtId="172" fontId="52" fillId="23" borderId="309" xfId="3" applyNumberFormat="1" applyFont="1" applyFill="1" applyBorder="1"/>
    <xf numFmtId="0" fontId="51" fillId="0" borderId="317" xfId="3" applyFont="1" applyBorder="1"/>
    <xf numFmtId="0" fontId="52" fillId="0" borderId="316" xfId="3" applyFont="1" applyBorder="1"/>
    <xf numFmtId="0" fontId="52" fillId="0" borderId="317" xfId="3" applyFont="1" applyBorder="1"/>
    <xf numFmtId="0" fontId="52" fillId="0" borderId="312" xfId="3" applyFont="1" applyBorder="1"/>
    <xf numFmtId="6" fontId="24" fillId="0" borderId="312" xfId="137" applyNumberFormat="1" applyFont="1" applyBorder="1" applyAlignment="1">
      <alignment horizontal="center"/>
    </xf>
    <xf numFmtId="0" fontId="20" fillId="0" borderId="316" xfId="0" applyFont="1" applyBorder="1"/>
    <xf numFmtId="3" fontId="21" fillId="0" borderId="295" xfId="0" applyNumberFormat="1" applyFont="1" applyBorder="1"/>
    <xf numFmtId="175" fontId="20" fillId="86" borderId="287" xfId="0" applyNumberFormat="1" applyFont="1" applyFill="1" applyBorder="1" applyAlignment="1">
      <alignment horizontal="right"/>
    </xf>
    <xf numFmtId="0" fontId="21" fillId="0" borderId="287" xfId="0" applyFont="1" applyBorder="1" applyAlignment="1">
      <alignment horizontal="center" vertical="center"/>
    </xf>
    <xf numFmtId="175" fontId="21" fillId="0" borderId="295" xfId="0" applyNumberFormat="1" applyFont="1" applyBorder="1" applyAlignment="1">
      <alignment horizontal="right"/>
    </xf>
    <xf numFmtId="0" fontId="21" fillId="0" borderId="287" xfId="0" applyFont="1" applyBorder="1" applyAlignment="1">
      <alignment horizontal="center"/>
    </xf>
    <xf numFmtId="0" fontId="92" fillId="0" borderId="287" xfId="0" applyFont="1" applyBorder="1" applyAlignment="1">
      <alignment vertical="center"/>
    </xf>
    <xf numFmtId="2" fontId="92" fillId="45" borderId="287" xfId="4385" applyNumberFormat="1" applyFont="1" applyFill="1" applyBorder="1" applyAlignment="1">
      <alignment horizontal="center" vertical="center"/>
    </xf>
    <xf numFmtId="3" fontId="234" fillId="3" borderId="287" xfId="4385" applyNumberFormat="1" applyFont="1" applyFill="1" applyBorder="1" applyAlignment="1">
      <alignment horizontal="center" vertical="center" wrapText="1"/>
    </xf>
    <xf numFmtId="0" fontId="20" fillId="0" borderId="287" xfId="4385" applyFont="1" applyBorder="1" applyAlignment="1">
      <alignment horizontal="left" vertical="top" wrapText="1"/>
    </xf>
    <xf numFmtId="2" fontId="92" fillId="2" borderId="287" xfId="4385" applyNumberFormat="1" applyFont="1" applyFill="1" applyBorder="1" applyAlignment="1">
      <alignment horizontal="center" vertical="center"/>
    </xf>
    <xf numFmtId="2" fontId="92" fillId="45" borderId="287" xfId="4385" applyNumberFormat="1" applyFont="1" applyFill="1" applyBorder="1" applyAlignment="1">
      <alignment horizontal="center" vertical="center" wrapText="1"/>
    </xf>
    <xf numFmtId="3" fontId="234" fillId="3" borderId="287" xfId="4385" applyNumberFormat="1" applyFont="1" applyFill="1" applyBorder="1" applyAlignment="1">
      <alignment horizontal="center" vertical="center"/>
    </xf>
    <xf numFmtId="0" fontId="20" fillId="0" borderId="287" xfId="0" applyFont="1" applyBorder="1" applyAlignment="1">
      <alignment vertical="center"/>
    </xf>
    <xf numFmtId="0" fontId="20" fillId="0" borderId="287" xfId="4385" applyFont="1" applyBorder="1" applyAlignment="1">
      <alignment horizontal="left" vertical="center" wrapText="1"/>
    </xf>
    <xf numFmtId="2" fontId="20" fillId="2" borderId="287" xfId="4385" applyNumberFormat="1" applyFont="1" applyFill="1" applyBorder="1" applyAlignment="1">
      <alignment horizontal="center" vertical="center"/>
    </xf>
    <xf numFmtId="166" fontId="20" fillId="2" borderId="287" xfId="4385" applyNumberFormat="1" applyFont="1" applyFill="1" applyBorder="1" applyAlignment="1">
      <alignment horizontal="center" vertical="center"/>
    </xf>
    <xf numFmtId="0" fontId="20" fillId="0" borderId="287" xfId="4385" applyFont="1" applyBorder="1" applyAlignment="1">
      <alignment vertical="top" wrapText="1"/>
    </xf>
    <xf numFmtId="0" fontId="20" fillId="0" borderId="287" xfId="4385" applyFont="1" applyBorder="1" applyAlignment="1">
      <alignment vertical="center" wrapText="1"/>
    </xf>
    <xf numFmtId="0" fontId="92" fillId="0" borderId="287" xfId="0" applyFont="1" applyBorder="1" applyAlignment="1">
      <alignment vertical="center" wrapText="1"/>
    </xf>
    <xf numFmtId="175" fontId="21" fillId="86" borderId="315" xfId="0" applyNumberFormat="1" applyFont="1" applyFill="1" applyBorder="1" applyAlignment="1">
      <alignment horizontal="left"/>
    </xf>
    <xf numFmtId="0" fontId="24" fillId="50" borderId="315" xfId="0" applyFont="1" applyFill="1" applyBorder="1"/>
    <xf numFmtId="0" fontId="24" fillId="50" borderId="315" xfId="0" applyFont="1" applyFill="1" applyBorder="1" applyAlignment="1">
      <alignment horizontal="left" indent="1"/>
    </xf>
    <xf numFmtId="166" fontId="24" fillId="0" borderId="314" xfId="1" applyNumberFormat="1" applyFont="1" applyFill="1" applyBorder="1" applyAlignment="1">
      <alignment horizontal="right"/>
    </xf>
    <xf numFmtId="166" fontId="24" fillId="0" borderId="287" xfId="0" applyNumberFormat="1" applyFont="1" applyBorder="1" applyAlignment="1">
      <alignment horizontal="right" vertical="center" wrapText="1"/>
    </xf>
    <xf numFmtId="0" fontId="24" fillId="0" borderId="315" xfId="0" applyFont="1" applyBorder="1"/>
    <xf numFmtId="166" fontId="24" fillId="0" borderId="314" xfId="1" applyNumberFormat="1" applyFont="1" applyFill="1" applyBorder="1" applyAlignment="1">
      <alignment horizontal="center"/>
    </xf>
    <xf numFmtId="166" fontId="24" fillId="0" borderId="287" xfId="0" quotePrefix="1" applyNumberFormat="1" applyFont="1" applyBorder="1" applyAlignment="1">
      <alignment horizontal="center"/>
    </xf>
    <xf numFmtId="166" fontId="24" fillId="0" borderId="314" xfId="0" quotePrefix="1" applyNumberFormat="1" applyFont="1" applyBorder="1" applyAlignment="1">
      <alignment horizontal="right"/>
    </xf>
    <xf numFmtId="166" fontId="24" fillId="0" borderId="287" xfId="0" applyNumberFormat="1" applyFont="1" applyBorder="1" applyAlignment="1">
      <alignment horizontal="right"/>
    </xf>
    <xf numFmtId="175" fontId="21" fillId="86" borderId="315" xfId="0" applyNumberFormat="1" applyFont="1" applyFill="1" applyBorder="1" applyAlignment="1">
      <alignment horizontal="left" vertical="center"/>
    </xf>
    <xf numFmtId="0" fontId="25" fillId="0" borderId="287" xfId="0" applyFont="1" applyBorder="1" applyAlignment="1">
      <alignment horizontal="center" vertical="center"/>
    </xf>
    <xf numFmtId="0" fontId="25" fillId="0" borderId="287" xfId="0" applyFont="1" applyBorder="1" applyAlignment="1">
      <alignment horizontal="center" vertical="center" wrapText="1"/>
    </xf>
    <xf numFmtId="49" fontId="25" fillId="0" borderId="287" xfId="0" applyNumberFormat="1" applyFont="1" applyBorder="1" applyAlignment="1">
      <alignment horizontal="center" vertical="center"/>
    </xf>
    <xf numFmtId="0" fontId="25" fillId="0" borderId="287" xfId="0" quotePrefix="1" applyFont="1" applyBorder="1" applyAlignment="1">
      <alignment horizontal="center" vertical="center"/>
    </xf>
    <xf numFmtId="0" fontId="25" fillId="0" borderId="287" xfId="0" applyFont="1" applyBorder="1"/>
    <xf numFmtId="6" fontId="24" fillId="0" borderId="287" xfId="0" applyNumberFormat="1" applyFont="1" applyBorder="1"/>
    <xf numFmtId="168" fontId="24" fillId="0" borderId="287" xfId="7569" applyNumberFormat="1" applyFont="1" applyFill="1" applyBorder="1"/>
    <xf numFmtId="0" fontId="25" fillId="0" borderId="287" xfId="0" applyFont="1" applyBorder="1" applyAlignment="1">
      <alignment wrapText="1"/>
    </xf>
    <xf numFmtId="5" fontId="25" fillId="0" borderId="287" xfId="789" applyNumberFormat="1" applyFont="1" applyFill="1" applyBorder="1" applyAlignment="1">
      <alignment horizontal="center" vertical="center"/>
    </xf>
    <xf numFmtId="5" fontId="25" fillId="4" borderId="287" xfId="789" applyNumberFormat="1" applyFont="1" applyFill="1" applyBorder="1" applyAlignment="1">
      <alignment horizontal="center" vertical="center"/>
    </xf>
    <xf numFmtId="5" fontId="25" fillId="0" borderId="287" xfId="789" applyNumberFormat="1" applyFont="1" applyFill="1" applyBorder="1"/>
    <xf numFmtId="5" fontId="24" fillId="0" borderId="287" xfId="789" applyNumberFormat="1" applyFont="1" applyFill="1" applyBorder="1"/>
    <xf numFmtId="0" fontId="98" fillId="0" borderId="287" xfId="0" applyFont="1" applyBorder="1" applyAlignment="1">
      <alignment horizontal="center" vertical="center"/>
    </xf>
    <xf numFmtId="2" fontId="99" fillId="0" borderId="287" xfId="0" applyNumberFormat="1" applyFont="1" applyBorder="1" applyAlignment="1">
      <alignment horizontal="left" vertical="center" wrapText="1"/>
    </xf>
    <xf numFmtId="0" fontId="99" fillId="0" borderId="287" xfId="0" applyFont="1" applyBorder="1" applyAlignment="1">
      <alignment horizontal="center" vertical="center" wrapText="1"/>
    </xf>
    <xf numFmtId="2" fontId="99" fillId="0" borderId="287" xfId="0" applyNumberFormat="1" applyFont="1" applyBorder="1" applyAlignment="1">
      <alignment vertical="center" wrapText="1"/>
    </xf>
    <xf numFmtId="2" fontId="99" fillId="0" borderId="287" xfId="0" applyNumberFormat="1" applyFont="1" applyBorder="1" applyAlignment="1">
      <alignment horizontal="right" vertical="center" wrapText="1"/>
    </xf>
    <xf numFmtId="0" fontId="99" fillId="0" borderId="287" xfId="0" applyFont="1" applyBorder="1" applyAlignment="1">
      <alignment vertical="center"/>
    </xf>
    <xf numFmtId="176" fontId="97" fillId="0" borderId="287" xfId="0" applyNumberFormat="1" applyFont="1" applyBorder="1" applyAlignment="1">
      <alignment horizontal="center" vertical="center"/>
    </xf>
    <xf numFmtId="0" fontId="97" fillId="0" borderId="287" xfId="0" applyFont="1" applyBorder="1" applyAlignment="1">
      <alignment horizontal="center" vertical="center" wrapText="1"/>
    </xf>
    <xf numFmtId="3" fontId="97" fillId="0" borderId="287" xfId="134" applyNumberFormat="1" applyFont="1" applyFill="1" applyBorder="1" applyAlignment="1">
      <alignment horizontal="center" vertical="center" wrapText="1"/>
    </xf>
    <xf numFmtId="174" fontId="97" fillId="0" borderId="287" xfId="0" applyNumberFormat="1" applyFont="1" applyBorder="1" applyAlignment="1">
      <alignment horizontal="center" vertical="center" wrapText="1"/>
    </xf>
    <xf numFmtId="6" fontId="20" fillId="0" borderId="287" xfId="789" applyNumberFormat="1" applyFont="1" applyFill="1" applyBorder="1"/>
    <xf numFmtId="6" fontId="20" fillId="0" borderId="287" xfId="0" applyNumberFormat="1" applyFont="1" applyBorder="1" applyAlignment="1">
      <alignment horizontal="right"/>
    </xf>
    <xf numFmtId="5" fontId="21" fillId="0" borderId="287" xfId="0" applyNumberFormat="1" applyFont="1" applyBorder="1" applyAlignment="1">
      <alignment horizontal="center" vertical="center"/>
    </xf>
    <xf numFmtId="5" fontId="21" fillId="0" borderId="287" xfId="0" applyNumberFormat="1" applyFont="1" applyBorder="1" applyAlignment="1">
      <alignment horizontal="center" vertical="center" wrapText="1"/>
    </xf>
    <xf numFmtId="0" fontId="21" fillId="0" borderId="287" xfId="0" applyFont="1" applyBorder="1"/>
    <xf numFmtId="5" fontId="21" fillId="0" borderId="287" xfId="0" applyNumberFormat="1" applyFont="1" applyBorder="1" applyAlignment="1">
      <alignment horizontal="right"/>
    </xf>
    <xf numFmtId="0" fontId="51" fillId="0" borderId="287" xfId="3" applyFont="1" applyBorder="1" applyAlignment="1">
      <alignment horizontal="center" vertical="center"/>
    </xf>
    <xf numFmtId="0" fontId="51" fillId="0" borderId="287" xfId="3" applyFont="1" applyBorder="1" applyAlignment="1">
      <alignment horizontal="center" wrapText="1"/>
    </xf>
    <xf numFmtId="44" fontId="51" fillId="23" borderId="287" xfId="789" applyFont="1" applyFill="1" applyBorder="1" applyAlignment="1"/>
    <xf numFmtId="6" fontId="52" fillId="48" borderId="287" xfId="3" applyNumberFormat="1" applyFont="1" applyFill="1" applyBorder="1" applyAlignment="1">
      <alignment vertical="center"/>
    </xf>
    <xf numFmtId="172" fontId="52" fillId="50" borderId="287" xfId="3" applyNumberFormat="1" applyFont="1" applyFill="1" applyBorder="1"/>
    <xf numFmtId="44" fontId="52" fillId="50" borderId="287" xfId="3" applyNumberFormat="1" applyFont="1" applyFill="1" applyBorder="1"/>
    <xf numFmtId="172" fontId="51" fillId="23" borderId="287" xfId="3" applyNumberFormat="1" applyFont="1" applyFill="1" applyBorder="1"/>
    <xf numFmtId="44" fontId="52" fillId="23" borderId="287" xfId="3" applyNumberFormat="1" applyFont="1" applyFill="1" applyBorder="1"/>
    <xf numFmtId="172" fontId="52" fillId="23" borderId="287" xfId="3" applyNumberFormat="1" applyFont="1" applyFill="1" applyBorder="1"/>
    <xf numFmtId="0" fontId="55" fillId="0" borderId="287" xfId="137" applyFont="1" applyBorder="1" applyAlignment="1">
      <alignment horizontal="center" vertical="center" wrapText="1"/>
    </xf>
    <xf numFmtId="0" fontId="25" fillId="0" borderId="287" xfId="137" applyFont="1" applyBorder="1" applyAlignment="1">
      <alignment horizontal="center" vertical="center"/>
    </xf>
    <xf numFmtId="0" fontId="55" fillId="0" borderId="287" xfId="137" applyFont="1" applyBorder="1" applyAlignment="1">
      <alignment horizontal="center" vertical="center"/>
    </xf>
    <xf numFmtId="0" fontId="23" fillId="0" borderId="287" xfId="137" applyFont="1" applyBorder="1" applyAlignment="1">
      <alignment horizontal="left" vertical="center" wrapText="1"/>
    </xf>
    <xf numFmtId="0" fontId="24" fillId="0" borderId="287" xfId="137" applyFont="1" applyBorder="1" applyAlignment="1">
      <alignment horizontal="left" wrapText="1"/>
    </xf>
    <xf numFmtId="14" fontId="23" fillId="0" borderId="287" xfId="137" applyNumberFormat="1" applyFont="1" applyBorder="1" applyAlignment="1">
      <alignment horizontal="left" vertical="center"/>
    </xf>
    <xf numFmtId="0" fontId="24" fillId="0" borderId="287" xfId="0" applyFont="1" applyBorder="1" applyAlignment="1">
      <alignment horizontal="left" wrapText="1"/>
    </xf>
    <xf numFmtId="0" fontId="24" fillId="0" borderId="287" xfId="0" applyFont="1" applyBorder="1" applyAlignment="1">
      <alignment horizontal="left" vertical="center" wrapText="1"/>
    </xf>
    <xf numFmtId="8" fontId="23" fillId="0" borderId="287" xfId="137" applyNumberFormat="1" applyFont="1" applyBorder="1" applyAlignment="1">
      <alignment horizontal="center" vertical="center"/>
    </xf>
    <xf numFmtId="0" fontId="23" fillId="0" borderId="287" xfId="137" applyFont="1" applyBorder="1" applyAlignment="1">
      <alignment horizontal="left" vertical="center"/>
    </xf>
    <xf numFmtId="6" fontId="23" fillId="0" borderId="287" xfId="137" applyNumberFormat="1" applyFont="1" applyBorder="1" applyAlignment="1">
      <alignment horizontal="center" vertical="center"/>
    </xf>
    <xf numFmtId="0" fontId="24" fillId="0" borderId="287" xfId="137" applyFont="1" applyBorder="1" applyAlignment="1">
      <alignment horizontal="left" vertical="center" wrapText="1"/>
    </xf>
    <xf numFmtId="0" fontId="26" fillId="0" borderId="287" xfId="137" applyFont="1" applyBorder="1" applyAlignment="1">
      <alignment horizontal="left" wrapText="1"/>
    </xf>
    <xf numFmtId="14" fontId="26" fillId="0" borderId="287" xfId="137" applyNumberFormat="1" applyFont="1" applyBorder="1" applyAlignment="1">
      <alignment horizontal="left"/>
    </xf>
    <xf numFmtId="0" fontId="25" fillId="0" borderId="287" xfId="137" applyFont="1" applyBorder="1" applyAlignment="1">
      <alignment horizontal="right" wrapText="1"/>
    </xf>
    <xf numFmtId="6" fontId="25" fillId="0" borderId="287" xfId="137" applyNumberFormat="1" applyFont="1" applyBorder="1" applyAlignment="1">
      <alignment horizontal="center"/>
    </xf>
    <xf numFmtId="166" fontId="99" fillId="0" borderId="287" xfId="0" applyNumberFormat="1" applyFont="1" applyBorder="1" applyAlignment="1">
      <alignment horizontal="center" vertical="center" wrapText="1"/>
    </xf>
    <xf numFmtId="166" fontId="24" fillId="0" borderId="287" xfId="1" applyNumberFormat="1" applyFont="1" applyFill="1" applyBorder="1" applyAlignment="1">
      <alignment horizontal="center"/>
    </xf>
    <xf numFmtId="166" fontId="24" fillId="0" borderId="301" xfId="1" applyNumberFormat="1" applyFont="1" applyFill="1" applyBorder="1" applyAlignment="1">
      <alignment horizontal="center"/>
    </xf>
    <xf numFmtId="166" fontId="24" fillId="0" borderId="302" xfId="1" applyNumberFormat="1" applyFont="1" applyFill="1" applyBorder="1" applyAlignment="1">
      <alignment horizontal="center"/>
    </xf>
    <xf numFmtId="166" fontId="24" fillId="0" borderId="303" xfId="1" applyNumberFormat="1" applyFont="1" applyFill="1" applyBorder="1" applyAlignment="1">
      <alignment horizontal="center"/>
    </xf>
    <xf numFmtId="166" fontId="25" fillId="0" borderId="4" xfId="0" applyNumberFormat="1" applyFont="1" applyBorder="1" applyAlignment="1">
      <alignment horizontal="center" wrapText="1"/>
    </xf>
    <xf numFmtId="166" fontId="25" fillId="0" borderId="162" xfId="0" applyNumberFormat="1" applyFont="1" applyBorder="1" applyAlignment="1">
      <alignment horizontal="center" wrapText="1"/>
    </xf>
    <xf numFmtId="166" fontId="25" fillId="0" borderId="304" xfId="0" applyNumberFormat="1" applyFont="1" applyBorder="1" applyAlignment="1">
      <alignment horizontal="center" vertical="center"/>
    </xf>
    <xf numFmtId="166" fontId="25" fillId="0" borderId="305" xfId="0" applyNumberFormat="1" applyFont="1" applyBorder="1" applyAlignment="1">
      <alignment horizontal="center" vertical="center"/>
    </xf>
    <xf numFmtId="166" fontId="25" fillId="0" borderId="303" xfId="0" applyNumberFormat="1" applyFont="1" applyBorder="1" applyAlignment="1">
      <alignment horizontal="center" vertical="center"/>
    </xf>
    <xf numFmtId="166" fontId="24" fillId="0" borderId="311" xfId="1" applyNumberFormat="1" applyFont="1" applyFill="1" applyBorder="1" applyAlignment="1">
      <alignment horizontal="center"/>
    </xf>
    <xf numFmtId="166" fontId="25" fillId="0" borderId="159" xfId="0" quotePrefix="1" applyNumberFormat="1" applyFont="1" applyBorder="1" applyAlignment="1">
      <alignment horizontal="center"/>
    </xf>
    <xf numFmtId="166" fontId="24" fillId="0" borderId="308" xfId="1" applyNumberFormat="1" applyFont="1" applyFill="1" applyBorder="1" applyAlignment="1">
      <alignment horizontal="center"/>
    </xf>
    <xf numFmtId="0" fontId="25" fillId="0" borderId="165" xfId="0" applyFont="1" applyBorder="1" applyAlignment="1">
      <alignment horizontal="center"/>
    </xf>
    <xf numFmtId="38" fontId="24" fillId="0" borderId="245" xfId="0" applyNumberFormat="1" applyFont="1" applyBorder="1" applyAlignment="1">
      <alignment horizontal="center"/>
    </xf>
    <xf numFmtId="164" fontId="25" fillId="0" borderId="168" xfId="0" applyNumberFormat="1" applyFont="1" applyBorder="1" applyAlignment="1">
      <alignment horizontal="center"/>
    </xf>
    <xf numFmtId="175" fontId="21" fillId="86" borderId="319" xfId="0" applyNumberFormat="1" applyFont="1" applyFill="1" applyBorder="1" applyAlignment="1">
      <alignment horizontal="center"/>
    </xf>
    <xf numFmtId="175" fontId="21" fillId="86" borderId="316" xfId="0" applyNumberFormat="1" applyFont="1" applyFill="1" applyBorder="1" applyAlignment="1">
      <alignment horizontal="center"/>
    </xf>
    <xf numFmtId="175" fontId="21" fillId="86" borderId="320" xfId="0" applyNumberFormat="1" applyFont="1" applyFill="1" applyBorder="1" applyAlignment="1">
      <alignment horizontal="center"/>
    </xf>
    <xf numFmtId="38" fontId="24" fillId="0" borderId="0" xfId="0" applyNumberFormat="1" applyFont="1" applyAlignment="1">
      <alignment horizontal="center"/>
    </xf>
    <xf numFmtId="164" fontId="25" fillId="0" borderId="2" xfId="0" applyNumberFormat="1" applyFont="1" applyBorder="1" applyAlignment="1">
      <alignment horizontal="center"/>
    </xf>
    <xf numFmtId="43" fontId="20" fillId="0" borderId="245" xfId="0" applyNumberFormat="1" applyFont="1" applyBorder="1"/>
    <xf numFmtId="43" fontId="20" fillId="0" borderId="287" xfId="789" applyNumberFormat="1" applyFont="1" applyFill="1" applyBorder="1"/>
    <xf numFmtId="172" fontId="52" fillId="0" borderId="5" xfId="135" applyNumberFormat="1" applyFont="1" applyFill="1" applyBorder="1"/>
    <xf numFmtId="172" fontId="51" fillId="0" borderId="0" xfId="3" applyNumberFormat="1" applyFont="1"/>
    <xf numFmtId="6" fontId="52" fillId="47" borderId="312" xfId="3" applyNumberFormat="1" applyFont="1" applyFill="1" applyBorder="1" applyAlignment="1">
      <alignment horizontal="center"/>
    </xf>
    <xf numFmtId="1" fontId="24" fillId="0" borderId="5" xfId="4385" applyNumberFormat="1" applyFont="1" applyBorder="1" applyAlignment="1">
      <alignment horizontal="right"/>
    </xf>
    <xf numFmtId="175" fontId="21" fillId="86" borderId="6" xfId="0" applyNumberFormat="1" applyFont="1" applyFill="1" applyBorder="1" applyAlignment="1">
      <alignment horizontal="left"/>
    </xf>
    <xf numFmtId="0" fontId="237" fillId="0" borderId="0" xfId="0" applyFont="1"/>
    <xf numFmtId="0" fontId="214" fillId="0" borderId="0" xfId="0" applyFont="1" applyAlignment="1">
      <alignment wrapText="1"/>
    </xf>
    <xf numFmtId="6" fontId="52" fillId="48" borderId="309" xfId="3" applyNumberFormat="1" applyFont="1" applyFill="1" applyBorder="1" applyAlignment="1">
      <alignment vertical="center"/>
    </xf>
    <xf numFmtId="6" fontId="52" fillId="0" borderId="5" xfId="3" applyNumberFormat="1" applyFont="1" applyBorder="1" applyAlignment="1">
      <alignment vertical="center"/>
    </xf>
    <xf numFmtId="6" fontId="52" fillId="0" borderId="287" xfId="3" applyNumberFormat="1" applyFont="1" applyBorder="1" applyAlignment="1">
      <alignment vertical="center"/>
    </xf>
    <xf numFmtId="0" fontId="212" fillId="0" borderId="0" xfId="0" applyFont="1" applyAlignment="1">
      <alignment wrapText="1" shrinkToFit="1"/>
    </xf>
    <xf numFmtId="166" fontId="24" fillId="0" borderId="287" xfId="0" applyNumberFormat="1" applyFont="1" applyBorder="1" applyAlignment="1">
      <alignment horizontal="center"/>
    </xf>
    <xf numFmtId="166" fontId="24" fillId="0" borderId="299" xfId="0" applyNumberFormat="1" applyFont="1" applyBorder="1" applyAlignment="1">
      <alignment horizontal="center"/>
    </xf>
    <xf numFmtId="166" fontId="24" fillId="0" borderId="302" xfId="0" applyNumberFormat="1" applyFont="1" applyBorder="1" applyAlignment="1">
      <alignment horizontal="center"/>
    </xf>
    <xf numFmtId="166" fontId="24" fillId="0" borderId="303" xfId="0" applyNumberFormat="1" applyFont="1" applyBorder="1" applyAlignment="1">
      <alignment horizontal="center"/>
    </xf>
    <xf numFmtId="5" fontId="24" fillId="0" borderId="287" xfId="789" applyNumberFormat="1" applyFont="1" applyBorder="1"/>
    <xf numFmtId="166" fontId="25" fillId="0" borderId="15" xfId="0" applyNumberFormat="1" applyFont="1" applyBorder="1" applyAlignment="1">
      <alignment horizontal="center"/>
    </xf>
    <xf numFmtId="3" fontId="239" fillId="0" borderId="0" xfId="0" applyNumberFormat="1" applyFont="1"/>
    <xf numFmtId="0" fontId="24" fillId="0" borderId="245" xfId="7569" applyNumberFormat="1" applyFont="1" applyFill="1" applyBorder="1"/>
    <xf numFmtId="2" fontId="99" fillId="0" borderId="287" xfId="0" applyNumberFormat="1" applyFont="1" applyBorder="1" applyAlignment="1">
      <alignment horizontal="center" vertical="center" wrapText="1"/>
    </xf>
    <xf numFmtId="14" fontId="99" fillId="0" borderId="287" xfId="0" applyNumberFormat="1" applyFont="1" applyBorder="1" applyAlignment="1">
      <alignment horizontal="center" vertical="center"/>
    </xf>
    <xf numFmtId="2" fontId="97" fillId="0" borderId="287" xfId="0" applyNumberFormat="1" applyFont="1" applyBorder="1" applyAlignment="1">
      <alignment horizontal="center" vertical="center"/>
    </xf>
    <xf numFmtId="0" fontId="52" fillId="0" borderId="287" xfId="0" applyFont="1" applyBorder="1" applyAlignment="1">
      <alignment horizontal="center" vertical="center" wrapText="1"/>
    </xf>
    <xf numFmtId="0" fontId="99" fillId="0" borderId="287" xfId="134" applyNumberFormat="1" applyFont="1" applyFill="1" applyBorder="1" applyAlignment="1">
      <alignment horizontal="center" vertical="center" wrapText="1"/>
    </xf>
    <xf numFmtId="18" fontId="99" fillId="0" borderId="287" xfId="0" applyNumberFormat="1" applyFont="1" applyBorder="1" applyAlignment="1">
      <alignment horizontal="center" vertical="center" wrapText="1"/>
    </xf>
    <xf numFmtId="0" fontId="97" fillId="0" borderId="287" xfId="0" applyFont="1" applyBorder="1" applyAlignment="1">
      <alignment horizontal="center" vertical="center"/>
    </xf>
    <xf numFmtId="175" fontId="20" fillId="0" borderId="321" xfId="0" applyNumberFormat="1" applyFont="1" applyBorder="1" applyAlignment="1">
      <alignment horizontal="right"/>
    </xf>
    <xf numFmtId="3" fontId="20" fillId="0" borderId="321" xfId="0" applyNumberFormat="1" applyFont="1" applyBorder="1" applyAlignment="1">
      <alignment horizontal="right"/>
    </xf>
    <xf numFmtId="3" fontId="20" fillId="0" borderId="321" xfId="0" applyNumberFormat="1" applyFont="1" applyBorder="1"/>
    <xf numFmtId="0" fontId="20" fillId="0" borderId="321" xfId="0" applyFont="1" applyBorder="1"/>
    <xf numFmtId="0" fontId="20" fillId="0" borderId="321" xfId="0" applyFont="1" applyBorder="1" applyAlignment="1">
      <alignment horizontal="right"/>
    </xf>
    <xf numFmtId="175" fontId="20" fillId="86" borderId="321" xfId="0" applyNumberFormat="1" applyFont="1" applyFill="1" applyBorder="1" applyAlignment="1">
      <alignment horizontal="right"/>
    </xf>
    <xf numFmtId="0" fontId="24" fillId="0" borderId="321" xfId="0" applyFont="1" applyBorder="1"/>
    <xf numFmtId="175" fontId="21" fillId="86" borderId="321" xfId="0" applyNumberFormat="1" applyFont="1" applyFill="1" applyBorder="1" applyAlignment="1">
      <alignment horizontal="left"/>
    </xf>
    <xf numFmtId="0" fontId="25" fillId="0" borderId="321" xfId="0" applyFont="1" applyBorder="1"/>
    <xf numFmtId="6" fontId="24" fillId="0" borderId="321" xfId="0" applyNumberFormat="1" applyFont="1" applyBorder="1"/>
    <xf numFmtId="0" fontId="25" fillId="0" borderId="321" xfId="0" applyFont="1" applyBorder="1" applyAlignment="1">
      <alignment wrapText="1"/>
    </xf>
    <xf numFmtId="0" fontId="24" fillId="0" borderId="321" xfId="0" applyFont="1" applyBorder="1" applyAlignment="1">
      <alignment horizontal="left" indent="1"/>
    </xf>
    <xf numFmtId="0" fontId="24" fillId="0" borderId="321" xfId="0" applyFont="1" applyBorder="1" applyAlignment="1">
      <alignment horizontal="left" wrapText="1" indent="1"/>
    </xf>
    <xf numFmtId="0" fontId="25" fillId="0" borderId="321" xfId="0" applyFont="1" applyBorder="1" applyAlignment="1">
      <alignment horizontal="left" vertical="top" wrapText="1"/>
    </xf>
    <xf numFmtId="0" fontId="21" fillId="0" borderId="321" xfId="0" applyFont="1" applyBorder="1"/>
    <xf numFmtId="0" fontId="20" fillId="0" borderId="321" xfId="0" applyFont="1" applyBorder="1" applyAlignment="1">
      <alignment horizontal="left" indent="1"/>
    </xf>
    <xf numFmtId="0" fontId="20" fillId="0" borderId="321" xfId="0" applyFont="1" applyBorder="1" applyAlignment="1">
      <alignment horizontal="left" wrapText="1" indent="1"/>
    </xf>
    <xf numFmtId="0" fontId="52" fillId="0" borderId="321" xfId="3" applyFont="1" applyBorder="1" applyAlignment="1">
      <alignment horizontal="left" indent="2"/>
    </xf>
    <xf numFmtId="44" fontId="52" fillId="0" borderId="321" xfId="789" applyFont="1" applyFill="1" applyBorder="1" applyAlignment="1"/>
    <xf numFmtId="0" fontId="52" fillId="0" borderId="321" xfId="3" applyFont="1" applyBorder="1"/>
    <xf numFmtId="0" fontId="50" fillId="0" borderId="321" xfId="3" applyFont="1" applyBorder="1"/>
    <xf numFmtId="0" fontId="52" fillId="46" borderId="321" xfId="3" applyFont="1" applyFill="1" applyBorder="1"/>
    <xf numFmtId="0" fontId="51" fillId="0" borderId="321" xfId="3" applyFont="1" applyBorder="1"/>
    <xf numFmtId="6" fontId="52" fillId="47" borderId="321" xfId="3" applyNumberFormat="1" applyFont="1" applyFill="1" applyBorder="1" applyAlignment="1">
      <alignment horizontal="center"/>
    </xf>
    <xf numFmtId="0" fontId="52" fillId="0" borderId="321" xfId="3" applyFont="1" applyBorder="1" applyAlignment="1">
      <alignment horizontal="left" wrapText="1" indent="2"/>
    </xf>
    <xf numFmtId="172" fontId="52" fillId="0" borderId="321" xfId="135" applyNumberFormat="1" applyFont="1" applyFill="1" applyBorder="1"/>
    <xf numFmtId="172" fontId="51" fillId="0" borderId="321" xfId="3" applyNumberFormat="1" applyFont="1" applyBorder="1"/>
    <xf numFmtId="6" fontId="51" fillId="0" borderId="321" xfId="3" applyNumberFormat="1" applyFont="1" applyBorder="1"/>
    <xf numFmtId="8" fontId="51" fillId="0" borderId="321" xfId="3" applyNumberFormat="1" applyFont="1" applyBorder="1"/>
    <xf numFmtId="6" fontId="52" fillId="0" borderId="321" xfId="3" applyNumberFormat="1" applyFont="1" applyBorder="1"/>
    <xf numFmtId="172" fontId="52" fillId="0" borderId="321" xfId="3" applyNumberFormat="1" applyFont="1" applyBorder="1"/>
    <xf numFmtId="172" fontId="52" fillId="0" borderId="321" xfId="135" applyNumberFormat="1" applyFont="1" applyBorder="1"/>
    <xf numFmtId="0" fontId="51" fillId="0" borderId="321" xfId="3" applyFont="1" applyBorder="1" applyAlignment="1">
      <alignment wrapText="1"/>
    </xf>
    <xf numFmtId="5" fontId="120" fillId="0" borderId="245" xfId="0" applyNumberFormat="1" applyFont="1" applyBorder="1"/>
    <xf numFmtId="5" fontId="240" fillId="0" borderId="287" xfId="0" applyNumberFormat="1" applyFont="1" applyBorder="1" applyAlignment="1">
      <alignment horizontal="right"/>
    </xf>
    <xf numFmtId="5" fontId="120" fillId="0" borderId="12" xfId="0" applyNumberFormat="1" applyFont="1" applyBorder="1"/>
    <xf numFmtId="5" fontId="240" fillId="0" borderId="287" xfId="0" applyNumberFormat="1" applyFont="1" applyBorder="1"/>
    <xf numFmtId="6" fontId="23" fillId="0" borderId="287" xfId="137" applyNumberFormat="1" applyFont="1" applyBorder="1" applyAlignment="1">
      <alignment horizontal="left" vertical="center" wrapText="1"/>
    </xf>
    <xf numFmtId="172" fontId="52" fillId="0" borderId="6" xfId="3" applyNumberFormat="1" applyFont="1" applyBorder="1"/>
    <xf numFmtId="0" fontId="52" fillId="0" borderId="7" xfId="3" applyFont="1" applyBorder="1" applyAlignment="1">
      <alignment horizontal="left" indent="2"/>
    </xf>
    <xf numFmtId="6" fontId="57" fillId="0" borderId="287" xfId="3" applyNumberFormat="1" applyFont="1" applyBorder="1"/>
    <xf numFmtId="44" fontId="52" fillId="0" borderId="6" xfId="789" applyFont="1" applyFill="1" applyBorder="1" applyAlignment="1"/>
    <xf numFmtId="6" fontId="57" fillId="0" borderId="312" xfId="3" applyNumberFormat="1" applyFont="1" applyBorder="1"/>
    <xf numFmtId="6" fontId="57" fillId="0" borderId="9" xfId="3" applyNumberFormat="1" applyFont="1" applyBorder="1"/>
    <xf numFmtId="0" fontId="52" fillId="46" borderId="6" xfId="3" applyFont="1" applyFill="1" applyBorder="1"/>
    <xf numFmtId="44" fontId="24" fillId="0" borderId="0" xfId="789" applyFont="1" applyFill="1" applyBorder="1"/>
    <xf numFmtId="166" fontId="25" fillId="0" borderId="328" xfId="0" applyNumberFormat="1" applyFont="1" applyBorder="1" applyAlignment="1">
      <alignment horizontal="center" vertical="center"/>
    </xf>
    <xf numFmtId="166" fontId="25" fillId="0" borderId="159" xfId="0" applyNumberFormat="1" applyFont="1" applyBorder="1" applyAlignment="1">
      <alignment horizontal="center"/>
    </xf>
    <xf numFmtId="5" fontId="24" fillId="0" borderId="6" xfId="789" applyNumberFormat="1" applyFont="1" applyBorder="1"/>
    <xf numFmtId="172" fontId="251" fillId="0" borderId="0" xfId="135" applyNumberFormat="1" applyFont="1"/>
    <xf numFmtId="0" fontId="252" fillId="0" borderId="287" xfId="0" applyFont="1" applyBorder="1" applyAlignment="1">
      <alignment vertical="center"/>
    </xf>
    <xf numFmtId="0" fontId="252" fillId="0" borderId="287" xfId="0" applyFont="1" applyBorder="1" applyAlignment="1">
      <alignment horizontal="center" vertical="center" wrapText="1"/>
    </xf>
    <xf numFmtId="176" fontId="253" fillId="0" borderId="287" xfId="0" applyNumberFormat="1" applyFont="1" applyBorder="1" applyAlignment="1">
      <alignment horizontal="center" vertical="center"/>
    </xf>
    <xf numFmtId="0" fontId="253" fillId="0" borderId="287" xfId="0" applyFont="1" applyBorder="1" applyAlignment="1">
      <alignment horizontal="center" vertical="center" wrapText="1"/>
    </xf>
    <xf numFmtId="3" fontId="253" fillId="0" borderId="287" xfId="134" applyNumberFormat="1" applyFont="1" applyBorder="1" applyAlignment="1">
      <alignment horizontal="center" vertical="center" wrapText="1"/>
    </xf>
    <xf numFmtId="174" fontId="253" fillId="0" borderId="287" xfId="0" applyNumberFormat="1" applyFont="1" applyBorder="1" applyAlignment="1">
      <alignment horizontal="center" vertical="center" wrapText="1"/>
    </xf>
    <xf numFmtId="166" fontId="24" fillId="0" borderId="329" xfId="0" applyNumberFormat="1" applyFont="1" applyBorder="1" applyAlignment="1">
      <alignment horizontal="center"/>
    </xf>
    <xf numFmtId="166" fontId="24" fillId="0" borderId="314" xfId="0" quotePrefix="1" applyNumberFormat="1" applyFont="1" applyBorder="1" applyAlignment="1">
      <alignment horizontal="center"/>
    </xf>
    <xf numFmtId="166" fontId="24" fillId="0" borderId="301" xfId="0" applyNumberFormat="1" applyFont="1" applyBorder="1" applyAlignment="1">
      <alignment horizontal="center"/>
    </xf>
    <xf numFmtId="38" fontId="24" fillId="0" borderId="4" xfId="0" applyNumberFormat="1" applyFont="1" applyBorder="1" applyAlignment="1">
      <alignment horizontal="center"/>
    </xf>
    <xf numFmtId="164" fontId="24" fillId="0" borderId="162" xfId="0" applyNumberFormat="1" applyFont="1" applyBorder="1" applyAlignment="1">
      <alignment horizontal="center"/>
    </xf>
    <xf numFmtId="166" fontId="25" fillId="0" borderId="331" xfId="0" applyNumberFormat="1" applyFont="1" applyBorder="1" applyAlignment="1">
      <alignment horizontal="center" vertical="center"/>
    </xf>
    <xf numFmtId="166" fontId="25" fillId="0" borderId="329" xfId="0" applyNumberFormat="1" applyFont="1" applyBorder="1" applyAlignment="1">
      <alignment horizontal="center" vertical="center"/>
    </xf>
    <xf numFmtId="166" fontId="25" fillId="0" borderId="330" xfId="0" applyNumberFormat="1" applyFont="1" applyBorder="1" applyAlignment="1">
      <alignment horizontal="center" vertical="center"/>
    </xf>
    <xf numFmtId="0" fontId="52" fillId="0" borderId="0" xfId="0" applyFont="1" applyAlignment="1">
      <alignment horizontal="center"/>
    </xf>
    <xf numFmtId="0" fontId="254" fillId="0" borderId="287" xfId="0" applyFont="1" applyBorder="1" applyAlignment="1">
      <alignment horizontal="center" vertical="top" wrapText="1"/>
    </xf>
    <xf numFmtId="0" fontId="52" fillId="0" borderId="287" xfId="0" applyFont="1" applyBorder="1" applyAlignment="1">
      <alignment horizontal="center"/>
    </xf>
    <xf numFmtId="172" fontId="52" fillId="0" borderId="333" xfId="135" applyNumberFormat="1" applyFont="1" applyFill="1" applyBorder="1"/>
    <xf numFmtId="172" fontId="52" fillId="0" borderId="334" xfId="135" applyNumberFormat="1" applyFont="1" applyFill="1" applyBorder="1"/>
    <xf numFmtId="172" fontId="52" fillId="0" borderId="6" xfId="135" applyNumberFormat="1" applyFont="1" applyBorder="1"/>
    <xf numFmtId="172" fontId="52" fillId="0" borderId="6" xfId="135" applyNumberFormat="1" applyFont="1" applyFill="1" applyBorder="1"/>
    <xf numFmtId="172" fontId="251" fillId="0" borderId="6" xfId="135" applyNumberFormat="1" applyFont="1" applyBorder="1"/>
    <xf numFmtId="172" fontId="52" fillId="23" borderId="332" xfId="3" applyNumberFormat="1" applyFont="1" applyFill="1" applyBorder="1"/>
    <xf numFmtId="166" fontId="99" fillId="150" borderId="287" xfId="0" applyNumberFormat="1" applyFont="1" applyFill="1" applyBorder="1" applyAlignment="1">
      <alignment horizontal="center" vertical="center" wrapText="1"/>
    </xf>
    <xf numFmtId="0" fontId="60" fillId="0" borderId="0" xfId="0" applyFont="1" applyAlignment="1">
      <alignment horizontal="right" wrapText="1"/>
    </xf>
    <xf numFmtId="0" fontId="227" fillId="0" borderId="0" xfId="0" applyFont="1" applyAlignment="1">
      <alignment horizontal="right" wrapText="1"/>
    </xf>
    <xf numFmtId="0" fontId="46" fillId="0" borderId="0" xfId="2" applyFont="1" applyFill="1" applyBorder="1" applyAlignment="1" applyProtection="1">
      <alignment wrapText="1"/>
    </xf>
    <xf numFmtId="0" fontId="49" fillId="0" borderId="0" xfId="0" applyFont="1" applyAlignment="1">
      <alignment horizontal="left" vertical="center" wrapText="1"/>
    </xf>
    <xf numFmtId="0" fontId="20" fillId="0" borderId="0" xfId="0" applyFont="1" applyAlignment="1">
      <alignment horizontal="left" vertical="center" wrapText="1"/>
    </xf>
    <xf numFmtId="0" fontId="21" fillId="0" borderId="309" xfId="0" applyFont="1" applyBorder="1" applyAlignment="1">
      <alignment horizontal="center"/>
    </xf>
    <xf numFmtId="0" fontId="21" fillId="0" borderId="310" xfId="0" applyFont="1" applyBorder="1" applyAlignment="1">
      <alignment horizontal="center"/>
    </xf>
    <xf numFmtId="0" fontId="21" fillId="0" borderId="311" xfId="0" applyFont="1" applyBorder="1" applyAlignment="1">
      <alignment horizontal="center"/>
    </xf>
    <xf numFmtId="0" fontId="238" fillId="0" borderId="0" xfId="0" applyFont="1" applyAlignment="1">
      <alignment horizontal="left"/>
    </xf>
    <xf numFmtId="0" fontId="212" fillId="0" borderId="0" xfId="0" applyFont="1" applyAlignment="1">
      <alignment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2" fillId="0" borderId="0" xfId="0" applyFont="1" applyAlignment="1">
      <alignment horizontal="left" wrapText="1" shrinkToFit="1"/>
    </xf>
    <xf numFmtId="0" fontId="212" fillId="0" borderId="0" xfId="0" applyFont="1" applyAlignment="1">
      <alignment wrapText="1" shrinkToFit="1"/>
    </xf>
    <xf numFmtId="0" fontId="20" fillId="0" borderId="0" xfId="0" applyFont="1" applyAlignment="1">
      <alignment wrapText="1"/>
    </xf>
    <xf numFmtId="0" fontId="18" fillId="0" borderId="0" xfId="0" applyFont="1" applyAlignment="1">
      <alignment wrapText="1"/>
    </xf>
    <xf numFmtId="0" fontId="21" fillId="0" borderId="0" xfId="0" applyFont="1"/>
    <xf numFmtId="0" fontId="20" fillId="0" borderId="0" xfId="0" applyFont="1"/>
    <xf numFmtId="0" fontId="21" fillId="0" borderId="312" xfId="0" applyFont="1" applyBorder="1" applyAlignment="1">
      <alignment horizontal="center" vertical="center"/>
    </xf>
    <xf numFmtId="0" fontId="21" fillId="0" borderId="9" xfId="0" applyFont="1" applyBorder="1" applyAlignment="1">
      <alignment horizontal="center" vertical="center"/>
    </xf>
    <xf numFmtId="0" fontId="20" fillId="0" borderId="316" xfId="0" applyFont="1" applyBorder="1" applyAlignment="1">
      <alignment vertical="top" wrapText="1"/>
    </xf>
    <xf numFmtId="0" fontId="21" fillId="0" borderId="287" xfId="0" applyFont="1" applyBorder="1" applyAlignment="1">
      <alignment horizontal="center"/>
    </xf>
    <xf numFmtId="0" fontId="21" fillId="0" borderId="312"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12" xfId="4385" applyFont="1" applyBorder="1" applyAlignment="1">
      <alignment horizontal="left" vertical="center" wrapText="1"/>
    </xf>
    <xf numFmtId="0" fontId="20" fillId="0" borderId="245" xfId="4385" applyFont="1" applyBorder="1" applyAlignment="1">
      <alignment horizontal="left" vertical="center" wrapText="1"/>
    </xf>
    <xf numFmtId="0" fontId="20" fillId="0" borderId="9" xfId="4385" applyFont="1" applyBorder="1" applyAlignment="1">
      <alignment horizontal="left" vertical="center" wrapText="1"/>
    </xf>
    <xf numFmtId="0" fontId="20" fillId="0" borderId="312" xfId="4385" applyFont="1" applyBorder="1" applyAlignment="1">
      <alignment horizontal="center" vertical="center" wrapText="1"/>
    </xf>
    <xf numFmtId="0" fontId="20" fillId="0" borderId="9" xfId="4385" applyFont="1" applyBorder="1" applyAlignment="1">
      <alignment horizontal="center" vertical="center" wrapText="1"/>
    </xf>
    <xf numFmtId="0" fontId="237"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0" fillId="0" borderId="0" xfId="0" applyFont="1" applyAlignment="1">
      <alignment horizontal="left" vertical="top" wrapText="1"/>
    </xf>
    <xf numFmtId="0" fontId="21" fillId="0" borderId="312" xfId="0" applyFont="1" applyBorder="1" applyAlignment="1">
      <alignment horizontal="left" vertical="center"/>
    </xf>
    <xf numFmtId="0" fontId="21" fillId="0" borderId="9" xfId="0" applyFont="1" applyBorder="1" applyAlignment="1">
      <alignment horizontal="left" vertical="center"/>
    </xf>
    <xf numFmtId="0" fontId="216" fillId="0" borderId="0" xfId="0" applyFont="1"/>
    <xf numFmtId="0" fontId="216" fillId="0" borderId="0" xfId="0" applyFont="1" applyAlignment="1">
      <alignment wrapText="1"/>
    </xf>
    <xf numFmtId="0" fontId="25" fillId="0" borderId="163" xfId="0" applyFont="1" applyBorder="1" applyAlignment="1">
      <alignment horizontal="center"/>
    </xf>
    <xf numFmtId="0" fontId="25" fillId="0" borderId="23" xfId="0" applyFont="1" applyBorder="1" applyAlignment="1">
      <alignment horizontal="center"/>
    </xf>
    <xf numFmtId="0" fontId="25" fillId="0" borderId="164" xfId="0" applyFont="1" applyBorder="1" applyAlignment="1">
      <alignment horizontal="center"/>
    </xf>
    <xf numFmtId="0" fontId="24" fillId="0" borderId="0" xfId="0" quotePrefix="1" applyFont="1" applyAlignment="1">
      <alignment wrapText="1"/>
    </xf>
    <xf numFmtId="0" fontId="212" fillId="0" borderId="0" xfId="0" quotePrefix="1" applyFont="1" applyAlignment="1">
      <alignment vertical="top"/>
    </xf>
    <xf numFmtId="0" fontId="0" fillId="0" borderId="0" xfId="0"/>
    <xf numFmtId="0" fontId="26" fillId="0" borderId="0" xfId="0" quotePrefix="1" applyFont="1" applyAlignment="1">
      <alignment wrapText="1"/>
    </xf>
    <xf numFmtId="0" fontId="212" fillId="0" borderId="0" xfId="0" quotePrefix="1" applyFont="1" applyAlignment="1">
      <alignment wrapText="1"/>
    </xf>
    <xf numFmtId="0" fontId="216" fillId="0" borderId="0" xfId="0" quotePrefix="1" applyFont="1" applyAlignment="1">
      <alignment wrapText="1"/>
    </xf>
    <xf numFmtId="0" fontId="216" fillId="0" borderId="0" xfId="0" quotePrefix="1" applyFont="1" applyAlignment="1">
      <alignment horizontal="left" vertical="center" wrapText="1"/>
    </xf>
    <xf numFmtId="0" fontId="216" fillId="0" borderId="0" xfId="0" applyFont="1" applyAlignment="1">
      <alignment horizontal="left" vertical="center" wrapText="1"/>
    </xf>
    <xf numFmtId="0" fontId="212" fillId="0" borderId="0" xfId="0" quotePrefix="1" applyFont="1"/>
    <xf numFmtId="0" fontId="212" fillId="0" borderId="0" xfId="0" applyFont="1"/>
    <xf numFmtId="0" fontId="212" fillId="0" borderId="0" xfId="0" quotePrefix="1" applyFont="1" applyAlignment="1">
      <alignment vertical="top" wrapText="1"/>
    </xf>
    <xf numFmtId="0" fontId="214" fillId="0" borderId="0" xfId="0" applyFont="1" applyAlignment="1">
      <alignment vertical="top" wrapText="1"/>
    </xf>
    <xf numFmtId="37" fontId="24" fillId="0" borderId="0" xfId="0" quotePrefix="1" applyNumberFormat="1"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0" fontId="214" fillId="0" borderId="0" xfId="0" applyFont="1" applyAlignment="1">
      <alignment wrapText="1"/>
    </xf>
    <xf numFmtId="0" fontId="212" fillId="0" borderId="0" xfId="0" applyFont="1" applyAlignment="1">
      <alignment horizontal="left" wrapText="1"/>
    </xf>
    <xf numFmtId="3" fontId="22" fillId="0" borderId="0" xfId="134" applyNumberFormat="1" applyFont="1" applyFill="1" applyBorder="1" applyAlignment="1">
      <alignment horizontal="left" vertical="center" wrapText="1"/>
    </xf>
    <xf numFmtId="0" fontId="50" fillId="23" borderId="309" xfId="3" quotePrefix="1" applyFont="1" applyFill="1" applyBorder="1" applyAlignment="1">
      <alignment horizontal="center"/>
    </xf>
    <xf numFmtId="0" fontId="50" fillId="23" borderId="310" xfId="3" quotePrefix="1" applyFont="1" applyFill="1" applyBorder="1" applyAlignment="1">
      <alignment horizontal="center"/>
    </xf>
    <xf numFmtId="0" fontId="50" fillId="23" borderId="311" xfId="3" quotePrefix="1" applyFont="1" applyFill="1" applyBorder="1" applyAlignment="1">
      <alignment horizontal="center"/>
    </xf>
    <xf numFmtId="0" fontId="51" fillId="0" borderId="317" xfId="3" applyFont="1" applyBorder="1" applyAlignment="1">
      <alignment horizontal="center" vertical="center" wrapText="1"/>
    </xf>
    <xf numFmtId="0" fontId="51" fillId="0" borderId="7" xfId="3" applyFont="1" applyBorder="1" applyAlignment="1">
      <alignment horizontal="center" vertical="center" wrapText="1"/>
    </xf>
    <xf numFmtId="0" fontId="51" fillId="0" borderId="312" xfId="3" applyFont="1" applyBorder="1" applyAlignment="1">
      <alignment horizontal="center" vertical="center" wrapText="1"/>
    </xf>
    <xf numFmtId="0" fontId="51" fillId="0" borderId="9" xfId="3" applyFont="1" applyBorder="1" applyAlignment="1">
      <alignment horizontal="center" vertical="center" wrapText="1"/>
    </xf>
    <xf numFmtId="172" fontId="52" fillId="0" borderId="245" xfId="3" applyNumberFormat="1" applyFont="1" applyBorder="1" applyAlignment="1">
      <alignment horizontal="center" vertical="center"/>
    </xf>
    <xf numFmtId="6" fontId="52" fillId="47" borderId="0" xfId="3" applyNumberFormat="1" applyFont="1" applyFill="1" applyAlignment="1">
      <alignment horizontal="center"/>
    </xf>
    <xf numFmtId="6" fontId="52" fillId="47" borderId="5" xfId="3" applyNumberFormat="1" applyFont="1" applyFill="1" applyBorder="1" applyAlignment="1">
      <alignment horizontal="center"/>
    </xf>
    <xf numFmtId="6" fontId="20" fillId="47" borderId="0" xfId="3" applyNumberFormat="1" applyFill="1" applyAlignment="1">
      <alignment horizontal="right"/>
    </xf>
    <xf numFmtId="172" fontId="52" fillId="0" borderId="312" xfId="3" applyNumberFormat="1" applyFont="1" applyBorder="1" applyAlignment="1">
      <alignment horizontal="center" vertical="center"/>
    </xf>
    <xf numFmtId="0" fontId="55"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38</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topLeftCell="A4" zoomScaleNormal="85" workbookViewId="0">
      <selection activeCell="K38" sqref="K38"/>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15">
      <c r="A4" s="177"/>
      <c r="B4" s="178"/>
      <c r="C4" s="178"/>
      <c r="D4" s="178"/>
      <c r="E4" s="178"/>
      <c r="F4" s="178"/>
      <c r="G4" s="178"/>
      <c r="H4" s="178"/>
      <c r="I4" s="178"/>
      <c r="J4" s="178"/>
      <c r="K4" s="178"/>
    </row>
    <row r="5" spans="1:11" ht="14.25">
      <c r="A5" s="176"/>
      <c r="B5" s="176"/>
      <c r="C5" s="176"/>
      <c r="D5" s="176"/>
      <c r="E5" s="176"/>
      <c r="F5" s="176"/>
      <c r="G5" s="176"/>
      <c r="H5" s="176"/>
      <c r="I5" s="176"/>
      <c r="J5" s="176"/>
      <c r="K5" s="176"/>
    </row>
    <row r="9" spans="1:11" ht="18">
      <c r="K9" s="32"/>
    </row>
    <row r="18" spans="1:11" ht="18">
      <c r="A18" s="631" t="s">
        <v>0</v>
      </c>
      <c r="B18" s="632"/>
      <c r="C18" s="632"/>
      <c r="D18" s="632"/>
      <c r="E18" s="632"/>
      <c r="F18" s="632"/>
      <c r="G18" s="632"/>
      <c r="H18" s="632"/>
      <c r="I18" s="632"/>
      <c r="J18" s="632"/>
      <c r="K18" s="632"/>
    </row>
    <row r="19" spans="1:11" ht="18">
      <c r="A19" s="631" t="s">
        <v>390</v>
      </c>
      <c r="B19" s="631"/>
      <c r="C19" s="631"/>
      <c r="D19" s="631"/>
      <c r="E19" s="631"/>
      <c r="F19" s="631"/>
      <c r="G19" s="631"/>
      <c r="H19" s="631"/>
      <c r="I19" s="631"/>
      <c r="J19" s="631"/>
      <c r="K19" s="631"/>
    </row>
    <row r="34" spans="1:11">
      <c r="K34" s="10" t="s">
        <v>1</v>
      </c>
    </row>
    <row r="36" spans="1:11" ht="15">
      <c r="K36" s="197">
        <v>45128</v>
      </c>
    </row>
    <row r="37" spans="1:11" ht="15">
      <c r="K37" s="237" t="s">
        <v>402</v>
      </c>
    </row>
    <row r="38" spans="1:11" ht="15">
      <c r="K38" s="237"/>
    </row>
    <row r="39" spans="1:11">
      <c r="A39" s="11"/>
      <c r="B39" s="11"/>
      <c r="C39" s="11"/>
      <c r="D39" s="11"/>
      <c r="E39" s="11"/>
      <c r="F39" s="11"/>
      <c r="G39" s="11"/>
      <c r="H39" s="11"/>
      <c r="I39" s="11"/>
      <c r="J39" s="11"/>
      <c r="K39" s="175"/>
    </row>
  </sheetData>
  <mergeCells count="2">
    <mergeCell ref="A18:K18"/>
    <mergeCell ref="A19:K19"/>
  </mergeCells>
  <pageMargins left="0.7" right="0.7" top="0.75" bottom="0.75" header="0.3" footer="0.3"/>
  <pageSetup scale="96" orientation="landscape" r:id="rId1"/>
  <headerFooter>
    <oddFooter>&amp;R&amp;A&amp;C&amp;1#&amp;"Calibri"&amp;12&amp;K000000Public</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topLeftCell="A2" zoomScaleNormal="85" workbookViewId="0">
      <selection activeCell="A7" sqref="A7"/>
    </sheetView>
  </sheetViews>
  <sheetFormatPr defaultColWidth="9.42578125" defaultRowHeight="12.75"/>
  <cols>
    <col min="1" max="10" width="9.42578125" style="10"/>
    <col min="11" max="11" width="33.5703125" style="10" customWidth="1"/>
    <col min="12" max="16384" width="9.42578125" style="10"/>
  </cols>
  <sheetData>
    <row r="1" spans="1:11">
      <c r="A1" s="424"/>
      <c r="B1" s="424"/>
      <c r="C1" s="424"/>
      <c r="D1" s="424"/>
      <c r="E1" s="424"/>
      <c r="F1" s="424"/>
      <c r="G1" s="424"/>
      <c r="H1" s="424"/>
      <c r="I1" s="424"/>
      <c r="J1" s="424"/>
      <c r="K1" s="424"/>
    </row>
    <row r="4" spans="1:11" s="34" customFormat="1" ht="51" customHeight="1">
      <c r="A4" s="634" t="s">
        <v>391</v>
      </c>
      <c r="B4" s="635"/>
      <c r="C4" s="635"/>
      <c r="D4" s="635"/>
      <c r="E4" s="635"/>
      <c r="F4" s="635"/>
      <c r="G4" s="635"/>
      <c r="H4" s="635"/>
      <c r="I4" s="635"/>
      <c r="J4" s="635"/>
      <c r="K4" s="635"/>
    </row>
    <row r="5" spans="1:11" ht="14.25">
      <c r="A5" s="633" t="s">
        <v>2</v>
      </c>
      <c r="B5" s="633"/>
      <c r="C5" s="633"/>
      <c r="D5" s="633"/>
      <c r="E5" s="633"/>
      <c r="F5" s="633"/>
      <c r="G5" s="633"/>
      <c r="H5" s="633"/>
      <c r="I5" s="633"/>
      <c r="J5" s="633"/>
      <c r="K5" s="633"/>
    </row>
    <row r="9" spans="1:11" ht="18">
      <c r="K9" s="32"/>
    </row>
    <row r="32" spans="1:11">
      <c r="A32" s="11"/>
      <c r="B32" s="11"/>
      <c r="C32" s="11"/>
      <c r="D32" s="11"/>
      <c r="E32" s="11"/>
      <c r="F32" s="11"/>
      <c r="G32" s="11"/>
      <c r="H32" s="11"/>
      <c r="I32" s="11"/>
      <c r="J32" s="11"/>
      <c r="K32" s="11"/>
    </row>
    <row r="35" spans="11:11">
      <c r="K35" s="172"/>
    </row>
    <row r="37" spans="11:11">
      <c r="K37" s="35"/>
    </row>
    <row r="38" spans="11:11">
      <c r="K38" s="35"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&amp;L&amp;F&amp;R&amp;A&amp;C&amp;"Calibri"&amp;11&amp;K000000&amp;"Calibri"&amp;11&amp;K0000002 of 11_x000D_&amp;1#&amp;"Calibri"&amp;12&amp;K000000Public</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topLeftCell="A6" zoomScale="85" zoomScaleNormal="80" zoomScalePageLayoutView="85" workbookViewId="0">
      <selection activeCell="Q29" sqref="Q29"/>
    </sheetView>
  </sheetViews>
  <sheetFormatPr defaultColWidth="0" defaultRowHeight="12.75"/>
  <cols>
    <col min="1" max="1" width="50.140625" style="10" customWidth="1"/>
    <col min="2" max="2" width="11" style="81" customWidth="1"/>
    <col min="3" max="3" width="11" style="10" customWidth="1"/>
    <col min="4" max="4" width="11.140625" style="10" customWidth="1"/>
    <col min="5" max="5" width="11" style="35" customWidth="1"/>
    <col min="6" max="6" width="11" style="10" customWidth="1"/>
    <col min="7" max="8" width="11.140625" style="10" customWidth="1"/>
    <col min="9" max="9" width="11" style="10" customWidth="1"/>
    <col min="10" max="10" width="11.140625" style="10" customWidth="1"/>
    <col min="11" max="11" width="11" style="35" customWidth="1"/>
    <col min="12" max="12" width="11" style="10" customWidth="1"/>
    <col min="13" max="13" width="10.85546875" style="10" customWidth="1"/>
    <col min="14" max="14" width="12.28515625" style="35" customWidth="1"/>
    <col min="15" max="15" width="11" style="35" customWidth="1"/>
    <col min="16" max="16" width="11.140625" style="35" customWidth="1"/>
    <col min="17" max="17" width="11" style="10" customWidth="1"/>
    <col min="18" max="18" width="12.28515625" style="35" customWidth="1"/>
    <col min="19" max="19" width="11.140625" style="35"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3</v>
      </c>
    </row>
    <row r="2" spans="1:20" ht="2.25" customHeight="1"/>
    <row r="3" spans="1:20">
      <c r="A3" s="10" t="s">
        <v>4</v>
      </c>
    </row>
    <row r="4" spans="1:20" ht="12.6" hidden="1" customHeight="1">
      <c r="C4" s="10">
        <v>2</v>
      </c>
      <c r="D4" s="10">
        <f>C4</f>
        <v>2</v>
      </c>
      <c r="F4" s="10">
        <f>C4+1</f>
        <v>3</v>
      </c>
      <c r="G4" s="10">
        <f>F4</f>
        <v>3</v>
      </c>
      <c r="I4" s="10">
        <f>F4+1</f>
        <v>4</v>
      </c>
      <c r="J4" s="10">
        <f>I4</f>
        <v>4</v>
      </c>
      <c r="L4" s="10">
        <f>I4+1</f>
        <v>5</v>
      </c>
      <c r="M4" s="10">
        <f>L4</f>
        <v>5</v>
      </c>
      <c r="O4" s="35">
        <f>L4+1</f>
        <v>6</v>
      </c>
      <c r="P4" s="35">
        <f>O4</f>
        <v>6</v>
      </c>
      <c r="R4" s="35">
        <f>O4+1</f>
        <v>7</v>
      </c>
      <c r="S4" s="35">
        <f>R4</f>
        <v>7</v>
      </c>
    </row>
    <row r="6" spans="1:20" ht="11.25" customHeight="1">
      <c r="A6" s="288"/>
      <c r="B6" s="636" t="s">
        <v>5</v>
      </c>
      <c r="C6" s="637"/>
      <c r="D6" s="638"/>
      <c r="E6" s="636" t="s">
        <v>6</v>
      </c>
      <c r="F6" s="637"/>
      <c r="G6" s="638"/>
      <c r="H6" s="636" t="s">
        <v>7</v>
      </c>
      <c r="I6" s="637"/>
      <c r="J6" s="638"/>
      <c r="K6" s="636" t="s">
        <v>8</v>
      </c>
      <c r="L6" s="637"/>
      <c r="M6" s="638"/>
      <c r="N6" s="636" t="s">
        <v>9</v>
      </c>
      <c r="O6" s="637"/>
      <c r="P6" s="638"/>
      <c r="Q6" s="636" t="s">
        <v>10</v>
      </c>
      <c r="R6" s="637"/>
      <c r="S6" s="638"/>
      <c r="T6" s="340"/>
    </row>
    <row r="7" spans="1:20" s="36" customFormat="1" ht="54.75" customHeight="1">
      <c r="A7" s="289" t="s">
        <v>11</v>
      </c>
      <c r="B7" s="290" t="s">
        <v>12</v>
      </c>
      <c r="C7" s="290" t="s">
        <v>13</v>
      </c>
      <c r="D7" s="290" t="s">
        <v>14</v>
      </c>
      <c r="E7" s="290" t="s">
        <v>12</v>
      </c>
      <c r="F7" s="290" t="s">
        <v>13</v>
      </c>
      <c r="G7" s="290" t="s">
        <v>14</v>
      </c>
      <c r="H7" s="290" t="s">
        <v>12</v>
      </c>
      <c r="I7" s="290" t="s">
        <v>13</v>
      </c>
      <c r="J7" s="290" t="s">
        <v>14</v>
      </c>
      <c r="K7" s="290" t="s">
        <v>12</v>
      </c>
      <c r="L7" s="290" t="s">
        <v>13</v>
      </c>
      <c r="M7" s="290" t="s">
        <v>14</v>
      </c>
      <c r="N7" s="290" t="s">
        <v>12</v>
      </c>
      <c r="O7" s="290" t="s">
        <v>13</v>
      </c>
      <c r="P7" s="290" t="s">
        <v>14</v>
      </c>
      <c r="Q7" s="290" t="s">
        <v>12</v>
      </c>
      <c r="R7" s="290" t="s">
        <v>13</v>
      </c>
      <c r="S7" s="290" t="s">
        <v>14</v>
      </c>
      <c r="T7" s="291" t="s">
        <v>15</v>
      </c>
    </row>
    <row r="8" spans="1:20" s="36" customFormat="1" ht="14.25">
      <c r="A8" s="535" t="s">
        <v>16</v>
      </c>
      <c r="B8" s="130"/>
      <c r="C8" s="130"/>
      <c r="D8" s="341"/>
      <c r="E8" s="130"/>
      <c r="F8" s="130"/>
      <c r="G8" s="341"/>
      <c r="H8" s="130"/>
      <c r="I8" s="130"/>
      <c r="J8" s="341"/>
      <c r="K8" s="130"/>
      <c r="L8" s="130"/>
      <c r="M8" s="341"/>
      <c r="N8" s="130"/>
      <c r="O8" s="130"/>
      <c r="P8" s="341"/>
      <c r="Q8" s="130"/>
      <c r="R8" s="130"/>
      <c r="S8" s="341"/>
      <c r="T8" s="132"/>
    </row>
    <row r="9" spans="1:20" s="36" customFormat="1" ht="15">
      <c r="A9" s="342" t="s">
        <v>17</v>
      </c>
      <c r="B9" s="130"/>
      <c r="C9" s="130"/>
      <c r="D9" s="132"/>
      <c r="E9" s="130"/>
      <c r="F9" s="130"/>
      <c r="G9" s="132"/>
      <c r="H9" s="130"/>
      <c r="I9" s="130"/>
      <c r="J9" s="132"/>
      <c r="K9" s="130"/>
      <c r="L9" s="130"/>
      <c r="M9" s="132"/>
      <c r="N9" s="130"/>
      <c r="O9" s="130"/>
      <c r="P9" s="132"/>
      <c r="Q9" s="130"/>
      <c r="R9" s="130"/>
      <c r="S9" s="132"/>
      <c r="T9" s="132"/>
    </row>
    <row r="10" spans="1:20" s="36" customFormat="1" ht="15">
      <c r="A10" s="343" t="s">
        <v>18</v>
      </c>
      <c r="B10" s="74"/>
      <c r="C10" s="74"/>
      <c r="D10" s="76"/>
      <c r="E10" s="557"/>
      <c r="F10" s="74"/>
      <c r="G10" s="76"/>
      <c r="H10" s="557"/>
      <c r="I10" s="74"/>
      <c r="J10" s="76"/>
      <c r="K10" s="557"/>
      <c r="L10" s="74"/>
      <c r="M10" s="76"/>
      <c r="N10" s="557"/>
      <c r="O10" s="74"/>
      <c r="P10" s="76"/>
      <c r="Q10" s="557"/>
      <c r="R10" s="74"/>
      <c r="S10" s="76"/>
      <c r="T10" s="292" t="s">
        <v>19</v>
      </c>
    </row>
    <row r="11" spans="1:20" s="36" customFormat="1" ht="15">
      <c r="A11" s="343" t="s">
        <v>20</v>
      </c>
      <c r="B11" s="75"/>
      <c r="C11" s="75"/>
      <c r="D11" s="77"/>
      <c r="E11" s="139"/>
      <c r="F11" s="75"/>
      <c r="G11" s="77"/>
      <c r="H11" s="139"/>
      <c r="I11" s="75"/>
      <c r="J11" s="77"/>
      <c r="K11" s="139"/>
      <c r="L11" s="75"/>
      <c r="M11" s="77"/>
      <c r="N11" s="139"/>
      <c r="O11" s="75"/>
      <c r="P11" s="77"/>
      <c r="Q11" s="139"/>
      <c r="R11" s="75"/>
      <c r="S11" s="77"/>
      <c r="T11" s="292" t="s">
        <v>19</v>
      </c>
    </row>
    <row r="12" spans="1:20" s="36" customFormat="1" ht="15">
      <c r="A12" s="342" t="s">
        <v>21</v>
      </c>
      <c r="B12" s="130"/>
      <c r="C12" s="130"/>
      <c r="D12" s="132"/>
      <c r="E12" s="130"/>
      <c r="F12" s="130"/>
      <c r="G12" s="132"/>
      <c r="H12" s="130"/>
      <c r="I12" s="130"/>
      <c r="J12" s="132"/>
      <c r="K12" s="130"/>
      <c r="L12" s="130"/>
      <c r="M12" s="132"/>
      <c r="N12" s="130"/>
      <c r="O12" s="130"/>
      <c r="P12" s="132"/>
      <c r="Q12" s="130"/>
      <c r="R12" s="130"/>
      <c r="S12" s="132"/>
      <c r="T12" s="344"/>
    </row>
    <row r="13" spans="1:20" s="36" customFormat="1" ht="15">
      <c r="A13" s="343" t="s">
        <v>22</v>
      </c>
      <c r="B13" s="74"/>
      <c r="C13" s="74"/>
      <c r="D13" s="76"/>
      <c r="E13" s="557"/>
      <c r="F13" s="74"/>
      <c r="G13" s="76"/>
      <c r="H13" s="557"/>
      <c r="I13" s="74"/>
      <c r="J13" s="76"/>
      <c r="K13" s="557"/>
      <c r="L13" s="74"/>
      <c r="M13" s="76"/>
      <c r="N13" s="557"/>
      <c r="O13" s="74"/>
      <c r="P13" s="76"/>
      <c r="Q13" s="557"/>
      <c r="R13" s="74"/>
      <c r="S13" s="76"/>
      <c r="T13" s="292" t="s">
        <v>19</v>
      </c>
    </row>
    <row r="14" spans="1:20" s="36" customFormat="1" ht="15">
      <c r="A14" s="345" t="s">
        <v>20</v>
      </c>
      <c r="B14" s="139"/>
      <c r="C14" s="75"/>
      <c r="D14" s="77"/>
      <c r="E14" s="139"/>
      <c r="F14" s="75"/>
      <c r="G14" s="77"/>
      <c r="H14" s="139"/>
      <c r="I14" s="75"/>
      <c r="J14" s="77"/>
      <c r="K14" s="139"/>
      <c r="L14" s="75"/>
      <c r="M14" s="77"/>
      <c r="N14" s="139"/>
      <c r="O14" s="75"/>
      <c r="P14" s="77"/>
      <c r="Q14" s="139"/>
      <c r="R14" s="75"/>
      <c r="S14" s="77"/>
      <c r="T14" s="292" t="s">
        <v>19</v>
      </c>
    </row>
    <row r="15" spans="1:20" ht="14.1" customHeight="1">
      <c r="A15" s="535" t="s">
        <v>23</v>
      </c>
      <c r="B15" s="130"/>
      <c r="C15" s="130"/>
      <c r="D15" s="346"/>
      <c r="E15" s="130"/>
      <c r="F15" s="130"/>
      <c r="G15" s="346"/>
      <c r="H15" s="130"/>
      <c r="I15" s="130"/>
      <c r="J15" s="346"/>
      <c r="K15" s="130"/>
      <c r="L15" s="130"/>
      <c r="M15" s="346"/>
      <c r="N15" s="130"/>
      <c r="O15" s="130"/>
      <c r="P15" s="346"/>
      <c r="Q15" s="130"/>
      <c r="R15" s="130"/>
      <c r="S15" s="346" t="s">
        <v>1</v>
      </c>
      <c r="T15" s="346"/>
    </row>
    <row r="16" spans="1:20" ht="15" customHeight="1">
      <c r="A16" s="293" t="s">
        <v>24</v>
      </c>
      <c r="B16" s="558">
        <v>239</v>
      </c>
      <c r="C16" s="67">
        <f>IF(B16="","",IF(VLOOKUP($A16, 'Ex Ante LI &amp; Eligibility Stats'!$A$6:$N$16,C$4,FALSE)="N/A",0,VLOOKUP($A16, 'Ex Ante LI &amp; Eligibility Stats'!$A$6:$N$16,C$4,FALSE)*B16/1000))</f>
        <v>144.90817125999999</v>
      </c>
      <c r="D16" s="68">
        <f>IF(B16="","",IF(VLOOKUP($A16, 'Ex Post LI &amp; Eligibility Stats'!$A$6:$N$16,D$4,FALSE)="N/A",0,VLOOKUP($A16,'Ex Post LI &amp; Eligibility Stats'!$A$6:$N$16,D$4,FALSE)*B16/1000))</f>
        <v>137.97469999999998</v>
      </c>
      <c r="E16" s="558">
        <v>242</v>
      </c>
      <c r="F16" s="67">
        <f>IF(E16="","",IF(VLOOKUP($A16, 'Ex Ante LI &amp; Eligibility Stats'!$A$6:$N$16,F$4,FALSE)="N/A",0,VLOOKUP($A16, 'Ex Ante LI &amp; Eligibility Stats'!$A$6:$N$16,F$4,FALSE)*E16/1000))</f>
        <v>157.27346228000002</v>
      </c>
      <c r="G16" s="68">
        <f>IF(E16="","",IF(VLOOKUP($A16, 'Ex Post LI &amp; Eligibility Stats'!$A$6:$N$16,G$4,FALSE)="N/A",0,VLOOKUP($A16,'Ex Post LI &amp; Eligibility Stats'!$A$6:$N$16,G$4,FALSE)*E16/1000))</f>
        <v>139.70659999999998</v>
      </c>
      <c r="H16" s="558">
        <v>244</v>
      </c>
      <c r="I16" s="67">
        <f>IF(H16="","",IF(VLOOKUP($A16, 'Ex Ante LI &amp; Eligibility Stats'!$A$6:$N$16,I$4,FALSE)="N/A",0,VLOOKUP($A16, 'Ex Ante LI &amp; Eligibility Stats'!$A$6:$N$16,I$4,FALSE)*H16/1000))</f>
        <v>168.88521976000001</v>
      </c>
      <c r="J16" s="68">
        <f>IF(H16="","",IF(VLOOKUP($A16, 'Ex Post LI &amp; Eligibility Stats'!$A$6:$N$16,J$4,FALSE)="N/A",0,VLOOKUP($A16,'Ex Post LI &amp; Eligibility Stats'!$A$6:$N$16,J$4,FALSE)*H16/1000))</f>
        <v>140.8612</v>
      </c>
      <c r="K16" s="558">
        <v>244</v>
      </c>
      <c r="L16" s="67">
        <f>IF(K16="","",IF(VLOOKUP($A16, 'Ex Ante LI &amp; Eligibility Stats'!$A$6:$N$16,L$4,FALSE)="N/A",0,VLOOKUP($A16, 'Ex Ante LI &amp; Eligibility Stats'!$A$6:$N$16,L$4,FALSE)*K16/1000))</f>
        <v>174.40407519999999</v>
      </c>
      <c r="M16" s="68">
        <f>IF(K16="","",IF(VLOOKUP($A16, 'Ex Post LI &amp; Eligibility Stats'!$A$6:$N$16,M$4,FALSE)="N/A",0,VLOOKUP($A16,'Ex Post LI &amp; Eligibility Stats'!$A$6:$N$16,M$4,FALSE)*K16/1000))</f>
        <v>140.8612</v>
      </c>
      <c r="N16" s="558">
        <v>265</v>
      </c>
      <c r="O16" s="67">
        <f>IF(N16="","",IF(VLOOKUP($A16, 'Ex Ante LI &amp; Eligibility Stats'!$A$6:$N$16,O$4,FALSE)="N/A",0,VLOOKUP($A16, 'Ex Ante LI &amp; Eligibility Stats'!$A$6:$N$16,O$4,FALSE)*N16/1000))</f>
        <v>192.35968399999999</v>
      </c>
      <c r="P16" s="68">
        <f>IF(N16="","",IF(VLOOKUP($A16, 'Ex Post LI &amp; Eligibility Stats'!$A$6:$N$16,P$4,FALSE)="N/A",0,VLOOKUP($A16,'Ex Post LI &amp; Eligibility Stats'!$A$6:$N$16,P$4,FALSE)*N16/1000))</f>
        <v>152.9845</v>
      </c>
      <c r="Q16" s="559">
        <v>265</v>
      </c>
      <c r="R16" s="67">
        <f>IF(Q16="","",IF(VLOOKUP($A16, 'Ex Ante LI &amp; Eligibility Stats'!$A$6:$N$16,R$4,FALSE)="N/A",0,VLOOKUP($A16, 'Ex Ante LI &amp; Eligibility Stats'!$A$6:$N$16,R$4,FALSE)*Q16/1000))</f>
        <v>196.60175100000001</v>
      </c>
      <c r="S16" s="68">
        <f>IF(Q16="","",IF(VLOOKUP($A16, 'Ex Post LI &amp; Eligibility Stats'!$A$6:$N$16,S$4,FALSE)="N/A",0,VLOOKUP($A16,'Ex Post LI &amp; Eligibility Stats'!$A$6:$N$16,S$4,FALSE)*Q16/1000))</f>
        <v>152.9845</v>
      </c>
      <c r="T16" s="294">
        <v>10935</v>
      </c>
    </row>
    <row r="17" spans="1:36" ht="13.5" customHeight="1">
      <c r="A17" s="293" t="s">
        <v>25</v>
      </c>
      <c r="B17" s="558">
        <v>16</v>
      </c>
      <c r="C17" s="67">
        <f>IF(B17="","",IF(VLOOKUP($A17, 'Ex Ante LI &amp; Eligibility Stats'!$A$6:$N$16,C$4,FALSE)="N/A",0,VLOOKUP($A17, 'Ex Ante LI &amp; Eligibility Stats'!$A$6:$N$16,C$4,FALSE)*B17/1000))</f>
        <v>0</v>
      </c>
      <c r="D17" s="68">
        <f>IF(B17="","",IF(VLOOKUP($A17, 'Ex Post LI &amp; Eligibility Stats'!$A$6:$N$16,D$4,FALSE)="N/A",0,VLOOKUP($A17,'Ex Post LI &amp; Eligibility Stats'!$A$6:$N$16,D$4,FALSE)*B17/1000))</f>
        <v>0</v>
      </c>
      <c r="E17" s="558">
        <v>16</v>
      </c>
      <c r="F17" s="67">
        <f>IF(E17="","",IF(VLOOKUP($A17, 'Ex Ante LI &amp; Eligibility Stats'!$A$6:$N$16,F$4,FALSE)="N/A",0,VLOOKUP($A17, 'Ex Ante LI &amp; Eligibility Stats'!$A$6:$N$16,F$4,FALSE)*E17/1000))</f>
        <v>0</v>
      </c>
      <c r="G17" s="68">
        <f>IF(E17="","",IF(VLOOKUP($A17, 'Ex Post LI &amp; Eligibility Stats'!$A$6:$N$16,G$4,FALSE)="N/A",0,VLOOKUP($A17,'Ex Post LI &amp; Eligibility Stats'!$A$6:$N$16,G$4,FALSE)*E17/1000))</f>
        <v>0</v>
      </c>
      <c r="H17" s="558">
        <v>16</v>
      </c>
      <c r="I17" s="67">
        <f>IF(H17="","",IF(VLOOKUP($A17, 'Ex Ante LI &amp; Eligibility Stats'!$A$6:$N$16,I$4,FALSE)="N/A",0,VLOOKUP($A17, 'Ex Ante LI &amp; Eligibility Stats'!$A$6:$N$16,I$4,FALSE)*H17/1000))</f>
        <v>0</v>
      </c>
      <c r="J17" s="68">
        <f>IF(H17="","",IF(VLOOKUP($A17, 'Ex Post LI &amp; Eligibility Stats'!$A$6:$N$16,J$4,FALSE)="N/A",0,VLOOKUP($A17,'Ex Post LI &amp; Eligibility Stats'!$A$6:$N$16,J$4,FALSE)*H17/1000))</f>
        <v>0</v>
      </c>
      <c r="K17" s="558">
        <v>15</v>
      </c>
      <c r="L17" s="67">
        <f>IF(K17="","",IF(VLOOKUP($A17, 'Ex Ante LI &amp; Eligibility Stats'!$A$6:$N$16,L$4,FALSE)="N/A",0,VLOOKUP($A17, 'Ex Ante LI &amp; Eligibility Stats'!$A$6:$N$16,L$4,FALSE)*K17/1000))</f>
        <v>0</v>
      </c>
      <c r="M17" s="68">
        <f>IF(K17="","",IF(VLOOKUP($A17, 'Ex Post LI &amp; Eligibility Stats'!$A$6:$N$16,M$4,FALSE)="N/A",0,VLOOKUP($A17,'Ex Post LI &amp; Eligibility Stats'!$A$6:$N$16,M$4,FALSE)*K17/1000))</f>
        <v>0</v>
      </c>
      <c r="N17" s="558">
        <v>15</v>
      </c>
      <c r="O17" s="67">
        <f>IF(N17="","",IF(VLOOKUP($A17, 'Ex Ante LI &amp; Eligibility Stats'!$A$6:$N$16,O$4,FALSE)="N/A",0,VLOOKUP($A17, 'Ex Ante LI &amp; Eligibility Stats'!$A$6:$N$16,O$4,FALSE)*N17/1000))</f>
        <v>0</v>
      </c>
      <c r="P17" s="68">
        <f>IF(N17="","",IF(VLOOKUP($A17, 'Ex Post LI &amp; Eligibility Stats'!$A$6:$N$16,P$4,FALSE)="N/A",0,VLOOKUP($A17,'Ex Post LI &amp; Eligibility Stats'!$A$6:$N$16,P$4,FALSE)*N17/1000))</f>
        <v>0</v>
      </c>
      <c r="Q17" s="81">
        <v>15</v>
      </c>
      <c r="R17" s="67">
        <f>IF(Q17="","",IF(VLOOKUP($A17, 'Ex Ante LI &amp; Eligibility Stats'!$A$6:$N$16,R$4,FALSE)="N/A",0,VLOOKUP($A17, 'Ex Ante LI &amp; Eligibility Stats'!$A$6:$N$16,R$4,FALSE)*Q17/1000))</f>
        <v>0</v>
      </c>
      <c r="S17" s="68">
        <f>IF(Q17="","",IF(VLOOKUP($A17, 'Ex Post LI &amp; Eligibility Stats'!$A$6:$N$16,S$4,FALSE)="N/A",0,VLOOKUP($A17,'Ex Post LI &amp; Eligibility Stats'!$A$6:$N$16,S$4,FALSE)*Q17/1000))</f>
        <v>0</v>
      </c>
      <c r="T17" s="292" t="s">
        <v>19</v>
      </c>
    </row>
    <row r="18" spans="1:36" ht="13.5" customHeight="1">
      <c r="A18" s="293" t="s">
        <v>26</v>
      </c>
      <c r="B18" s="81">
        <v>0</v>
      </c>
      <c r="C18" s="67">
        <f>IF(B18="","",IF(VLOOKUP($A18, 'Ex Ante LI &amp; Eligibility Stats'!$A$6:$N$16,C$4,FALSE)="N/A",0,VLOOKUP($A18, 'Ex Ante LI &amp; Eligibility Stats'!$A$6:$N$16,C$4,FALSE)*B18/1000))</f>
        <v>0</v>
      </c>
      <c r="D18" s="68">
        <f>IF(B18="","",IF(VLOOKUP($A18, 'Ex Post LI &amp; Eligibility Stats'!$A$6:$N$16,D$4,FALSE)="N/A",0,VLOOKUP($A18,'Ex Post LI &amp; Eligibility Stats'!$A$6:$N$16,D$4,FALSE)*B18/1000))</f>
        <v>0</v>
      </c>
      <c r="E18" s="81">
        <v>0</v>
      </c>
      <c r="F18" s="67">
        <f>IF(E18="","",IF(VLOOKUP($A18, 'Ex Ante LI &amp; Eligibility Stats'!$A$6:$N$16,F$4,FALSE)="N/A",0,VLOOKUP($A18, 'Ex Ante LI &amp; Eligibility Stats'!$A$6:$N$16,F$4,FALSE)*E18/1000))</f>
        <v>0</v>
      </c>
      <c r="G18" s="68">
        <f>IF(E18="","",IF(VLOOKUP($A18, 'Ex Post LI &amp; Eligibility Stats'!$A$6:$N$16,G$4,FALSE)="N/A",0,VLOOKUP($A18,'Ex Post LI &amp; Eligibility Stats'!$A$6:$N$16,G$4,FALSE)*E18/1000))</f>
        <v>0</v>
      </c>
      <c r="H18" s="81">
        <v>0</v>
      </c>
      <c r="I18" s="67">
        <f>IF(H18="","",IF(VLOOKUP($A18, 'Ex Ante LI &amp; Eligibility Stats'!$A$6:$N$16,I$4,FALSE)="N/A",0,VLOOKUP($A18, 'Ex Ante LI &amp; Eligibility Stats'!$A$6:$N$16,I$4,FALSE)*H18/1000))</f>
        <v>0</v>
      </c>
      <c r="J18" s="68">
        <f>IF(H18="","",IF(VLOOKUP($A18, 'Ex Post LI &amp; Eligibility Stats'!$A$6:$N$16,J$4,FALSE)="N/A",0,VLOOKUP($A18,'Ex Post LI &amp; Eligibility Stats'!$A$6:$N$16,J$4,FALSE)*H18/1000))</f>
        <v>0</v>
      </c>
      <c r="K18" s="81">
        <v>0</v>
      </c>
      <c r="L18" s="67">
        <f>IF(K18="","",IF(VLOOKUP($A18, 'Ex Ante LI &amp; Eligibility Stats'!$A$6:$N$16,L$4,FALSE)="N/A",0,VLOOKUP($A18, 'Ex Ante LI &amp; Eligibility Stats'!$A$6:$N$16,L$4,FALSE)*K18/1000))</f>
        <v>0</v>
      </c>
      <c r="M18" s="68">
        <f>IF(K18="","",IF(VLOOKUP($A18, 'Ex Post LI &amp; Eligibility Stats'!$A$6:$N$16,M$4,FALSE)="N/A",0,VLOOKUP($A18,'Ex Post LI &amp; Eligibility Stats'!$A$6:$N$16,M$4,FALSE)*K18/1000))</f>
        <v>0</v>
      </c>
      <c r="N18" s="81">
        <v>0</v>
      </c>
      <c r="O18" s="67">
        <f>IF(N18="","",IF(VLOOKUP($A18, 'Ex Ante LI &amp; Eligibility Stats'!$A$6:$N$16,O$4,FALSE)="N/A",0,VLOOKUP($A18, 'Ex Ante LI &amp; Eligibility Stats'!$A$6:$N$16,O$4,FALSE)*N18/1000))</f>
        <v>0</v>
      </c>
      <c r="P18" s="68">
        <f>IF(N18="","",IF(VLOOKUP($A18, 'Ex Post LI &amp; Eligibility Stats'!$A$6:$N$16,P$4,FALSE)="N/A",0,VLOOKUP($A18,'Ex Post LI &amp; Eligibility Stats'!$A$6:$N$16,P$4,FALSE)*N18/1000))</f>
        <v>0</v>
      </c>
      <c r="Q18" s="37">
        <v>0</v>
      </c>
      <c r="R18" s="67">
        <f>IF(Q18="","",IF(VLOOKUP($A18, 'Ex Ante LI &amp; Eligibility Stats'!$A$6:$N$16,R$4,FALSE)="N/A",0,VLOOKUP($A18, 'Ex Ante LI &amp; Eligibility Stats'!$A$6:$N$16,R$4,FALSE)*Q18/1000))</f>
        <v>0</v>
      </c>
      <c r="S18" s="68">
        <f>IF(Q18="","",IF(VLOOKUP($A18, 'Ex Post LI &amp; Eligibility Stats'!$A$6:$N$16,S$4,FALSE)="N/A",0,VLOOKUP($A18,'Ex Post LI &amp; Eligibility Stats'!$A$6:$N$16,S$4,FALSE)*Q18/1000))</f>
        <v>0</v>
      </c>
      <c r="T18" s="292" t="s">
        <v>19</v>
      </c>
    </row>
    <row r="19" spans="1:36" ht="14.85" customHeight="1">
      <c r="A19" s="295" t="s">
        <v>27</v>
      </c>
      <c r="B19" s="558">
        <v>0</v>
      </c>
      <c r="C19" s="67">
        <f>IF(B19="","",IF(VLOOKUP($A19, 'Ex Ante LI &amp; Eligibility Stats'!$A$6:$N$16,C$4,FALSE)="N/A",0,VLOOKUP($A19, 'Ex Ante LI &amp; Eligibility Stats'!$A$6:$N$16,C$4,FALSE)*B19/1000))</f>
        <v>0</v>
      </c>
      <c r="D19" s="68">
        <f>IF(B19="","",IF(VLOOKUP($A19, 'Ex Post LI &amp; Eligibility Stats'!$A$6:$N$16,D$4,FALSE)="N/A",0,VLOOKUP($A19,'Ex Post LI &amp; Eligibility Stats'!$A$6:$N$16,D$4,FALSE)*B19/1000))</f>
        <v>0</v>
      </c>
      <c r="E19" s="558">
        <v>0</v>
      </c>
      <c r="F19" s="67">
        <f>IF(E19="","",IF(VLOOKUP($A19, 'Ex Ante LI &amp; Eligibility Stats'!$A$6:$N$16,F$4,FALSE)="N/A",0,VLOOKUP($A19, 'Ex Ante LI &amp; Eligibility Stats'!$A$6:$N$16,F$4,FALSE)*E19/1000))</f>
        <v>0</v>
      </c>
      <c r="G19" s="68">
        <f>IF(E19="","",IF(VLOOKUP($A19, 'Ex Post LI &amp; Eligibility Stats'!$A$6:$N$16,G$4,FALSE)="N/A",0,VLOOKUP($A19,'Ex Post LI &amp; Eligibility Stats'!$A$6:$N$16,G$4,FALSE)*E19/1000))</f>
        <v>0</v>
      </c>
      <c r="H19" s="558">
        <v>0</v>
      </c>
      <c r="I19" s="67">
        <f>IF(H19="","",IF(VLOOKUP($A19, 'Ex Ante LI &amp; Eligibility Stats'!$A$6:$N$16,I$4,FALSE)="N/A",0,VLOOKUP($A19, 'Ex Ante LI &amp; Eligibility Stats'!$A$6:$N$16,I$4,FALSE)*H19/1000))</f>
        <v>0</v>
      </c>
      <c r="J19" s="68">
        <f>IF(H19="","",IF(VLOOKUP($A19, 'Ex Post LI &amp; Eligibility Stats'!$A$6:$N$16,J$4,FALSE)="N/A",0,VLOOKUP($A19,'Ex Post LI &amp; Eligibility Stats'!$A$6:$N$16,J$4,FALSE)*H19/1000))</f>
        <v>0</v>
      </c>
      <c r="K19" s="558">
        <v>0</v>
      </c>
      <c r="L19" s="67">
        <f>IF(K19="","",IF(VLOOKUP($A19, 'Ex Ante LI &amp; Eligibility Stats'!$A$6:$N$16,L$4,FALSE)="N/A",0,VLOOKUP($A19, 'Ex Ante LI &amp; Eligibility Stats'!$A$6:$N$16,L$4,FALSE)*K19/1000))</f>
        <v>0</v>
      </c>
      <c r="M19" s="68">
        <f>IF(K19="","",IF(VLOOKUP($A19, 'Ex Post LI &amp; Eligibility Stats'!$A$6:$N$16,M$4,FALSE)="N/A",0,VLOOKUP($A19,'Ex Post LI &amp; Eligibility Stats'!$A$6:$N$16,M$4,FALSE)*K19/1000))</f>
        <v>0</v>
      </c>
      <c r="N19" s="558">
        <v>0</v>
      </c>
      <c r="O19" s="67">
        <f>IF(N19="","",IF(VLOOKUP($A19, 'Ex Ante LI &amp; Eligibility Stats'!$A$6:$N$16,O$4,FALSE)="N/A",0,VLOOKUP($A19, 'Ex Ante LI &amp; Eligibility Stats'!$A$6:$N$16,O$4,FALSE)*N19/1000))</f>
        <v>0</v>
      </c>
      <c r="P19" s="68">
        <f>IF(N19="","",IF(VLOOKUP($A19, 'Ex Post LI &amp; Eligibility Stats'!$A$6:$N$16,P$4,FALSE)="N/A",0,VLOOKUP($A19,'Ex Post LI &amp; Eligibility Stats'!$A$6:$N$16,P$4,FALSE)*N19/1000))</f>
        <v>0</v>
      </c>
      <c r="Q19" s="37">
        <v>0</v>
      </c>
      <c r="R19" s="67">
        <f>IF(Q19="","",IF(VLOOKUP($A19, 'Ex Ante LI &amp; Eligibility Stats'!$A$6:$N$16,R$4,FALSE)="N/A",0,VLOOKUP($A19, 'Ex Ante LI &amp; Eligibility Stats'!$A$6:$N$16,R$4,FALSE)*Q19/1000))</f>
        <v>0</v>
      </c>
      <c r="S19" s="68">
        <f>IF(Q19="","",IF(VLOOKUP($A19, 'Ex Post LI &amp; Eligibility Stats'!$A$6:$N$16,S$4,FALSE)="N/A",0,VLOOKUP($A19,'Ex Post LI &amp; Eligibility Stats'!$A$6:$N$16,S$4,FALSE)*Q19/1000))</f>
        <v>0</v>
      </c>
      <c r="T19" s="292" t="s">
        <v>19</v>
      </c>
    </row>
    <row r="20" spans="1:36" ht="14.25">
      <c r="A20" s="38" t="s">
        <v>28</v>
      </c>
      <c r="B20" s="558">
        <v>74424</v>
      </c>
      <c r="C20" s="69">
        <f>IF(B20="","",IF(VLOOKUP($A20, 'Ex Ante LI &amp; Eligibility Stats'!$A$6:$N$16,C$4,FALSE)="N/A",0,VLOOKUP($A20, 'Ex Ante LI &amp; Eligibility Stats'!$A$6:$N$16,C$4,FALSE)*B20/1000))</f>
        <v>0</v>
      </c>
      <c r="D20" s="68">
        <f>IF(B20="","",IF(VLOOKUP($A20, 'Ex Post LI &amp; Eligibility Stats'!$A$6:$N$16,D$4,FALSE)="N/A",0,VLOOKUP($A20,'Ex Post LI &amp; Eligibility Stats'!$A$6:$N$16,D$4,FALSE)*B20/1000))</f>
        <v>0</v>
      </c>
      <c r="E20" s="558">
        <v>73586</v>
      </c>
      <c r="F20" s="69">
        <f>IF(E20="","",IF(VLOOKUP($A20, 'Ex Ante LI &amp; Eligibility Stats'!$A$6:$N$16,F$4,FALSE)="N/A",0,VLOOKUP($A20, 'Ex Ante LI &amp; Eligibility Stats'!$A$6:$N$16,F$4,FALSE)*E20/1000))</f>
        <v>0</v>
      </c>
      <c r="G20" s="68">
        <f>IF(E20="","",IF(VLOOKUP($A20, 'Ex Post LI &amp; Eligibility Stats'!$A$6:$N$16,G$4,FALSE)="N/A",0,VLOOKUP($A20,'Ex Post LI &amp; Eligibility Stats'!$A$6:$N$16,G$4,FALSE)*E20/1000))</f>
        <v>0</v>
      </c>
      <c r="H20" s="558">
        <v>72886</v>
      </c>
      <c r="I20" s="69">
        <f>IF(H20="","",IF(VLOOKUP($A20, 'Ex Ante LI &amp; Eligibility Stats'!$A$6:$N$16,I$4,FALSE)="N/A",0,VLOOKUP($A20, 'Ex Ante LI &amp; Eligibility Stats'!$A$6:$N$16,I$4,FALSE)*H20/1000))</f>
        <v>0</v>
      </c>
      <c r="J20" s="68">
        <f>IF(H20="","",IF(VLOOKUP($A20, 'Ex Post LI &amp; Eligibility Stats'!$A$6:$N$16,J$4,FALSE)="N/A",0,VLOOKUP($A20,'Ex Post LI &amp; Eligibility Stats'!$A$6:$N$16,J$4,FALSE)*H20/1000))</f>
        <v>0</v>
      </c>
      <c r="K20" s="558">
        <v>72249</v>
      </c>
      <c r="L20" s="69">
        <f>IF(K20="","",IF(VLOOKUP($A20, 'Ex Ante LI &amp; Eligibility Stats'!$A$6:$N$16,L$4,FALSE)="N/A",0,VLOOKUP($A20, 'Ex Ante LI &amp; Eligibility Stats'!$A$6:$N$16,L$4,FALSE)*K20/1000))</f>
        <v>0</v>
      </c>
      <c r="M20" s="68">
        <f>IF(K20="","",IF(VLOOKUP($A20, 'Ex Post LI &amp; Eligibility Stats'!$A$6:$N$16,M$4,FALSE)="N/A",0,VLOOKUP($A20,'Ex Post LI &amp; Eligibility Stats'!$A$6:$N$16,M$4,FALSE)*K20/1000))</f>
        <v>0</v>
      </c>
      <c r="N20" s="558">
        <v>69149</v>
      </c>
      <c r="O20" s="69">
        <f>IF(N20="","",IF(VLOOKUP($A20, 'Ex Ante LI &amp; Eligibility Stats'!$A$6:$N$16,O$4,FALSE)="N/A",0,VLOOKUP($A20, 'Ex Ante LI &amp; Eligibility Stats'!$A$6:$N$16,O$4,FALSE)*N20/1000))</f>
        <v>19.369372166638001</v>
      </c>
      <c r="P20" s="68">
        <f>IF(N20="","",IF(VLOOKUP($A20, 'Ex Post LI &amp; Eligibility Stats'!$A$6:$N$16,P$4,FALSE)="N/A",0,VLOOKUP($A20,'Ex Post LI &amp; Eligibility Stats'!$A$6:$N$16,P$4,FALSE)*N20/1000))</f>
        <v>21.43619</v>
      </c>
      <c r="Q20" s="80">
        <v>68081</v>
      </c>
      <c r="R20" s="69">
        <f>IF(Q20="","",IF(VLOOKUP($A20, 'Ex Ante LI &amp; Eligibility Stats'!$A$6:$N$16,R$4,FALSE)="N/A",0,VLOOKUP($A20, 'Ex Ante LI &amp; Eligibility Stats'!$A$6:$N$16,R$4,FALSE)*Q20/1000))</f>
        <v>24.02992694804</v>
      </c>
      <c r="S20" s="68">
        <f>IF(Q20="","",IF(VLOOKUP($A20, 'Ex Post LI &amp; Eligibility Stats'!$A$6:$N$16,S$4,FALSE)="N/A",0,VLOOKUP($A20,'Ex Post LI &amp; Eligibility Stats'!$A$6:$N$16,S$4,FALSE)*Q20/1000))</f>
        <v>21.10511</v>
      </c>
      <c r="T20" s="292" t="s">
        <v>19</v>
      </c>
    </row>
    <row r="21" spans="1:36" s="136" customFormat="1" ht="13.5" thickBot="1">
      <c r="A21" s="135" t="s">
        <v>29</v>
      </c>
      <c r="B21" s="269">
        <f>IF(B16="","",SUM(B16:B20))</f>
        <v>74679</v>
      </c>
      <c r="C21" s="425">
        <f t="shared" ref="C21:D21" si="0">IF(C16="","",SUM(C16:C20))</f>
        <v>144.90817125999999</v>
      </c>
      <c r="D21" s="270">
        <f t="shared" si="0"/>
        <v>137.97469999999998</v>
      </c>
      <c r="E21" s="269">
        <f>IF(E16="","",SUM(E16:E20))</f>
        <v>73844</v>
      </c>
      <c r="F21" s="425">
        <f t="shared" ref="F21:G21" si="1">IF(F16="","",SUM(F16:F20))</f>
        <v>157.27346228000002</v>
      </c>
      <c r="G21" s="270">
        <f t="shared" si="1"/>
        <v>139.70659999999998</v>
      </c>
      <c r="H21" s="269">
        <f>IF(H16="","",SUM(H16:H20))</f>
        <v>73146</v>
      </c>
      <c r="I21" s="425">
        <f t="shared" ref="I21:J21" si="2">IF(I16="","",SUM(I16:I20))</f>
        <v>168.88521976000001</v>
      </c>
      <c r="J21" s="270">
        <f t="shared" si="2"/>
        <v>140.8612</v>
      </c>
      <c r="K21" s="269">
        <f>IF(K16="","",SUM(K16:K20))</f>
        <v>72508</v>
      </c>
      <c r="L21" s="425">
        <f t="shared" ref="L21:M21" si="3">IF(L16="","",SUM(L16:L20))</f>
        <v>174.40407519999999</v>
      </c>
      <c r="M21" s="270">
        <f t="shared" si="3"/>
        <v>140.8612</v>
      </c>
      <c r="N21" s="269">
        <f>IF(N16="","",SUM(N16:N20))</f>
        <v>69429</v>
      </c>
      <c r="O21" s="425">
        <f t="shared" ref="O21:P21" si="4">IF(O16="","",SUM(O16:O20))</f>
        <v>211.72905616663797</v>
      </c>
      <c r="P21" s="270">
        <f t="shared" si="4"/>
        <v>174.42069000000001</v>
      </c>
      <c r="Q21" s="153">
        <f>IF(Q16="","",SUM(Q16:Q20))</f>
        <v>68361</v>
      </c>
      <c r="R21" s="425">
        <f t="shared" ref="R21:S21" si="5">IF(R16="","",SUM(R16:R20))</f>
        <v>220.63167794804002</v>
      </c>
      <c r="S21" s="270">
        <f t="shared" si="5"/>
        <v>174.08960999999999</v>
      </c>
      <c r="T21" s="426"/>
      <c r="U21" s="43"/>
      <c r="V21" s="43"/>
      <c r="W21" s="43"/>
      <c r="X21" s="43"/>
      <c r="Y21" s="43"/>
      <c r="Z21" s="43"/>
      <c r="AA21" s="43"/>
      <c r="AB21" s="43"/>
      <c r="AC21" s="43"/>
      <c r="AD21" s="43"/>
      <c r="AE21" s="43"/>
      <c r="AF21" s="43"/>
      <c r="AG21" s="43"/>
      <c r="AH21" s="43"/>
      <c r="AI21" s="43"/>
      <c r="AJ21" s="43"/>
    </row>
    <row r="22" spans="1:36" ht="15" thickTop="1">
      <c r="A22" s="535" t="s">
        <v>30</v>
      </c>
      <c r="B22" s="130"/>
      <c r="C22" s="130"/>
      <c r="D22" s="132"/>
      <c r="E22" s="130"/>
      <c r="F22" s="130"/>
      <c r="G22" s="132"/>
      <c r="H22" s="130"/>
      <c r="I22" s="130"/>
      <c r="J22" s="132"/>
      <c r="K22" s="130"/>
      <c r="L22" s="130"/>
      <c r="M22" s="132"/>
      <c r="N22" s="130"/>
      <c r="O22" s="130"/>
      <c r="P22" s="132"/>
      <c r="Q22" s="130"/>
      <c r="R22" s="130"/>
      <c r="S22" s="132"/>
      <c r="T22" s="346"/>
      <c r="U22" s="39"/>
      <c r="V22" s="39"/>
      <c r="W22" s="39"/>
      <c r="X22" s="39"/>
      <c r="Y22" s="39"/>
      <c r="Z22" s="39"/>
      <c r="AA22" s="39"/>
      <c r="AB22" s="39"/>
      <c r="AC22" s="39"/>
    </row>
    <row r="23" spans="1:36" ht="14.85" customHeight="1">
      <c r="A23" s="560" t="s">
        <v>31</v>
      </c>
      <c r="B23" s="558">
        <v>0</v>
      </c>
      <c r="C23" s="67">
        <f>IF(B23="","",IF(VLOOKUP($A23, 'Ex Ante LI &amp; Eligibility Stats'!$A$6:$N$16,C$4,FALSE)="N/A",0,VLOOKUP($A23, 'Ex Ante LI &amp; Eligibility Stats'!$A$6:$N$16,C$4,FALSE)*B23/1000))</f>
        <v>0</v>
      </c>
      <c r="D23" s="68">
        <v>0</v>
      </c>
      <c r="E23" s="558">
        <v>0</v>
      </c>
      <c r="F23" s="67">
        <f>IF(E23="","",IF(VLOOKUP($A23, 'Ex Ante LI &amp; Eligibility Stats'!$A$6:$N$16,F$4,FALSE)="N/A",0,VLOOKUP($A23, 'Ex Ante LI &amp; Eligibility Stats'!$A$6:$N$16,F$4,FALSE)*E23/1000))</f>
        <v>0</v>
      </c>
      <c r="G23" s="68">
        <v>0</v>
      </c>
      <c r="H23" s="558">
        <v>0</v>
      </c>
      <c r="I23" s="67">
        <f>IF(H23="","",IF(VLOOKUP($A23, 'Ex Ante LI &amp; Eligibility Stats'!$A$6:$N$16,I$4,FALSE)="N/A",0,VLOOKUP($A23, 'Ex Ante LI &amp; Eligibility Stats'!$A$6:$N$16,I$4,FALSE)*H23/1000))</f>
        <v>0</v>
      </c>
      <c r="J23" s="68">
        <v>0</v>
      </c>
      <c r="K23" s="558">
        <v>0</v>
      </c>
      <c r="L23" s="67">
        <f>IF(K23="","",IF(VLOOKUP($A23, 'Ex Ante LI &amp; Eligibility Stats'!$A$6:$N$16,L$4,FALSE)="N/A",0,VLOOKUP($A23, 'Ex Ante LI &amp; Eligibility Stats'!$A$6:$N$16,L$4,FALSE)*K23/1000))</f>
        <v>0</v>
      </c>
      <c r="M23" s="68">
        <v>0</v>
      </c>
      <c r="N23" s="558">
        <v>0</v>
      </c>
      <c r="O23" s="74">
        <f>IF(N23="","",IF(VLOOKUP($A23, 'Ex Ante LI &amp; Eligibility Stats'!$A$6:$N$16,O$4,FALSE)="N/A",0,VLOOKUP($A23, 'Ex Ante LI &amp; Eligibility Stats'!$A$6:$N$16,O$4,FALSE)*N23/1000))</f>
        <v>0</v>
      </c>
      <c r="P23" s="534">
        <v>0</v>
      </c>
      <c r="Q23" s="35">
        <v>0</v>
      </c>
      <c r="R23" s="74">
        <f>IF(Q23="","",IF(VLOOKUP($A23, 'Ex Ante LI &amp; Eligibility Stats'!$A$6:$N$16,R$4,FALSE)="N/A",0,VLOOKUP($A23, 'Ex Ante LI &amp; Eligibility Stats'!$A$6:$N$16,R$4,FALSE)*Q23/1000))</f>
        <v>0</v>
      </c>
      <c r="S23" s="76">
        <v>0</v>
      </c>
      <c r="T23" s="294">
        <v>603881</v>
      </c>
      <c r="U23" s="39"/>
      <c r="V23" s="39"/>
      <c r="W23" s="39"/>
      <c r="X23" s="39"/>
      <c r="Y23" s="39"/>
      <c r="Z23" s="39"/>
      <c r="AA23" s="39"/>
      <c r="AB23" s="39"/>
      <c r="AC23" s="39"/>
    </row>
    <row r="24" spans="1:36" ht="14.85" customHeight="1">
      <c r="A24" s="560" t="s">
        <v>32</v>
      </c>
      <c r="B24" s="558">
        <v>0</v>
      </c>
      <c r="C24" s="67">
        <f>IF(B24="","",IF(VLOOKUP($A24, 'Ex Ante LI &amp; Eligibility Stats'!$A$6:$N$16,C$4,FALSE)="N/A",0,VLOOKUP($A24, 'Ex Ante LI &amp; Eligibility Stats'!$A$6:$N$16,C$4,FALSE)*B24/1000))</f>
        <v>0</v>
      </c>
      <c r="D24" s="68">
        <f>IF(B24="","",IF(VLOOKUP($A24, 'Ex Post LI &amp; Eligibility Stats'!$A$6:$N$16,D$4,FALSE)="N/A",0,VLOOKUP($A24,'Ex Post LI &amp; Eligibility Stats'!$A$6:$N$16,D$4,FALSE)*B24/1000))</f>
        <v>0</v>
      </c>
      <c r="E24" s="558">
        <v>0</v>
      </c>
      <c r="F24" s="67">
        <f>IF(E24="","",IF(VLOOKUP($A24, 'Ex Ante LI &amp; Eligibility Stats'!$A$6:$N$16,F$4,FALSE)="N/A",0,VLOOKUP($A24, 'Ex Ante LI &amp; Eligibility Stats'!$A$6:$N$16,F$4,FALSE)*E24/1000))</f>
        <v>0</v>
      </c>
      <c r="G24" s="68">
        <f>IF(E24="","",IF(VLOOKUP($A24, 'Ex Post LI &amp; Eligibility Stats'!$A$6:$N$16,G$4,FALSE)="N/A",0,VLOOKUP($A24,'Ex Post LI &amp; Eligibility Stats'!$A$6:$N$16,G$4,FALSE)*E24/1000))</f>
        <v>0</v>
      </c>
      <c r="H24" s="558">
        <v>0</v>
      </c>
      <c r="I24" s="67">
        <f>IF(H24="","",IF(VLOOKUP($A24, 'Ex Ante LI &amp; Eligibility Stats'!$A$6:$N$16,I$4,FALSE)="N/A",0,VLOOKUP($A24, 'Ex Ante LI &amp; Eligibility Stats'!$A$6:$N$16,I$4,FALSE)*H24/1000))</f>
        <v>0</v>
      </c>
      <c r="J24" s="68">
        <f>IF(H24="","",IF(VLOOKUP($A24, 'Ex Post LI &amp; Eligibility Stats'!$A$6:$N$16,J$4,FALSE)="N/A",0,VLOOKUP($A24,'Ex Post LI &amp; Eligibility Stats'!$A$6:$N$16,J$4,FALSE)*H24/1000))</f>
        <v>0</v>
      </c>
      <c r="K24" s="558">
        <v>0</v>
      </c>
      <c r="L24" s="67">
        <f>IF(K24="","",IF(VLOOKUP($A24, 'Ex Ante LI &amp; Eligibility Stats'!$A$6:$N$16,L$4,FALSE)="N/A",0,VLOOKUP($A24, 'Ex Ante LI &amp; Eligibility Stats'!$A$6:$N$16,L$4,FALSE)*K24/1000))</f>
        <v>0</v>
      </c>
      <c r="M24" s="68">
        <f>IF(K24="","",IF(VLOOKUP($A24, 'Ex Post LI &amp; Eligibility Stats'!$A$6:$N$16,M$4,FALSE)="N/A",0,VLOOKUP($A24,'Ex Post LI &amp; Eligibility Stats'!$A$6:$N$16,M$4,FALSE)*K24/1000))</f>
        <v>0</v>
      </c>
      <c r="N24" s="558">
        <v>229</v>
      </c>
      <c r="O24" s="74">
        <f>IF(N24="","",IF(VLOOKUP($A24, 'Ex Ante LI &amp; Eligibility Stats'!$A$6:$N$16,O$4,FALSE)="N/A",0,VLOOKUP($A24, 'Ex Ante LI &amp; Eligibility Stats'!$A$6:$N$16,O$4,FALSE)*N24/1000))</f>
        <v>8.8393999999999995</v>
      </c>
      <c r="P24" s="76">
        <f>IF(N24="","",IF(VLOOKUP($A24, 'Ex Post LI &amp; Eligibility Stats'!$A$6:$N$16,P$4,FALSE)="N/A",0,VLOOKUP($A24,'Ex Post LI &amp; Eligibility Stats'!$A$6:$N$16,P$4,FALSE)*N24/1000))</f>
        <v>13.488100000000001</v>
      </c>
      <c r="Q24" s="561">
        <v>334</v>
      </c>
      <c r="R24" s="74">
        <f>IF(Q24="","",IF(VLOOKUP($A24, 'Ex Ante LI &amp; Eligibility Stats'!$A$6:$N$16,R$4,FALSE)="N/A",0,VLOOKUP($A24, 'Ex Ante LI &amp; Eligibility Stats'!$A$6:$N$16,R$4,FALSE)*Q24/1000))</f>
        <v>10.5878</v>
      </c>
      <c r="S24" s="76">
        <f>IF(Q24="","",IF(VLOOKUP($A24, 'Ex Post LI &amp; Eligibility Stats'!$A$6:$N$16,S$4,FALSE)="N/A",0,VLOOKUP($A24,'Ex Post LI &amp; Eligibility Stats'!$A$6:$N$16,S$4,FALSE)*Q24/1000))</f>
        <v>19.672599999999999</v>
      </c>
      <c r="T24" s="294">
        <v>603881</v>
      </c>
      <c r="U24" s="39"/>
      <c r="V24" s="39"/>
      <c r="W24" s="39"/>
      <c r="X24" s="39"/>
      <c r="Y24" s="39"/>
      <c r="Z24" s="39"/>
      <c r="AA24" s="39"/>
      <c r="AB24" s="39"/>
      <c r="AC24" s="39"/>
    </row>
    <row r="25" spans="1:36" ht="13.5" customHeight="1">
      <c r="A25" s="560" t="s">
        <v>33</v>
      </c>
      <c r="B25" s="558">
        <v>1598</v>
      </c>
      <c r="C25" s="67">
        <f>IF(B25="","",IF(VLOOKUP($A25, 'Ex Ante LI &amp; Eligibility Stats'!$A$6:$N$16,C$4,FALSE)="N/A",0,VLOOKUP($A25, 'Ex Ante LI &amp; Eligibility Stats'!$A$6:$N$16,C$4,FALSE)*B25/1000))</f>
        <v>3.1041780890399999</v>
      </c>
      <c r="D25" s="68">
        <f>IF(B25="","",IF(VLOOKUP($A25, 'Ex Post LI &amp; Eligibility Stats'!$A$6:$N$16,D$4,FALSE)="N/A",0,VLOOKUP($A25,'Ex Post LI &amp; Eligibility Stats'!$A$6:$N$16,D$4,FALSE)*B25/1000))</f>
        <v>6.4718999999999998</v>
      </c>
      <c r="E25" s="558">
        <v>1446</v>
      </c>
      <c r="F25" s="67">
        <f>IF(E25="","",IF(VLOOKUP($A25, 'Ex Ante LI &amp; Eligibility Stats'!$A$6:$N$16,F$4,FALSE)="N/A",0,VLOOKUP($A25, 'Ex Ante LI &amp; Eligibility Stats'!$A$6:$N$16,F$4,FALSE)*E25/1000))</f>
        <v>3.1335275200799999</v>
      </c>
      <c r="G25" s="68">
        <f>IF(E25="","",IF(VLOOKUP($A25, 'Ex Post LI &amp; Eligibility Stats'!$A$6:$N$16,G$4,FALSE)="N/A",0,VLOOKUP($A25,'Ex Post LI &amp; Eligibility Stats'!$A$6:$N$16,G$4,FALSE)*E25/1000))</f>
        <v>5.8563000000000001</v>
      </c>
      <c r="H25" s="558">
        <v>1554</v>
      </c>
      <c r="I25" s="67">
        <f>IF(H25="","",IF(VLOOKUP($A25, 'Ex Ante LI &amp; Eligibility Stats'!$A$6:$N$16,I$4,FALSE)="N/A",0,VLOOKUP($A25, 'Ex Ante LI &amp; Eligibility Stats'!$A$6:$N$16,I$4,FALSE)*H25/1000))</f>
        <v>3.0140714847599996</v>
      </c>
      <c r="J25" s="68">
        <f>IF(H25="","",IF(VLOOKUP($A25, 'Ex Post LI &amp; Eligibility Stats'!$A$6:$N$16,J$4,FALSE)="N/A",0,VLOOKUP($A25,'Ex Post LI &amp; Eligibility Stats'!$A$6:$N$16,J$4,FALSE)*H25/1000))</f>
        <v>6.2936999999999994</v>
      </c>
      <c r="K25" s="558">
        <v>1469</v>
      </c>
      <c r="L25" s="67">
        <f>IF(K25="","",IF(VLOOKUP($A25, 'Ex Ante LI &amp; Eligibility Stats'!$A$6:$N$16,L$4,FALSE)="N/A",0,VLOOKUP($A25, 'Ex Ante LI &amp; Eligibility Stats'!$A$6:$N$16,L$4,FALSE)*K25/1000))</f>
        <v>3.1884080316399999</v>
      </c>
      <c r="M25" s="68">
        <f>IF(K25="","",IF(VLOOKUP($A25, 'Ex Post LI &amp; Eligibility Stats'!$A$6:$N$16,M$4,FALSE)="N/A",0,VLOOKUP($A25,'Ex Post LI &amp; Eligibility Stats'!$A$6:$N$16,M$4,FALSE)*K25/1000))</f>
        <v>5.9494499999999997</v>
      </c>
      <c r="N25" s="558">
        <v>1451</v>
      </c>
      <c r="O25" s="67">
        <f>IF(N25="","",IF(VLOOKUP($A25, 'Ex Ante LI &amp; Eligibility Stats'!$A$6:$N$16,O$4,FALSE)="N/A",0,VLOOKUP($A25, 'Ex Ante LI &amp; Eligibility Stats'!$A$6:$N$16,O$4,FALSE)*N25/1000))</f>
        <v>4.5697178776000005</v>
      </c>
      <c r="P25" s="163">
        <f>IF(N25="","",IF(VLOOKUP($A25, 'Ex Post LI &amp; Eligibility Stats'!$A$6:$N$16,P$4,FALSE)="N/A",0,VLOOKUP($A25,'Ex Post LI &amp; Eligibility Stats'!$A$6:$N$16,P$4,FALSE)*N25/1000))</f>
        <v>5.8765499999999999</v>
      </c>
      <c r="Q25" s="559">
        <v>1460</v>
      </c>
      <c r="R25" s="67">
        <f>IF(Q25="","",IF(VLOOKUP($A25, 'Ex Ante LI &amp; Eligibility Stats'!$A$6:$N$16,R$4,FALSE)="N/A",0,VLOOKUP($A25, 'Ex Ante LI &amp; Eligibility Stats'!$A$6:$N$16,R$4,FALSE)*Q25/1000))</f>
        <v>5.0424926367999996</v>
      </c>
      <c r="S25" s="163">
        <f>IF(Q25="","",IF(VLOOKUP($A25, 'Ex Post LI &amp; Eligibility Stats'!$A$6:$N$16,S$4,FALSE)="N/A",0,VLOOKUP($A25,'Ex Post LI &amp; Eligibility Stats'!$A$6:$N$16,S$4,FALSE)*Q25/1000))</f>
        <v>5.9130000000000003</v>
      </c>
      <c r="T25" s="294">
        <v>7299</v>
      </c>
      <c r="U25" s="39"/>
      <c r="V25" s="39"/>
      <c r="W25" s="39"/>
      <c r="X25" s="39"/>
      <c r="Y25" s="39"/>
      <c r="Z25" s="39"/>
      <c r="AA25" s="39"/>
      <c r="AB25" s="39"/>
      <c r="AC25" s="39"/>
    </row>
    <row r="26" spans="1:36" ht="13.5" customHeight="1">
      <c r="A26" s="560" t="s">
        <v>34</v>
      </c>
      <c r="B26" s="558">
        <v>17678</v>
      </c>
      <c r="C26" s="67">
        <f>IF(B26="","",IF(VLOOKUP($A26, 'Ex Ante LI &amp; Eligibility Stats'!$A$6:$N$16,C$4,FALSE)="N/A",0,VLOOKUP($A26, 'Ex Ante LI &amp; Eligibility Stats'!$A$6:$N$16,C$4,FALSE)*B26/1000))</f>
        <v>3.2752563768480005</v>
      </c>
      <c r="D26" s="68">
        <f>IF(B26="","",IF(VLOOKUP($A26, 'Ex Post LI &amp; Eligibility Stats'!$A$6:$N$16,D$4,FALSE)="N/A",0,VLOOKUP($A26,'Ex Post LI &amp; Eligibility Stats'!$A$6:$N$16,D$4,FALSE)*B26/1000))</f>
        <v>5.8337400000000006</v>
      </c>
      <c r="E26" s="558">
        <v>17520</v>
      </c>
      <c r="F26" s="67">
        <f>IF(E26="","",IF(VLOOKUP($A26, 'Ex Ante LI &amp; Eligibility Stats'!$A$6:$N$16,F$4,FALSE)="N/A",0,VLOOKUP($A26, 'Ex Ante LI &amp; Eligibility Stats'!$A$6:$N$16,F$4,FALSE)*E26/1000))</f>
        <v>3.2967481761599999</v>
      </c>
      <c r="G26" s="68">
        <f>IF(E26="","",IF(VLOOKUP($A26, 'Ex Post LI &amp; Eligibility Stats'!$A$6:$N$16,G$4,FALSE)="N/A",0,VLOOKUP($A26,'Ex Post LI &amp; Eligibility Stats'!$A$6:$N$16,G$4,FALSE)*E26/1000))</f>
        <v>5.7816000000000001</v>
      </c>
      <c r="H26" s="558">
        <v>17343</v>
      </c>
      <c r="I26" s="67">
        <f>IF(H26="","",IF(VLOOKUP($A26, 'Ex Ante LI &amp; Eligibility Stats'!$A$6:$N$16,I$4,FALSE)="N/A",0,VLOOKUP($A26, 'Ex Ante LI &amp; Eligibility Stats'!$A$6:$N$16,I$4,FALSE)*H26/1000))</f>
        <v>3.1304914512300002</v>
      </c>
      <c r="J26" s="68">
        <f>IF(H26="","",IF(VLOOKUP($A26, 'Ex Post LI &amp; Eligibility Stats'!$A$6:$N$16,J$4,FALSE)="N/A",0,VLOOKUP($A26,'Ex Post LI &amp; Eligibility Stats'!$A$6:$N$16,J$4,FALSE)*H26/1000))</f>
        <v>5.7231900000000007</v>
      </c>
      <c r="K26" s="558">
        <v>17385</v>
      </c>
      <c r="L26" s="67">
        <f>IF(K26="","",IF(VLOOKUP($A26, 'Ex Ante LI &amp; Eligibility Stats'!$A$6:$N$16,L$4,FALSE)="N/A",0,VLOOKUP($A26, 'Ex Ante LI &amp; Eligibility Stats'!$A$6:$N$16,L$4,FALSE)*K26/1000))</f>
        <v>3.5587320309599999</v>
      </c>
      <c r="M26" s="68">
        <f>IF(K26="","",IF(VLOOKUP($A26, 'Ex Post LI &amp; Eligibility Stats'!$A$6:$N$16,M$4,FALSE)="N/A",0,VLOOKUP($A26,'Ex Post LI &amp; Eligibility Stats'!$A$6:$N$16,M$4,FALSE)*K26/1000))</f>
        <v>5.73705</v>
      </c>
      <c r="N26" s="558">
        <v>17215</v>
      </c>
      <c r="O26" s="67">
        <f>IF(N26="","",IF(VLOOKUP($A26, 'Ex Ante LI &amp; Eligibility Stats'!$A$6:$N$16,O$4,FALSE)="N/A",0,VLOOKUP($A26, 'Ex Ante LI &amp; Eligibility Stats'!$A$6:$N$16,O$4,FALSE)*N26/1000))</f>
        <v>4.8502215483699995</v>
      </c>
      <c r="P26" s="68">
        <f>IF(N26="","",IF(VLOOKUP($A26, 'Ex Post LI &amp; Eligibility Stats'!$A$6:$N$16,P$4,FALSE)="N/A",0,VLOOKUP($A26,'Ex Post LI &amp; Eligibility Stats'!$A$6:$N$16,P$4,FALSE)*N26/1000))</f>
        <v>5.6809500000000002</v>
      </c>
      <c r="Q26" s="37">
        <v>17092</v>
      </c>
      <c r="R26" s="67">
        <f>IF(Q26="","",IF(VLOOKUP($A26, 'Ex Ante LI &amp; Eligibility Stats'!$A$6:$N$16,R$4,FALSE)="N/A",0,VLOOKUP($A26, 'Ex Ante LI &amp; Eligibility Stats'!$A$6:$N$16,R$4,FALSE)*Q26/1000))</f>
        <v>5.3878630289279998</v>
      </c>
      <c r="S26" s="68">
        <f>IF(Q26="","",IF(VLOOKUP($A26, 'Ex Post LI &amp; Eligibility Stats'!$A$6:$N$16,S$4,FALSE)="N/A",0,VLOOKUP($A26,'Ex Post LI &amp; Eligibility Stats'!$A$6:$N$16,S$4,FALSE)*Q26/1000))</f>
        <v>5.6403600000000003</v>
      </c>
      <c r="T26" s="294">
        <v>95833</v>
      </c>
      <c r="U26" s="39"/>
      <c r="V26" s="39"/>
      <c r="W26" s="39"/>
      <c r="X26" s="39"/>
      <c r="Y26" s="39"/>
      <c r="Z26" s="39"/>
      <c r="AA26" s="39"/>
      <c r="AB26" s="39"/>
      <c r="AC26" s="39"/>
    </row>
    <row r="27" spans="1:36" ht="13.5" customHeight="1">
      <c r="A27" s="560" t="s">
        <v>35</v>
      </c>
      <c r="B27" s="558">
        <v>95365</v>
      </c>
      <c r="C27" s="67">
        <f>IF(B27="","",IF(VLOOKUP($A27, 'Ex Ante LI &amp; Eligibility Stats'!$A$6:$N$16,C$4,FALSE)="N/A",0,VLOOKUP($A27, 'Ex Ante LI &amp; Eligibility Stats'!$A$6:$N$16,C$4,FALSE)*B27/1000))</f>
        <v>1.41506249016</v>
      </c>
      <c r="D27" s="68">
        <f>IF(B27="","",IF(VLOOKUP($A27, 'Ex Post LI &amp; Eligibility Stats'!$A$6:$N$16,D$4,FALSE)="N/A",0,VLOOKUP($A27,'Ex Post LI &amp; Eligibility Stats'!$A$6:$N$16,D$4,FALSE)*B27/1000))</f>
        <v>1.9073</v>
      </c>
      <c r="E27" s="558">
        <v>93985</v>
      </c>
      <c r="F27" s="67">
        <f>IF(E27="","",IF(VLOOKUP($A27, 'Ex Ante LI &amp; Eligibility Stats'!$A$6:$N$16,F$4,FALSE)="N/A",0,VLOOKUP($A27, 'Ex Ante LI &amp; Eligibility Stats'!$A$6:$N$16,F$4,FALSE)*E27/1000))</f>
        <v>1.3714283681200001</v>
      </c>
      <c r="G27" s="68">
        <f>IF(E27="","",IF(VLOOKUP($A27, 'Ex Post LI &amp; Eligibility Stats'!$A$6:$N$16,G$4,FALSE)="N/A",0,VLOOKUP($A27,'Ex Post LI &amp; Eligibility Stats'!$A$6:$N$16,G$4,FALSE)*E27/1000))</f>
        <v>1.8797000000000001</v>
      </c>
      <c r="H27" s="558">
        <v>93236</v>
      </c>
      <c r="I27" s="67">
        <f>IF(H27="","",IF(VLOOKUP($A27, 'Ex Ante LI &amp; Eligibility Stats'!$A$6:$N$16,I$4,FALSE)="N/A",0,VLOOKUP($A27, 'Ex Ante LI &amp; Eligibility Stats'!$A$6:$N$16,I$4,FALSE)*H27/1000))</f>
        <v>1.1334441323919997</v>
      </c>
      <c r="J27" s="68">
        <f>IF(H27="","",IF(VLOOKUP($A27, 'Ex Post LI &amp; Eligibility Stats'!$A$6:$N$16,J$4,FALSE)="N/A",0,VLOOKUP($A27,'Ex Post LI &amp; Eligibility Stats'!$A$6:$N$16,J$4,FALSE)*H27/1000))</f>
        <v>1.8647199999999999</v>
      </c>
      <c r="K27" s="558">
        <v>92393</v>
      </c>
      <c r="L27" s="67">
        <f>IF(K27="","",IF(VLOOKUP($A27, 'Ex Ante LI &amp; Eligibility Stats'!$A$6:$N$16,L$4,FALSE)="N/A",0,VLOOKUP($A27, 'Ex Ante LI &amp; Eligibility Stats'!$A$6:$N$16,L$4,FALSE)*K27/1000))</f>
        <v>1.2254863386920001</v>
      </c>
      <c r="M27" s="68">
        <f>IF(K27="","",IF(VLOOKUP($A27, 'Ex Post LI &amp; Eligibility Stats'!$A$6:$N$16,M$4,FALSE)="N/A",0,VLOOKUP($A27,'Ex Post LI &amp; Eligibility Stats'!$A$6:$N$16,M$4,FALSE)*K27/1000))</f>
        <v>1.8478600000000001</v>
      </c>
      <c r="N27" s="558">
        <v>91494</v>
      </c>
      <c r="O27" s="67">
        <f>IF(N27="","",IF(VLOOKUP($A27, 'Ex Ante LI &amp; Eligibility Stats'!$A$6:$N$16,O$4,FALSE)="N/A",0,VLOOKUP($A27, 'Ex Ante LI &amp; Eligibility Stats'!$A$6:$N$16,O$4,FALSE)*N27/1000))</f>
        <v>1.8642561256799999</v>
      </c>
      <c r="P27" s="68">
        <f>IF(N27="","",IF(VLOOKUP($A27, 'Ex Post LI &amp; Eligibility Stats'!$A$6:$N$16,P$4,FALSE)="N/A",0,VLOOKUP($A27,'Ex Post LI &amp; Eligibility Stats'!$A$6:$N$16,P$4,FALSE)*N27/1000))</f>
        <v>1.8298800000000002</v>
      </c>
      <c r="Q27" s="37">
        <v>90722</v>
      </c>
      <c r="R27" s="67">
        <f>IF(Q27="","",IF(VLOOKUP($A27, 'Ex Ante LI &amp; Eligibility Stats'!$A$6:$N$16,R$4,FALSE)="N/A",0,VLOOKUP($A27, 'Ex Ante LI &amp; Eligibility Stats'!$A$6:$N$16,R$4,FALSE)*Q27/1000))</f>
        <v>2.1035209354559998</v>
      </c>
      <c r="S27" s="68">
        <f>IF(Q27="","",IF(VLOOKUP($A27, 'Ex Post LI &amp; Eligibility Stats'!$A$6:$N$16,S$4,FALSE)="N/A",0,VLOOKUP($A27,'Ex Post LI &amp; Eligibility Stats'!$A$6:$N$16,S$4,FALSE)*Q27/1000))</f>
        <v>1.8144400000000001</v>
      </c>
      <c r="T27" s="294">
        <v>315414</v>
      </c>
      <c r="U27" s="39"/>
      <c r="V27" s="39"/>
      <c r="W27" s="39"/>
      <c r="X27" s="39"/>
      <c r="Y27" s="39"/>
      <c r="Z27" s="39"/>
      <c r="AA27" s="39"/>
      <c r="AB27" s="39"/>
      <c r="AC27" s="39"/>
    </row>
    <row r="28" spans="1:36" ht="14.85" customHeight="1">
      <c r="A28" s="73" t="s">
        <v>36</v>
      </c>
      <c r="B28" s="109">
        <v>48079</v>
      </c>
      <c r="C28" s="69">
        <f>IF(B28="","",IF(VLOOKUP($A28, 'Ex Ante LI &amp; Eligibility Stats'!$A$6:$N$16,C$4,FALSE)="N/A",0,VLOOKUP($A28, 'Ex Ante LI &amp; Eligibility Stats'!$A$6:$N$16,C$4,FALSE)*B28/1000))</f>
        <v>2.4039500000000005</v>
      </c>
      <c r="D28" s="70">
        <f>IF(B28="","",IF(VLOOKUP($A28, 'Ex Post LI &amp; Eligibility Stats'!$A$6:$N$16,D$4,FALSE)="N/A",0,VLOOKUP($A28,'Ex Post LI &amp; Eligibility Stats'!$A$6:$N$16,D$4,FALSE)*B28/1000))</f>
        <v>4.3271099999999993</v>
      </c>
      <c r="E28" s="109">
        <v>48147</v>
      </c>
      <c r="F28" s="69">
        <f>IF(E28="","",IF(VLOOKUP($A28, 'Ex Ante LI &amp; Eligibility Stats'!$A$6:$N$16,F$4,FALSE)="N/A",0,VLOOKUP($A28, 'Ex Ante LI &amp; Eligibility Stats'!$A$6:$N$16,F$4,FALSE)*E28/1000))</f>
        <v>2.4073500000000001</v>
      </c>
      <c r="G28" s="70">
        <f>IF(E28="","",IF(VLOOKUP($A28, 'Ex Post LI &amp; Eligibility Stats'!$A$6:$N$16,G$4,FALSE)="N/A",0,VLOOKUP($A28,'Ex Post LI &amp; Eligibility Stats'!$A$6:$N$16,G$4,FALSE)*E28/1000))</f>
        <v>4.3332299999999995</v>
      </c>
      <c r="H28" s="109">
        <v>46858</v>
      </c>
      <c r="I28" s="69">
        <f>IF(H28="","",IF(VLOOKUP($A28, 'Ex Ante LI &amp; Eligibility Stats'!$A$6:$N$16,I$4,FALSE)="N/A",0,VLOOKUP($A28, 'Ex Ante LI &amp; Eligibility Stats'!$A$6:$N$16,I$4,FALSE)*H28/1000))</f>
        <v>0.93715999999999999</v>
      </c>
      <c r="J28" s="70">
        <f>IF(H28="","",IF(VLOOKUP($A28, 'Ex Post LI &amp; Eligibility Stats'!$A$6:$N$16,J$4,FALSE)="N/A",0,VLOOKUP($A28,'Ex Post LI &amp; Eligibility Stats'!$A$6:$N$16,J$4,FALSE)*H28/1000))</f>
        <v>4.2172200000000002</v>
      </c>
      <c r="K28" s="109">
        <v>46955</v>
      </c>
      <c r="L28" s="69">
        <f>IF(K28="","",IF(VLOOKUP($A28, 'Ex Ante LI &amp; Eligibility Stats'!$A$6:$N$16,L$4,FALSE)="N/A",0,VLOOKUP($A28, 'Ex Ante LI &amp; Eligibility Stats'!$A$6:$N$16,L$4,FALSE)*K28/1000))</f>
        <v>1.40865</v>
      </c>
      <c r="M28" s="70">
        <f>IF(K28="","",IF(VLOOKUP($A28, 'Ex Post LI &amp; Eligibility Stats'!$A$6:$N$16,M$4,FALSE)="N/A",0,VLOOKUP($A28,'Ex Post LI &amp; Eligibility Stats'!$A$6:$N$16,M$4,FALSE)*K28/1000))</f>
        <v>4.2259500000000001</v>
      </c>
      <c r="N28" s="109">
        <v>46998</v>
      </c>
      <c r="O28" s="69">
        <f>IF(N28="","",IF(VLOOKUP($A28, 'Ex Ante LI &amp; Eligibility Stats'!$A$6:$N$16,O$4,FALSE)="N/A",0,VLOOKUP($A28, 'Ex Ante LI &amp; Eligibility Stats'!$A$6:$N$16,O$4,FALSE)*N28/1000))</f>
        <v>3.7598400000000001</v>
      </c>
      <c r="P28" s="70">
        <f>IF(N28="","",IF(VLOOKUP($A28, 'Ex Post LI &amp; Eligibility Stats'!$A$6:$N$16,P$4,FALSE)="N/A",0,VLOOKUP($A28,'Ex Post LI &amp; Eligibility Stats'!$A$6:$N$16,P$4,FALSE)*N28/1000))</f>
        <v>4.2298200000000001</v>
      </c>
      <c r="Q28" s="80">
        <v>46320</v>
      </c>
      <c r="R28" s="69">
        <f>IF(Q28="","",IF(VLOOKUP($A28, 'Ex Ante LI &amp; Eligibility Stats'!$A$6:$N$16,R$4,FALSE)="N/A",0,VLOOKUP($A28, 'Ex Ante LI &amp; Eligibility Stats'!$A$6:$N$16,R$4,FALSE)*Q28/1000))</f>
        <v>5.5583999999999998</v>
      </c>
      <c r="S28" s="70">
        <f>IF(Q28="","",IF(VLOOKUP($A28, 'Ex Post LI &amp; Eligibility Stats'!$A$6:$N$16,S$4,FALSE)="N/A",0,VLOOKUP($A28,'Ex Post LI &amp; Eligibility Stats'!$A$6:$N$16,S$4,FALSE)*Q28/1000))</f>
        <v>4.1688000000000001</v>
      </c>
      <c r="T28" s="230" t="s">
        <v>19</v>
      </c>
    </row>
    <row r="29" spans="1:36" ht="14.1" customHeight="1" thickBot="1">
      <c r="A29" s="135" t="s">
        <v>37</v>
      </c>
      <c r="B29" s="158">
        <f t="shared" ref="B29:M29" si="6">IF(B23="","",SUM(B23:B28))</f>
        <v>162720</v>
      </c>
      <c r="C29" s="159">
        <f t="shared" si="6"/>
        <v>10.198446956048</v>
      </c>
      <c r="D29" s="160">
        <f t="shared" si="6"/>
        <v>18.540050000000001</v>
      </c>
      <c r="E29" s="158">
        <f t="shared" ref="E29:G29" si="7">IF(E23="","",SUM(E23:E28))</f>
        <v>161098</v>
      </c>
      <c r="F29" s="159">
        <f t="shared" si="7"/>
        <v>10.20905406436</v>
      </c>
      <c r="G29" s="160">
        <f t="shared" si="7"/>
        <v>17.850829999999998</v>
      </c>
      <c r="H29" s="158">
        <f t="shared" ref="H29:J29" si="8">IF(H23="","",SUM(H23:H28))</f>
        <v>158991</v>
      </c>
      <c r="I29" s="159">
        <f t="shared" si="8"/>
        <v>8.2151670683819997</v>
      </c>
      <c r="J29" s="160">
        <f t="shared" si="8"/>
        <v>18.09883</v>
      </c>
      <c r="K29" s="158">
        <f t="shared" si="6"/>
        <v>158202</v>
      </c>
      <c r="L29" s="159">
        <f t="shared" si="6"/>
        <v>9.3812764012920002</v>
      </c>
      <c r="M29" s="160">
        <f t="shared" si="6"/>
        <v>17.76031</v>
      </c>
      <c r="N29" s="158">
        <f t="shared" ref="N29:S29" si="9">IF(N23="","",SUM(N23:N28))</f>
        <v>157387</v>
      </c>
      <c r="O29" s="159">
        <f t="shared" si="9"/>
        <v>23.883435551649999</v>
      </c>
      <c r="P29" s="160">
        <f t="shared" si="9"/>
        <v>31.1053</v>
      </c>
      <c r="Q29" s="158">
        <f t="shared" si="9"/>
        <v>155928</v>
      </c>
      <c r="R29" s="161">
        <f t="shared" si="9"/>
        <v>28.680076601183998</v>
      </c>
      <c r="S29" s="161">
        <f t="shared" si="9"/>
        <v>37.209199999999996</v>
      </c>
      <c r="T29" s="426"/>
      <c r="U29" s="39"/>
      <c r="V29" s="39"/>
      <c r="W29" s="39"/>
      <c r="X29" s="39"/>
      <c r="Y29" s="39"/>
      <c r="Z29" s="39"/>
      <c r="AA29" s="39"/>
      <c r="AB29" s="39"/>
      <c r="AC29" s="39"/>
    </row>
    <row r="30" spans="1:36" s="43" customFormat="1" ht="14.25" thickTop="1" thickBot="1">
      <c r="A30" s="138" t="s">
        <v>38</v>
      </c>
      <c r="B30" s="188">
        <f t="shared" ref="B30:M30" si="10">IFERROR(B21+B29,"")</f>
        <v>237399</v>
      </c>
      <c r="C30" s="189">
        <f t="shared" si="10"/>
        <v>155.10661821604799</v>
      </c>
      <c r="D30" s="144">
        <f t="shared" si="10"/>
        <v>156.51474999999999</v>
      </c>
      <c r="E30" s="188">
        <f t="shared" ref="E30:J30" si="11">IFERROR(E21+E29,"")</f>
        <v>234942</v>
      </c>
      <c r="F30" s="189">
        <f t="shared" si="11"/>
        <v>167.48251634436002</v>
      </c>
      <c r="G30" s="144">
        <f t="shared" si="11"/>
        <v>157.55742999999998</v>
      </c>
      <c r="H30" s="188">
        <f t="shared" si="11"/>
        <v>232137</v>
      </c>
      <c r="I30" s="189">
        <f t="shared" si="11"/>
        <v>177.100386828382</v>
      </c>
      <c r="J30" s="144">
        <f t="shared" si="11"/>
        <v>158.96002999999999</v>
      </c>
      <c r="K30" s="188">
        <f t="shared" si="10"/>
        <v>230710</v>
      </c>
      <c r="L30" s="189">
        <f t="shared" si="10"/>
        <v>183.78535160129201</v>
      </c>
      <c r="M30" s="144">
        <f t="shared" si="10"/>
        <v>158.62151</v>
      </c>
      <c r="N30" s="188">
        <f t="shared" ref="N30:S30" si="12">IFERROR(N21+N29,"")</f>
        <v>226816</v>
      </c>
      <c r="O30" s="189">
        <f t="shared" si="12"/>
        <v>235.61249171828797</v>
      </c>
      <c r="P30" s="144">
        <f t="shared" si="12"/>
        <v>205.52599000000001</v>
      </c>
      <c r="Q30" s="141">
        <f t="shared" si="12"/>
        <v>224289</v>
      </c>
      <c r="R30" s="164">
        <f t="shared" si="12"/>
        <v>249.31175454922402</v>
      </c>
      <c r="S30" s="165">
        <f t="shared" si="12"/>
        <v>211.29881</v>
      </c>
      <c r="T30" s="271"/>
      <c r="U30" s="134"/>
      <c r="V30" s="134"/>
      <c r="W30" s="134"/>
      <c r="X30" s="134"/>
      <c r="Y30" s="134"/>
      <c r="Z30" s="134"/>
      <c r="AA30" s="134"/>
      <c r="AB30" s="134"/>
      <c r="AC30" s="134"/>
    </row>
    <row r="31" spans="1:36" ht="13.5" thickTop="1">
      <c r="A31" s="560"/>
      <c r="Q31" s="46"/>
      <c r="R31" s="47"/>
      <c r="S31" s="47"/>
      <c r="T31" s="184"/>
    </row>
    <row r="32" spans="1:36" ht="12.75" hidden="1" customHeight="1">
      <c r="A32" s="560"/>
      <c r="C32" s="10">
        <f>C4+6</f>
        <v>8</v>
      </c>
      <c r="D32" s="10">
        <f>D4+6</f>
        <v>8</v>
      </c>
      <c r="F32" s="10">
        <f>F4+6</f>
        <v>9</v>
      </c>
      <c r="G32" s="10">
        <f>G4+6</f>
        <v>9</v>
      </c>
      <c r="I32" s="10">
        <f>I4+6</f>
        <v>10</v>
      </c>
      <c r="J32" s="10">
        <f>J4+6</f>
        <v>10</v>
      </c>
      <c r="L32" s="10">
        <f>L4+6</f>
        <v>11</v>
      </c>
      <c r="M32" s="10">
        <f>M4+6</f>
        <v>11</v>
      </c>
      <c r="O32" s="35">
        <f>O4+6</f>
        <v>12</v>
      </c>
      <c r="P32" s="35">
        <f>P4+6</f>
        <v>12</v>
      </c>
      <c r="R32" s="35">
        <f>R4+6</f>
        <v>13</v>
      </c>
      <c r="S32" s="35">
        <f>S4+6</f>
        <v>13</v>
      </c>
      <c r="T32" s="184"/>
    </row>
    <row r="33" spans="1:20" ht="11.25" customHeight="1">
      <c r="A33" s="288"/>
      <c r="B33" s="636" t="s">
        <v>39</v>
      </c>
      <c r="C33" s="637"/>
      <c r="D33" s="638"/>
      <c r="E33" s="636" t="s">
        <v>40</v>
      </c>
      <c r="F33" s="637"/>
      <c r="G33" s="638"/>
      <c r="H33" s="636" t="s">
        <v>41</v>
      </c>
      <c r="I33" s="637"/>
      <c r="J33" s="638"/>
      <c r="K33" s="636" t="s">
        <v>42</v>
      </c>
      <c r="L33" s="637"/>
      <c r="M33" s="638"/>
      <c r="N33" s="636" t="s">
        <v>43</v>
      </c>
      <c r="O33" s="637"/>
      <c r="P33" s="638"/>
      <c r="Q33" s="636" t="s">
        <v>44</v>
      </c>
      <c r="R33" s="637"/>
      <c r="S33" s="637"/>
      <c r="T33" s="340"/>
    </row>
    <row r="34" spans="1:20" s="36" customFormat="1" ht="55.5" customHeight="1">
      <c r="A34" s="427" t="s">
        <v>45</v>
      </c>
      <c r="B34" s="290" t="s">
        <v>12</v>
      </c>
      <c r="C34" s="290" t="s">
        <v>13</v>
      </c>
      <c r="D34" s="290" t="s">
        <v>14</v>
      </c>
      <c r="E34" s="290" t="s">
        <v>12</v>
      </c>
      <c r="F34" s="290" t="s">
        <v>13</v>
      </c>
      <c r="G34" s="290" t="s">
        <v>14</v>
      </c>
      <c r="H34" s="290" t="s">
        <v>12</v>
      </c>
      <c r="I34" s="290" t="s">
        <v>13</v>
      </c>
      <c r="J34" s="290" t="s">
        <v>14</v>
      </c>
      <c r="K34" s="290" t="s">
        <v>12</v>
      </c>
      <c r="L34" s="290" t="s">
        <v>13</v>
      </c>
      <c r="M34" s="290" t="s">
        <v>14</v>
      </c>
      <c r="N34" s="290" t="s">
        <v>12</v>
      </c>
      <c r="O34" s="290" t="s">
        <v>13</v>
      </c>
      <c r="P34" s="290" t="s">
        <v>14</v>
      </c>
      <c r="Q34" s="290" t="s">
        <v>12</v>
      </c>
      <c r="R34" s="290" t="s">
        <v>13</v>
      </c>
      <c r="S34" s="290" t="s">
        <v>14</v>
      </c>
      <c r="T34" s="291" t="s">
        <v>46</v>
      </c>
    </row>
    <row r="35" spans="1:20" s="36" customFormat="1" ht="14.25">
      <c r="A35" s="535" t="s">
        <v>16</v>
      </c>
      <c r="B35" s="130"/>
      <c r="C35" s="130"/>
      <c r="D35" s="341"/>
      <c r="E35" s="130"/>
      <c r="F35" s="130"/>
      <c r="G35" s="341"/>
      <c r="H35" s="130"/>
      <c r="I35" s="130"/>
      <c r="J35" s="341"/>
      <c r="K35" s="130"/>
      <c r="L35" s="130"/>
      <c r="M35" s="132"/>
      <c r="N35" s="130"/>
      <c r="O35" s="130"/>
      <c r="P35" s="341"/>
      <c r="Q35" s="130"/>
      <c r="R35" s="130"/>
      <c r="S35" s="341"/>
      <c r="T35" s="341"/>
    </row>
    <row r="36" spans="1:20" s="36" customFormat="1" ht="15">
      <c r="A36" s="342" t="s">
        <v>17</v>
      </c>
      <c r="B36" s="130"/>
      <c r="C36" s="130"/>
      <c r="D36" s="132"/>
      <c r="E36" s="130"/>
      <c r="F36" s="130"/>
      <c r="G36" s="132"/>
      <c r="H36" s="130"/>
      <c r="I36" s="130"/>
      <c r="J36" s="132"/>
      <c r="K36" s="130"/>
      <c r="L36" s="130"/>
      <c r="M36" s="132"/>
      <c r="N36" s="130"/>
      <c r="O36" s="130"/>
      <c r="P36" s="132"/>
      <c r="Q36" s="130"/>
      <c r="R36" s="130"/>
      <c r="S36" s="132"/>
      <c r="T36" s="132"/>
    </row>
    <row r="37" spans="1:20" s="36" customFormat="1" ht="15" customHeight="1">
      <c r="A37" s="343" t="s">
        <v>18</v>
      </c>
      <c r="B37" s="557"/>
      <c r="C37" s="74"/>
      <c r="D37" s="76"/>
      <c r="E37" s="557"/>
      <c r="F37" s="74"/>
      <c r="G37" s="76"/>
      <c r="H37" s="557"/>
      <c r="I37" s="74"/>
      <c r="J37" s="76"/>
      <c r="K37" s="557"/>
      <c r="L37" s="74"/>
      <c r="M37" s="76"/>
      <c r="N37" s="557"/>
      <c r="O37" s="74"/>
      <c r="P37" s="76"/>
      <c r="Q37" s="557"/>
      <c r="R37" s="74"/>
      <c r="S37" s="76"/>
      <c r="T37" s="292" t="s">
        <v>19</v>
      </c>
    </row>
    <row r="38" spans="1:20" s="36" customFormat="1" ht="15">
      <c r="A38" s="343" t="s">
        <v>20</v>
      </c>
      <c r="B38" s="139"/>
      <c r="C38" s="75"/>
      <c r="D38" s="77"/>
      <c r="E38" s="139"/>
      <c r="F38" s="75"/>
      <c r="G38" s="77"/>
      <c r="H38" s="139"/>
      <c r="I38" s="75"/>
      <c r="J38" s="77"/>
      <c r="K38" s="139"/>
      <c r="L38" s="75"/>
      <c r="M38" s="77"/>
      <c r="N38" s="139"/>
      <c r="O38" s="75"/>
      <c r="P38" s="77"/>
      <c r="Q38" s="139"/>
      <c r="R38" s="75"/>
      <c r="S38" s="77"/>
      <c r="T38" s="292" t="s">
        <v>19</v>
      </c>
    </row>
    <row r="39" spans="1:20" s="36" customFormat="1" ht="15">
      <c r="A39" s="342" t="s">
        <v>21</v>
      </c>
      <c r="B39" s="130"/>
      <c r="C39" s="130"/>
      <c r="D39" s="132"/>
      <c r="E39" s="130"/>
      <c r="F39" s="130"/>
      <c r="G39" s="132"/>
      <c r="H39" s="130"/>
      <c r="I39" s="130"/>
      <c r="J39" s="132"/>
      <c r="K39" s="130"/>
      <c r="L39" s="130"/>
      <c r="M39" s="132"/>
      <c r="N39" s="130"/>
      <c r="O39" s="130"/>
      <c r="P39" s="132"/>
      <c r="Q39" s="130"/>
      <c r="R39" s="130"/>
      <c r="S39" s="132"/>
      <c r="T39" s="344"/>
    </row>
    <row r="40" spans="1:20" s="36" customFormat="1" ht="15">
      <c r="A40" s="343" t="s">
        <v>22</v>
      </c>
      <c r="B40" s="557"/>
      <c r="C40" s="74"/>
      <c r="D40" s="76"/>
      <c r="E40" s="557"/>
      <c r="F40" s="74"/>
      <c r="G40" s="76"/>
      <c r="H40" s="557"/>
      <c r="I40" s="74"/>
      <c r="J40" s="76"/>
      <c r="K40" s="557"/>
      <c r="L40" s="74"/>
      <c r="M40" s="76"/>
      <c r="N40" s="557"/>
      <c r="O40" s="74"/>
      <c r="P40" s="76"/>
      <c r="Q40" s="557"/>
      <c r="R40" s="74"/>
      <c r="S40" s="76"/>
      <c r="T40" s="292" t="s">
        <v>19</v>
      </c>
    </row>
    <row r="41" spans="1:20" s="36" customFormat="1" ht="15">
      <c r="A41" s="345" t="s">
        <v>20</v>
      </c>
      <c r="B41" s="139"/>
      <c r="C41" s="75"/>
      <c r="D41" s="77"/>
      <c r="E41" s="139"/>
      <c r="F41" s="75"/>
      <c r="G41" s="77"/>
      <c r="H41" s="139"/>
      <c r="I41" s="75"/>
      <c r="J41" s="77"/>
      <c r="K41" s="139"/>
      <c r="L41" s="75"/>
      <c r="M41" s="77"/>
      <c r="N41" s="139"/>
      <c r="O41" s="75"/>
      <c r="P41" s="77"/>
      <c r="Q41" s="139"/>
      <c r="R41" s="75"/>
      <c r="S41" s="77"/>
      <c r="T41" s="292" t="s">
        <v>19</v>
      </c>
    </row>
    <row r="42" spans="1:20" ht="14.1" customHeight="1">
      <c r="A42" s="535" t="s">
        <v>23</v>
      </c>
      <c r="B42" s="130"/>
      <c r="C42" s="130"/>
      <c r="D42" s="346"/>
      <c r="E42" s="130"/>
      <c r="F42" s="130"/>
      <c r="G42" s="132"/>
      <c r="H42" s="562"/>
      <c r="I42" s="130"/>
      <c r="J42" s="132"/>
      <c r="K42" s="562"/>
      <c r="L42" s="130"/>
      <c r="M42" s="346"/>
      <c r="N42" s="130"/>
      <c r="O42" s="130"/>
      <c r="P42" s="346"/>
      <c r="Q42" s="130"/>
      <c r="R42" s="130"/>
      <c r="S42" s="346"/>
      <c r="T42" s="346"/>
    </row>
    <row r="43" spans="1:20" ht="14.25" customHeight="1">
      <c r="A43" s="293" t="s">
        <v>47</v>
      </c>
      <c r="B43" s="558"/>
      <c r="C43" s="67" t="str">
        <f>IF(B43="","",IF(VLOOKUP($A43, 'Ex Ante LI &amp; Eligibility Stats'!$A$6:$N$16,C$32,FALSE)="N/A",0,VLOOKUP($A43, 'Ex Ante LI &amp; Eligibility Stats'!$A$6:$N$16,C$32,FALSE)*B43/1000))</f>
        <v/>
      </c>
      <c r="D43" s="68" t="str">
        <f>IF(B43="","",IF(VLOOKUP($A43, 'Ex Post LI &amp; Eligibility Stats'!$A$6:$N$16,D$32,FALSE)="N/A",0,VLOOKUP($A43,'Ex Post LI &amp; Eligibility Stats'!$A$6:$N$16,D$32,FALSE)*B43/1000))</f>
        <v/>
      </c>
      <c r="E43" s="558"/>
      <c r="F43" s="67" t="str">
        <f>IF(E43="","",IF(VLOOKUP($A43, 'Ex Ante LI &amp; Eligibility Stats'!$A$6:$N$16,F$32,FALSE)="N/A",0,VLOOKUP($A43, 'Ex Ante LI &amp; Eligibility Stats'!$A$6:$N$16,F$32,FALSE)*E43/1000))</f>
        <v/>
      </c>
      <c r="G43" s="68" t="str">
        <f>IF(E43="","",IF(VLOOKUP($A43, 'Ex Post LI &amp; Eligibility Stats'!$A$6:$N$16,G$32,FALSE)="N/A",0,VLOOKUP($A43,'Ex Post LI &amp; Eligibility Stats'!$A$6:$N$16,G$32,FALSE)*E43/1000))</f>
        <v/>
      </c>
      <c r="H43" s="37"/>
      <c r="I43" s="67" t="str">
        <f>IF(H43="","",IF(VLOOKUP($A43, 'Ex Ante LI &amp; Eligibility Stats'!$A$6:$N$16,I$32,FALSE)="N/A",0,VLOOKUP($A43, 'Ex Ante LI &amp; Eligibility Stats'!$A$6:$N$16,I$32,FALSE)*H43/1000))</f>
        <v/>
      </c>
      <c r="J43" s="68" t="str">
        <f>IF(H43="","",IF(VLOOKUP($A43, 'Ex Post LI &amp; Eligibility Stats'!$A$6:$N$16,J$32,FALSE)="N/A",0,VLOOKUP($A43,'Ex Post LI &amp; Eligibility Stats'!$A$6:$N$16,J$32,FALSE)*H43/1000))</f>
        <v/>
      </c>
      <c r="K43" s="559"/>
      <c r="L43" s="74" t="str">
        <f>IF(K43="","",IF(VLOOKUP($A43, 'Ex Ante LI &amp; Eligibility Stats'!$A$6:$N$16,L$32,FALSE)="N/A",0,VLOOKUP($A43, 'Ex Ante LI &amp; Eligibility Stats'!$A$6:$N$16,L$32,FALSE)*K43/1000))</f>
        <v/>
      </c>
      <c r="M43" s="76" t="str">
        <f>IF(K43="","",IF(VLOOKUP($A43, 'Ex Post LI &amp; Eligibility Stats'!$A$6:$N$16,M$32,FALSE)="N/A",0,VLOOKUP($A43,'Ex Post LI &amp; Eligibility Stats'!$A$6:$N$16,M$32,FALSE)*K43/1000))</f>
        <v/>
      </c>
      <c r="N43" s="559"/>
      <c r="O43" s="74" t="str">
        <f>IF(N43="","",IF(VLOOKUP($A43, 'Ex Ante LI &amp; Eligibility Stats'!$A$6:$N$16,O$32,FALSE)="N/A",0,VLOOKUP($A43, 'Ex Ante LI &amp; Eligibility Stats'!$A$6:$N$16,O$32,FALSE)*N43/1000))</f>
        <v/>
      </c>
      <c r="P43" s="76" t="str">
        <f>IF(N43="","",IF(VLOOKUP($A43, 'Ex Post LI &amp; Eligibility Stats'!$A$6:$N$16,P$32,FALSE)="N/A",0,VLOOKUP($A43,'Ex Post LI &amp; Eligibility Stats'!$A$6:$N$16,P$32,FALSE)*N43/1000))</f>
        <v/>
      </c>
      <c r="Q43" s="559"/>
      <c r="R43" s="74" t="str">
        <f>IF(Q43="","",IF(VLOOKUP($A43, 'Ex Ante LI &amp; Eligibility Stats'!$A$6:$N$16,R$32,FALSE)="N/A",0,VLOOKUP($A43, 'Ex Ante LI &amp; Eligibility Stats'!$A$6:$N$16,R$32,FALSE)*Q43/1000))</f>
        <v/>
      </c>
      <c r="S43" s="76" t="str">
        <f>IF(Q43="","",IF(VLOOKUP($A43, 'Ex Post LI &amp; Eligibility Stats'!$A$6:$N$16,S$32,FALSE)="N/A",0,VLOOKUP($A43,'Ex Post LI &amp; Eligibility Stats'!$A$6:$N$16,S$32,FALSE)*Q43/1000))</f>
        <v/>
      </c>
      <c r="T43" s="294">
        <v>10935</v>
      </c>
    </row>
    <row r="44" spans="1:20" ht="14.85" customHeight="1">
      <c r="A44" s="293" t="s">
        <v>25</v>
      </c>
      <c r="B44" s="558"/>
      <c r="C44" s="67" t="str">
        <f>IF(B44="","",IF(VLOOKUP($A44, 'Ex Ante LI &amp; Eligibility Stats'!$A$6:$N$16,C$32,FALSE)="N/A",0,VLOOKUP($A44, 'Ex Ante LI &amp; Eligibility Stats'!$A$6:$N$16,C$32,FALSE)*B44/1000))</f>
        <v/>
      </c>
      <c r="D44" s="68" t="str">
        <f>IF(B44="","",IF(VLOOKUP($A44, 'Ex Post LI &amp; Eligibility Stats'!$A$6:$N$16,D$32,FALSE)="N/A",0,VLOOKUP($A44,'Ex Post LI &amp; Eligibility Stats'!$A$6:$N$16,D$32,FALSE)*B44/1000))</f>
        <v/>
      </c>
      <c r="E44" s="558"/>
      <c r="F44" s="67" t="str">
        <f>IF(E44="","",IF(VLOOKUP($A44, 'Ex Ante LI &amp; Eligibility Stats'!$A$6:$N$16,F$32,FALSE)="N/A",0,VLOOKUP($A44, 'Ex Ante LI &amp; Eligibility Stats'!$A$6:$N$16,F$32,FALSE)*E44/1000))</f>
        <v/>
      </c>
      <c r="G44" s="68" t="str">
        <f>IF(E44="","",IF(VLOOKUP($A44, 'Ex Post LI &amp; Eligibility Stats'!$A$6:$N$16,G$32,FALSE)="N/A",0,VLOOKUP($A44,'Ex Post LI &amp; Eligibility Stats'!$A$6:$N$16,G$32,FALSE)*E44/1000))</f>
        <v/>
      </c>
      <c r="H44" s="37"/>
      <c r="I44" s="67" t="str">
        <f>IF(H44="","",IF(VLOOKUP($A44, 'Ex Ante LI &amp; Eligibility Stats'!$A$6:$N$16,I$32,FALSE)="N/A",0,VLOOKUP($A44, 'Ex Ante LI &amp; Eligibility Stats'!$A$6:$N$16,I$32,FALSE)*H44/1000))</f>
        <v/>
      </c>
      <c r="J44" s="68" t="str">
        <f>IF(H44="","",IF(VLOOKUP($A44, 'Ex Post LI &amp; Eligibility Stats'!$A$6:$N$16,J$32,FALSE)="N/A",0,VLOOKUP($A44,'Ex Post LI &amp; Eligibility Stats'!$A$6:$N$16,J$32,FALSE)*H44/1000))</f>
        <v/>
      </c>
      <c r="K44" s="37"/>
      <c r="L44" s="74" t="str">
        <f>IF(K44="","",IF(VLOOKUP($A44, 'Ex Ante LI &amp; Eligibility Stats'!$A$6:$N$16,L$32,FALSE)="N/A",0,VLOOKUP($A44, 'Ex Ante LI &amp; Eligibility Stats'!$A$6:$N$16,L$32,FALSE)*K44/1000))</f>
        <v/>
      </c>
      <c r="M44" s="76" t="str">
        <f>IF(K44="","",IF(VLOOKUP($A44, 'Ex Post LI &amp; Eligibility Stats'!$A$6:$N$16,M$32,FALSE)="N/A",0,VLOOKUP($A44,'Ex Post LI &amp; Eligibility Stats'!$A$6:$N$16,M$32,FALSE)*K44/1000))</f>
        <v/>
      </c>
      <c r="N44" s="37"/>
      <c r="O44" s="74" t="str">
        <f>IF(N44="","",IF(VLOOKUP($A44, 'Ex Ante LI &amp; Eligibility Stats'!$A$6:$N$16,O$32,FALSE)="N/A",0,VLOOKUP($A44, 'Ex Ante LI &amp; Eligibility Stats'!$A$6:$N$16,O$32,FALSE)*N44/1000))</f>
        <v/>
      </c>
      <c r="P44" s="76" t="str">
        <f>IF(N44="","",IF(VLOOKUP($A44, 'Ex Post LI &amp; Eligibility Stats'!$A$6:$N$16,P$32,FALSE)="N/A",0,VLOOKUP($A44,'Ex Post LI &amp; Eligibility Stats'!$A$6:$N$16,P$32,FALSE)*N44/1000))</f>
        <v/>
      </c>
      <c r="Q44" s="37"/>
      <c r="R44" s="74" t="str">
        <f>IF(Q44="","",IF(VLOOKUP($A44, 'Ex Ante LI &amp; Eligibility Stats'!$A$6:$N$16,R$32,FALSE)="N/A",0,VLOOKUP($A44, 'Ex Ante LI &amp; Eligibility Stats'!$A$6:$N$16,R$32,FALSE)*Q44/1000))</f>
        <v/>
      </c>
      <c r="S44" s="76" t="str">
        <f>IF(Q44="","",IF(VLOOKUP($A44, 'Ex Post LI &amp; Eligibility Stats'!$A$6:$N$16,S$32,FALSE)="N/A",0,VLOOKUP($A44,'Ex Post LI &amp; Eligibility Stats'!$A$6:$N$16,S$32,FALSE)*Q44/1000))</f>
        <v/>
      </c>
      <c r="T44" s="294" t="s">
        <v>19</v>
      </c>
    </row>
    <row r="45" spans="1:20" ht="15" customHeight="1">
      <c r="A45" s="293" t="s">
        <v>26</v>
      </c>
      <c r="C45" s="67" t="str">
        <f>IF(B45="","",IF(VLOOKUP($A45, 'Ex Ante LI &amp; Eligibility Stats'!$A$6:$N$16,C$32,FALSE)="N/A",0,VLOOKUP($A45, 'Ex Ante LI &amp; Eligibility Stats'!$A$6:$N$16,C$32,FALSE)*B45/1000))</f>
        <v/>
      </c>
      <c r="D45" s="68" t="str">
        <f>IF(B45="","",IF(VLOOKUP($A45, 'Ex Post LI &amp; Eligibility Stats'!$A$6:$N$16,D$32,FALSE)="N/A",0,VLOOKUP($A45,'Ex Post LI &amp; Eligibility Stats'!$A$6:$N$16,D$32,FALSE)*B45/1000))</f>
        <v/>
      </c>
      <c r="E45" s="81"/>
      <c r="F45" s="67" t="str">
        <f>IF(E45="","",IF(VLOOKUP($A45, 'Ex Ante LI &amp; Eligibility Stats'!$A$6:$N$16,F$32,FALSE)="N/A",0,VLOOKUP($A45, 'Ex Ante LI &amp; Eligibility Stats'!$A$6:$N$16,F$32,FALSE)*E45/1000))</f>
        <v/>
      </c>
      <c r="G45" s="68" t="str">
        <f>IF(E45="","",IF(VLOOKUP($A45, 'Ex Post LI &amp; Eligibility Stats'!$A$6:$N$16,G$32,FALSE)="N/A",0,VLOOKUP($A45,'Ex Post LI &amp; Eligibility Stats'!$A$6:$N$16,G$32,FALSE)*E45/1000))</f>
        <v/>
      </c>
      <c r="H45" s="81"/>
      <c r="I45" s="67" t="str">
        <f>IF(H45="","",IF(VLOOKUP($A45, 'Ex Ante LI &amp; Eligibility Stats'!$A$6:$N$16,I$32,FALSE)="N/A",0,VLOOKUP($A45, 'Ex Ante LI &amp; Eligibility Stats'!$A$6:$N$16,I$32,FALSE)*H45/1000))</f>
        <v/>
      </c>
      <c r="J45" s="68" t="str">
        <f>IF(H45="","",IF(VLOOKUP($A45, 'Ex Post LI &amp; Eligibility Stats'!$A$6:$N$16,J$32,FALSE)="N/A",0,VLOOKUP($A45,'Ex Post LI &amp; Eligibility Stats'!$A$6:$N$16,J$32,FALSE)*H45/1000))</f>
        <v/>
      </c>
      <c r="K45" s="81"/>
      <c r="L45" s="74" t="str">
        <f>IF(K45="","",IF(VLOOKUP($A45, 'Ex Ante LI &amp; Eligibility Stats'!$A$6:$N$16,L$32,FALSE)="N/A",0,VLOOKUP($A45, 'Ex Ante LI &amp; Eligibility Stats'!$A$6:$N$16,L$32,FALSE)*K45/1000))</f>
        <v/>
      </c>
      <c r="M45" s="76" t="str">
        <f>IF(K45="","",IF(VLOOKUP($A45, 'Ex Post LI &amp; Eligibility Stats'!$A$6:$N$16,M$32,FALSE)="N/A",0,VLOOKUP($A45,'Ex Post LI &amp; Eligibility Stats'!$A$6:$N$16,M$32,FALSE)*K45/1000))</f>
        <v/>
      </c>
      <c r="N45" s="81"/>
      <c r="O45" s="74" t="str">
        <f>IF(N45="","",IF(VLOOKUP($A45, 'Ex Ante LI &amp; Eligibility Stats'!$A$6:$N$16,O$32,FALSE)="N/A",0,VLOOKUP($A45, 'Ex Ante LI &amp; Eligibility Stats'!$A$6:$N$16,O$32,FALSE)*N45/1000))</f>
        <v/>
      </c>
      <c r="P45" s="76" t="str">
        <f>IF(N45="","",IF(VLOOKUP($A45, 'Ex Post LI &amp; Eligibility Stats'!$A$6:$N$16,P$32,FALSE)="N/A",0,VLOOKUP($A45,'Ex Post LI &amp; Eligibility Stats'!$A$6:$N$16,P$32,FALSE)*N45/1000))</f>
        <v/>
      </c>
      <c r="Q45" s="37"/>
      <c r="R45" s="74" t="str">
        <f>IF(Q45="","",IF(VLOOKUP($A45, 'Ex Ante LI &amp; Eligibility Stats'!$A$6:$N$16,R$32,FALSE)="N/A",0,VLOOKUP($A45, 'Ex Ante LI &amp; Eligibility Stats'!$A$6:$N$16,R$32,FALSE)*Q45/1000))</f>
        <v/>
      </c>
      <c r="S45" s="76" t="str">
        <f>IF(Q45="","",IF(VLOOKUP($A45, 'Ex Post LI &amp; Eligibility Stats'!$A$6:$N$16,S$32,FALSE)="N/A",0,VLOOKUP($A45,'Ex Post LI &amp; Eligibility Stats'!$A$6:$N$16,S$32,FALSE)*Q45/1000))</f>
        <v/>
      </c>
      <c r="T45" s="294" t="s">
        <v>19</v>
      </c>
    </row>
    <row r="46" spans="1:20" ht="13.5" customHeight="1">
      <c r="A46" s="295" t="s">
        <v>27</v>
      </c>
      <c r="B46" s="558"/>
      <c r="C46" s="67" t="str">
        <f>IF(B46="","",IF(VLOOKUP($A46, 'Ex Ante LI &amp; Eligibility Stats'!$A$6:$N$16,C$32,FALSE)="N/A",0,VLOOKUP($A46, 'Ex Ante LI &amp; Eligibility Stats'!$A$6:$N$16,C$32,FALSE)*B46/1000))</f>
        <v/>
      </c>
      <c r="D46" s="68" t="str">
        <f>IF(B46="","",IF(VLOOKUP($A46, 'Ex Post LI &amp; Eligibility Stats'!$A$6:$N$16,D$32,FALSE)="N/A",0,VLOOKUP($A46,'Ex Post LI &amp; Eligibility Stats'!$A$6:$N$16,D$32,FALSE)*B46/1000))</f>
        <v/>
      </c>
      <c r="E46" s="81"/>
      <c r="F46" s="67" t="str">
        <f>IF(E46="","",IF(VLOOKUP($A46, 'Ex Ante LI &amp; Eligibility Stats'!$A$6:$N$16,F$32,FALSE)="N/A",0,VLOOKUP($A46, 'Ex Ante LI &amp; Eligibility Stats'!$A$6:$N$16,F$32,FALSE)*E46/1000))</f>
        <v/>
      </c>
      <c r="G46" s="68" t="str">
        <f>IF(E46="","",IF(VLOOKUP($A46, 'Ex Post LI &amp; Eligibility Stats'!$A$6:$N$16,G$32,FALSE)="N/A",0,VLOOKUP($A46,'Ex Post LI &amp; Eligibility Stats'!$A$6:$N$16,G$32,FALSE)*E46/1000))</f>
        <v/>
      </c>
      <c r="H46" s="37"/>
      <c r="I46" s="67" t="str">
        <f>IF(H46="","",IF(VLOOKUP($A46, 'Ex Ante LI &amp; Eligibility Stats'!$A$6:$N$16,I$32,FALSE)="N/A",0,VLOOKUP($A46, 'Ex Ante LI &amp; Eligibility Stats'!$A$6:$N$16,I$32,FALSE)*H46/1000))</f>
        <v/>
      </c>
      <c r="J46" s="68" t="str">
        <f>IF(H46="","",IF(VLOOKUP($A46, 'Ex Post LI &amp; Eligibility Stats'!$A$6:$N$16,J$32,FALSE)="N/A",0,VLOOKUP($A46,'Ex Post LI &amp; Eligibility Stats'!$A$6:$N$16,J$32,FALSE)*H46/1000))</f>
        <v/>
      </c>
      <c r="K46" s="37"/>
      <c r="L46" s="74" t="str">
        <f>IF(K46="","",IF(VLOOKUP($A46, 'Ex Ante LI &amp; Eligibility Stats'!$A$6:$N$16,L$32,FALSE)="N/A",0,VLOOKUP($A46, 'Ex Ante LI &amp; Eligibility Stats'!$A$6:$N$16,L$32,FALSE)*K46/1000))</f>
        <v/>
      </c>
      <c r="M46" s="76" t="str">
        <f>IF(K46="","",IF(VLOOKUP($A46, 'Ex Post LI &amp; Eligibility Stats'!$A$6:$N$16,M$32,FALSE)="N/A",0,VLOOKUP($A46,'Ex Post LI &amp; Eligibility Stats'!$A$6:$N$16,M$32,FALSE)*K46/1000))</f>
        <v/>
      </c>
      <c r="N46" s="37"/>
      <c r="O46" s="74" t="str">
        <f>IF(N46="","",IF(VLOOKUP($A46, 'Ex Ante LI &amp; Eligibility Stats'!$A$6:$N$16,O$32,FALSE)="N/A",0,VLOOKUP($A46, 'Ex Ante LI &amp; Eligibility Stats'!$A$6:$N$16,O$32,FALSE)*N46/1000))</f>
        <v/>
      </c>
      <c r="P46" s="76" t="str">
        <f>IF(N46="","",IF(VLOOKUP($A46, 'Ex Post LI &amp; Eligibility Stats'!$A$6:$N$16,P$32,FALSE)="N/A",0,VLOOKUP($A46,'Ex Post LI &amp; Eligibility Stats'!$A$6:$N$16,P$32,FALSE)*N46/1000))</f>
        <v/>
      </c>
      <c r="Q46" s="37"/>
      <c r="R46" s="74" t="str">
        <f>IF(Q46="","",IF(VLOOKUP($A46, 'Ex Ante LI &amp; Eligibility Stats'!$A$6:$N$16,R$32,FALSE)="N/A",0,VLOOKUP($A46, 'Ex Ante LI &amp; Eligibility Stats'!$A$6:$N$16,R$32,FALSE)*Q46/1000))</f>
        <v/>
      </c>
      <c r="S46" s="76" t="str">
        <f>IF(Q46="","",IF(VLOOKUP($A46, 'Ex Post LI &amp; Eligibility Stats'!$A$6:$N$16,S$32,FALSE)="N/A",0,VLOOKUP($A46,'Ex Post LI &amp; Eligibility Stats'!$A$6:$N$16,S$32,FALSE)*Q46/1000))</f>
        <v/>
      </c>
      <c r="T46" s="294" t="s">
        <v>19</v>
      </c>
    </row>
    <row r="47" spans="1:20" ht="14.25">
      <c r="A47" s="38" t="s">
        <v>28</v>
      </c>
      <c r="B47" s="558"/>
      <c r="C47" s="69" t="str">
        <f>IF(B47="","",IF(VLOOKUP($A47, 'Ex Ante LI &amp; Eligibility Stats'!$A$6:$N$16,C$32,FALSE)="N/A",0,VLOOKUP($A47, 'Ex Ante LI &amp; Eligibility Stats'!$A$6:$N$16,C$32,FALSE)*B47/1000))</f>
        <v/>
      </c>
      <c r="D47" s="68" t="str">
        <f>IF(B47="","",IF(VLOOKUP($A47, 'Ex Post LI &amp; Eligibility Stats'!$A$6:$N$16,D$32,FALSE)="N/A",0,VLOOKUP($A47,'Ex Post LI &amp; Eligibility Stats'!$A$6:$N$16,D$32,FALSE)*B47/1000))</f>
        <v/>
      </c>
      <c r="E47" s="82"/>
      <c r="F47" s="69" t="str">
        <f>IF(E47="","",IF(VLOOKUP($A47, 'Ex Ante LI &amp; Eligibility Stats'!$A$6:$N$16,F$32,FALSE)="N/A",0,VLOOKUP($A47, 'Ex Ante LI &amp; Eligibility Stats'!$A$6:$N$16,F$32,FALSE)*E47/1000))</f>
        <v/>
      </c>
      <c r="G47" s="70" t="str">
        <f>IF(E47="","",IF(VLOOKUP($A47, 'Ex Post LI &amp; Eligibility Stats'!$A$6:$N$16,G$32,FALSE)="N/A",0,VLOOKUP($A47,'Ex Post LI &amp; Eligibility Stats'!$A$6:$N$16,G$32,FALSE)*E47/1000))</f>
        <v/>
      </c>
      <c r="H47" s="80"/>
      <c r="I47" s="69" t="str">
        <f>IF(H47="","",IF(VLOOKUP($A47, 'Ex Ante LI &amp; Eligibility Stats'!$A$6:$N$16,I$32,FALSE)="N/A",0,VLOOKUP($A47, 'Ex Ante LI &amp; Eligibility Stats'!$A$6:$N$16,I$32,FALSE)*H47/1000))</f>
        <v/>
      </c>
      <c r="J47" s="70" t="str">
        <f>IF(H47="","",IF(VLOOKUP($A47, 'Ex Post LI &amp; Eligibility Stats'!$A$6:$N$16,J$32,FALSE)="N/A",0,VLOOKUP($A47,'Ex Post LI &amp; Eligibility Stats'!$A$6:$N$16,J$32,FALSE)*H47/1000))</f>
        <v/>
      </c>
      <c r="K47" s="37"/>
      <c r="L47" s="75" t="str">
        <f>IF(K47="","",IF(VLOOKUP($A47, 'Ex Ante LI &amp; Eligibility Stats'!$A$6:$N$16,L$32,FALSE)="N/A",0,VLOOKUP($A47, 'Ex Ante LI &amp; Eligibility Stats'!$A$6:$N$16,L$32,FALSE)*K47/1000))</f>
        <v/>
      </c>
      <c r="M47" s="77" t="str">
        <f>IF(K47="","",IF(VLOOKUP($A47, 'Ex Post LI &amp; Eligibility Stats'!$A$6:$N$16,M$32,FALSE)="N/A",0,VLOOKUP($A47,'Ex Post LI &amp; Eligibility Stats'!$A$6:$N$16,M$32,FALSE)*K47/1000))</f>
        <v/>
      </c>
      <c r="N47" s="37"/>
      <c r="O47" s="75" t="str">
        <f>IF(N47="","",IF(VLOOKUP($A47, 'Ex Ante LI &amp; Eligibility Stats'!$A$6:$N$16,O$32,FALSE)="N/A",0,VLOOKUP($A47, 'Ex Ante LI &amp; Eligibility Stats'!$A$6:$N$16,O$32,FALSE)*N47/1000))</f>
        <v/>
      </c>
      <c r="P47" s="77" t="str">
        <f>IF(N47="","",IF(VLOOKUP($A47, 'Ex Post LI &amp; Eligibility Stats'!$A$6:$N$16,P$32,FALSE)="N/A",0,VLOOKUP($A47,'Ex Post LI &amp; Eligibility Stats'!$A$6:$N$16,P$32,FALSE)*N47/1000))</f>
        <v/>
      </c>
      <c r="Q47" s="37"/>
      <c r="R47" s="75" t="str">
        <f>IF(Q47="","",IF(VLOOKUP($A47, 'Ex Ante LI &amp; Eligibility Stats'!$A$6:$N$16,R$32,FALSE)="N/A",0,VLOOKUP($A47, 'Ex Ante LI &amp; Eligibility Stats'!$A$6:$N$16,R$32,FALSE)*Q47/1000))</f>
        <v/>
      </c>
      <c r="S47" s="77" t="str">
        <f>IF(Q47="","",IF(VLOOKUP($A47, 'Ex Post LI &amp; Eligibility Stats'!$A$6:$N$16,S$32,FALSE)="N/A",0,VLOOKUP($A47,'Ex Post LI &amp; Eligibility Stats'!$A$6:$N$16,S$32,FALSE)*Q47/1000))</f>
        <v/>
      </c>
      <c r="T47" s="294" t="s">
        <v>19</v>
      </c>
    </row>
    <row r="48" spans="1:20" s="43" customFormat="1" ht="13.5" thickBot="1">
      <c r="A48" s="135" t="s">
        <v>29</v>
      </c>
      <c r="B48" s="269" t="str">
        <f>IF(B43="","",SUM(B43:B47))</f>
        <v/>
      </c>
      <c r="C48" s="425" t="str">
        <f t="shared" ref="C48:E48" si="13">IF(C43="","",SUM(C43:C47))</f>
        <v/>
      </c>
      <c r="D48" s="270" t="str">
        <f t="shared" si="13"/>
        <v/>
      </c>
      <c r="E48" s="141" t="str">
        <f t="shared" si="13"/>
        <v/>
      </c>
      <c r="F48" s="142" t="str">
        <f t="shared" ref="F48:S48" si="14">IF(F43="","",SUM(F43:F47))</f>
        <v/>
      </c>
      <c r="G48" s="143" t="str">
        <f t="shared" si="14"/>
        <v/>
      </c>
      <c r="H48" s="195" t="str">
        <f t="shared" si="14"/>
        <v/>
      </c>
      <c r="I48" s="142" t="str">
        <f t="shared" si="14"/>
        <v/>
      </c>
      <c r="J48" s="143" t="str">
        <f t="shared" si="14"/>
        <v/>
      </c>
      <c r="K48" s="195" t="str">
        <f t="shared" si="14"/>
        <v/>
      </c>
      <c r="L48" s="428" t="str">
        <f t="shared" si="14"/>
        <v/>
      </c>
      <c r="M48" s="196" t="str">
        <f t="shared" si="14"/>
        <v/>
      </c>
      <c r="N48" s="195" t="str">
        <f t="shared" si="14"/>
        <v/>
      </c>
      <c r="O48" s="428" t="str">
        <f t="shared" si="14"/>
        <v/>
      </c>
      <c r="P48" s="196" t="str">
        <f t="shared" si="14"/>
        <v/>
      </c>
      <c r="Q48" s="195" t="str">
        <f t="shared" si="14"/>
        <v/>
      </c>
      <c r="R48" s="428" t="str">
        <f t="shared" si="14"/>
        <v/>
      </c>
      <c r="S48" s="196" t="str">
        <f t="shared" si="14"/>
        <v/>
      </c>
      <c r="T48" s="426"/>
    </row>
    <row r="49" spans="1:20" ht="15" thickTop="1">
      <c r="A49" s="535" t="s">
        <v>30</v>
      </c>
      <c r="B49" s="130"/>
      <c r="C49" s="130"/>
      <c r="D49" s="132"/>
      <c r="E49" s="130"/>
      <c r="F49" s="130"/>
      <c r="G49" s="130"/>
      <c r="H49" s="562"/>
      <c r="I49" s="130"/>
      <c r="J49" s="140"/>
      <c r="K49" s="130"/>
      <c r="L49" s="130"/>
      <c r="M49" s="140"/>
      <c r="N49" s="130"/>
      <c r="O49" s="130"/>
      <c r="P49" s="140"/>
      <c r="Q49" s="130"/>
      <c r="R49" s="130"/>
      <c r="S49" s="140"/>
      <c r="T49" s="346"/>
    </row>
    <row r="50" spans="1:20" ht="13.5" customHeight="1">
      <c r="A50" s="560" t="s">
        <v>31</v>
      </c>
      <c r="B50" s="558"/>
      <c r="C50" s="74" t="str">
        <f>IF(B50="","",IF(VLOOKUP($A50, 'Ex Ante LI &amp; Eligibility Stats'!$A$6:$N$16,C$32,FALSE)="N/A",0,VLOOKUP($A50, 'Ex Ante LI &amp; Eligibility Stats'!$A$6:$N$16,C$32,FALSE)*B50/1000))</f>
        <v/>
      </c>
      <c r="D50" s="76" t="str">
        <f>IF(B50="","",IF(VLOOKUP($A50, 'Ex Post LI &amp; Eligibility Stats'!$A$6:$N$16,D$32,FALSE)="N/A",0,VLOOKUP($A50,'Ex Post LI &amp; Eligibility Stats'!$A$6:$N$16,D$32,FALSE)*B50/1000))</f>
        <v/>
      </c>
      <c r="E50" s="81"/>
      <c r="F50" s="74" t="str">
        <f>IF(E50="","",IF(VLOOKUP($A50, 'Ex Ante LI &amp; Eligibility Stats'!$A$6:$N$16,F$32,FALSE)="N/A",0,VLOOKUP($A50, 'Ex Ante LI &amp; Eligibility Stats'!$A$6:$N$16,F$32,FALSE)*E50/1000))</f>
        <v/>
      </c>
      <c r="G50" s="76" t="str">
        <f>IF(E50="","",IF(VLOOKUP($A50, 'Ex Post LI &amp; Eligibility Stats'!$A$6:$N$16,G$32,FALSE)="N/A",0,VLOOKUP($A50,'Ex Post LI &amp; Eligibility Stats'!$A$6:$N$16,G$32,FALSE)*E50/1000))</f>
        <v/>
      </c>
      <c r="H50" s="81"/>
      <c r="I50" s="74" t="str">
        <f>IF(H50="","",IF(VLOOKUP($A50, 'Ex Ante LI &amp; Eligibility Stats'!$A$6:$N$16,I$32,FALSE)="N/A",0,VLOOKUP($A50, 'Ex Ante LI &amp; Eligibility Stats'!$A$6:$N$16,I$32,FALSE)*H50/1000))</f>
        <v/>
      </c>
      <c r="J50" s="76" t="str">
        <f>IF(H50="","",IF(VLOOKUP($A50, 'Ex Post LI &amp; Eligibility Stats'!$A$6:$N$16,J$32,FALSE)="N/A",0,VLOOKUP($A50,'Ex Post LI &amp; Eligibility Stats'!$A$6:$N$16,J$32,FALSE)*H50/1000))</f>
        <v/>
      </c>
      <c r="K50" s="81"/>
      <c r="L50" s="74" t="str">
        <f>IF(K50="","",IF(VLOOKUP($A50, 'Ex Ante LI &amp; Eligibility Stats'!$A$6:$N$16,L$32,FALSE)="N/A",0,VLOOKUP($A50, 'Ex Ante LI &amp; Eligibility Stats'!$A$6:$N$16,L$32,FALSE)*K50/1000))</f>
        <v/>
      </c>
      <c r="M50" s="76" t="str">
        <f>IF(K50="","",IF(VLOOKUP($A50, 'Ex Post LI &amp; Eligibility Stats'!$A$6:$N$16,M$32,FALSE)="N/A",0,VLOOKUP($A50,'Ex Post LI &amp; Eligibility Stats'!$A$6:$N$16,M$32,FALSE)*K50/1000))</f>
        <v/>
      </c>
      <c r="N50" s="558"/>
      <c r="O50" s="74" t="str">
        <f>IF(N50="","",IF(VLOOKUP($A50, 'Ex Ante LI &amp; Eligibility Stats'!$A$6:$N$16,O$32,FALSE)="N/A",0,VLOOKUP($A50, 'Ex Ante LI &amp; Eligibility Stats'!$A$6:$N$16,O$32,FALSE)*N50/1000))</f>
        <v/>
      </c>
      <c r="P50" s="76" t="str">
        <f>IF(N50="","",IF(VLOOKUP($A50, 'Ex Post LI &amp; Eligibility Stats'!$A$6:$N$16,P$32,FALSE)="N/A",0,VLOOKUP($A50,'Ex Post LI &amp; Eligibility Stats'!$A$6:$N$16,P$32,FALSE)*N50/1000))</f>
        <v/>
      </c>
      <c r="Q50" s="81"/>
      <c r="R50" s="81" t="str">
        <f>IF(Q50="","",IF(VLOOKUP($A50, 'Ex Ante LI &amp; Eligibility Stats'!$A$6:$N$16,R$32,FALSE)="N/A",0,VLOOKUP($A50, 'Ex Ante LI &amp; Eligibility Stats'!$A$6:$N$16,R$32,FALSE)*Q50/1000))</f>
        <v/>
      </c>
      <c r="S50" s="74" t="str">
        <f>IF(Q50="","",IF(VLOOKUP($A50, 'Ex Post LI &amp; Eligibility Stats'!$A$6:$N$16,S$32,FALSE)="N/A",0,VLOOKUP($A50,'Ex Post LI &amp; Eligibility Stats'!$A$6:$N$16,S$32,FALSE)*Q50/1000))</f>
        <v/>
      </c>
      <c r="T50" s="294">
        <v>603881</v>
      </c>
    </row>
    <row r="51" spans="1:20" ht="13.5" customHeight="1">
      <c r="A51" s="560" t="s">
        <v>32</v>
      </c>
      <c r="B51" s="558"/>
      <c r="C51" s="74" t="str">
        <f>IF(B51="","",IF(VLOOKUP($A51, 'Ex Ante LI &amp; Eligibility Stats'!$A$6:$N$16,C$32,FALSE)="N/A",0,VLOOKUP($A51, 'Ex Ante LI &amp; Eligibility Stats'!$A$6:$N$16,C$32,FALSE)*B51/1000))</f>
        <v/>
      </c>
      <c r="D51" s="76" t="str">
        <f>IF(B51="","",IF(VLOOKUP($A51, 'Ex Post LI &amp; Eligibility Stats'!$A$6:$N$16,D$32,FALSE)="N/A",0,VLOOKUP($A51,'Ex Post LI &amp; Eligibility Stats'!$A$6:$N$16,D$32,FALSE)*B51/1000))</f>
        <v/>
      </c>
      <c r="E51" s="81"/>
      <c r="F51" s="74" t="str">
        <f>IF(E51="","",IF(VLOOKUP($A51, 'Ex Ante LI &amp; Eligibility Stats'!$A$6:$N$16,F$32,FALSE)="N/A",0,VLOOKUP($A51, 'Ex Ante LI &amp; Eligibility Stats'!$A$6:$N$16,F$32,FALSE)*E51/1000))</f>
        <v/>
      </c>
      <c r="G51" s="76" t="str">
        <f>IF(E51="","",IF(VLOOKUP($A51, 'Ex Post LI &amp; Eligibility Stats'!$A$6:$N$16,G$32,FALSE)="N/A",0,VLOOKUP($A51,'Ex Post LI &amp; Eligibility Stats'!$A$6:$N$16,G$32,FALSE)*E51/1000))</f>
        <v/>
      </c>
      <c r="H51" s="81"/>
      <c r="I51" s="74" t="str">
        <f>IF(H51="","",IF(VLOOKUP($A51, 'Ex Ante LI &amp; Eligibility Stats'!$A$6:$N$16,I$32,FALSE)="N/A",0,VLOOKUP($A51, 'Ex Ante LI &amp; Eligibility Stats'!$A$6:$N$16,I$32,FALSE)*H51/1000))</f>
        <v/>
      </c>
      <c r="J51" s="76" t="str">
        <f>IF(H51="","",IF(VLOOKUP($A51, 'Ex Post LI &amp; Eligibility Stats'!$A$6:$N$16,J$32,FALSE)="N/A",0,VLOOKUP($A51,'Ex Post LI &amp; Eligibility Stats'!$A$6:$N$16,J$32,FALSE)*H51/1000))</f>
        <v/>
      </c>
      <c r="K51" s="81"/>
      <c r="L51" s="74" t="str">
        <f>IF(K51="","",IF(VLOOKUP($A51, 'Ex Ante LI &amp; Eligibility Stats'!$A$6:$N$16,L$32,FALSE)="N/A",0,VLOOKUP($A51, 'Ex Ante LI &amp; Eligibility Stats'!$A$6:$N$16,L$32,FALSE)*K51/1000))</f>
        <v/>
      </c>
      <c r="M51" s="76" t="str">
        <f>IF(K51="","",IF(VLOOKUP($A51, 'Ex Post LI &amp; Eligibility Stats'!$A$6:$N$16,M$32,FALSE)="N/A",0,VLOOKUP($A51,'Ex Post LI &amp; Eligibility Stats'!$A$6:$N$16,M$32,FALSE)*K51/1000))</f>
        <v/>
      </c>
      <c r="N51" s="558"/>
      <c r="O51" s="74" t="str">
        <f>IF(N51="","",IF(VLOOKUP($A51, 'Ex Ante LI &amp; Eligibility Stats'!$A$6:$N$16,O$32,FALSE)="N/A",0,VLOOKUP($A51, 'Ex Ante LI &amp; Eligibility Stats'!$A$6:$N$16,O$32,FALSE)*N51/1000))</f>
        <v/>
      </c>
      <c r="P51" s="76" t="str">
        <f>IF(N51="","",IF(VLOOKUP($A51, 'Ex Post LI &amp; Eligibility Stats'!$A$6:$N$16,P$32,FALSE)="N/A",0,VLOOKUP($A51,'Ex Post LI &amp; Eligibility Stats'!$A$6:$N$16,P$32,FALSE)*N51/1000))</f>
        <v/>
      </c>
      <c r="Q51" s="81"/>
      <c r="R51" s="81" t="str">
        <f>IF(Q51="","",IF(VLOOKUP($A51, 'Ex Ante LI &amp; Eligibility Stats'!$A$6:$N$16,R$32,FALSE)="N/A",0,VLOOKUP($A51, 'Ex Ante LI &amp; Eligibility Stats'!$A$6:$N$16,R$32,FALSE)*Q51/1000))</f>
        <v/>
      </c>
      <c r="S51" s="74" t="str">
        <f>IF(Q51="","",IF(VLOOKUP($A51, 'Ex Post LI &amp; Eligibility Stats'!$A$6:$N$16,S$32,FALSE)="N/A",0,VLOOKUP($A51,'Ex Post LI &amp; Eligibility Stats'!$A$6:$N$16,S$32,FALSE)*Q51/1000))</f>
        <v/>
      </c>
      <c r="T51" s="294">
        <v>603881</v>
      </c>
    </row>
    <row r="52" spans="1:20" ht="13.5" customHeight="1">
      <c r="A52" s="293" t="s">
        <v>33</v>
      </c>
      <c r="B52" s="558"/>
      <c r="C52" s="67" t="str">
        <f>IF(B52="","",IF(VLOOKUP($A52, 'Ex Ante LI &amp; Eligibility Stats'!$A$6:$N$16,C$32,FALSE)="N/A",0,VLOOKUP($A52, 'Ex Ante LI &amp; Eligibility Stats'!$A$6:$N$16,C$32,FALSE)*B52/1000))</f>
        <v/>
      </c>
      <c r="D52" s="163" t="str">
        <f>IF(B52="","",IF(VLOOKUP($A52, 'Ex Post LI &amp; Eligibility Stats'!$A$6:$N$16,D$32,FALSE)="N/A",0,VLOOKUP($A52,'Ex Post LI &amp; Eligibility Stats'!$A$6:$N$16,D$32,FALSE)*B52/1000))</f>
        <v/>
      </c>
      <c r="E52" s="81"/>
      <c r="F52" s="81" t="str">
        <f>IF(E52="","",IF(VLOOKUP($A52, 'Ex Ante LI &amp; Eligibility Stats'!$A$6:$N$16,F$32,FALSE)="N/A",0,VLOOKUP($A52, 'Ex Ante LI &amp; Eligibility Stats'!$A$6:$N$16,F$32,FALSE)*E52/1000))</f>
        <v/>
      </c>
      <c r="G52" s="78" t="str">
        <f>IF(E52="","",IF(VLOOKUP($A52, 'Ex Post LI &amp; Eligibility Stats'!$A$6:$N$16,G$32,FALSE)="N/A",0,VLOOKUP($A52,'Ex Post LI &amp; Eligibility Stats'!$A$6:$N$16,G$32,FALSE)*E52/1000))</f>
        <v/>
      </c>
      <c r="H52" s="81"/>
      <c r="I52" s="81" t="str">
        <f>IF(H52="","",IF(VLOOKUP($A52, 'Ex Ante LI &amp; Eligibility Stats'!$A$6:$N$16,I$32,FALSE)="N/A",0,VLOOKUP($A52, 'Ex Ante LI &amp; Eligibility Stats'!$A$6:$N$16,I$32,FALSE)*H52/1000))</f>
        <v/>
      </c>
      <c r="J52" s="78" t="str">
        <f>IF(H52="","",IF(VLOOKUP($A52, 'Ex Post LI &amp; Eligibility Stats'!$A$6:$N$16,J$32,FALSE)="N/A",0,VLOOKUP($A52,'Ex Post LI &amp; Eligibility Stats'!$A$6:$N$16,J$32,FALSE)*H52/1000))</f>
        <v/>
      </c>
      <c r="K52" s="81"/>
      <c r="L52" s="81" t="str">
        <f>IF(K52="","",IF(VLOOKUP($A52, 'Ex Ante LI &amp; Eligibility Stats'!$A$6:$N$16,L$32,FALSE)="N/A",0,VLOOKUP($A52, 'Ex Ante LI &amp; Eligibility Stats'!$A$6:$N$16,L$32,FALSE)*K52/1000))</f>
        <v/>
      </c>
      <c r="M52" s="78" t="str">
        <f>IF(K52="","",IF(VLOOKUP($A52, 'Ex Post LI &amp; Eligibility Stats'!$A$6:$N$16,M$32,FALSE)="N/A",0,VLOOKUP($A52,'Ex Post LI &amp; Eligibility Stats'!$A$6:$N$16,M$32,FALSE)*K52/1000))</f>
        <v/>
      </c>
      <c r="N52" s="81"/>
      <c r="O52" s="81" t="str">
        <f>IF(N52="","",IF(VLOOKUP($A52, 'Ex Ante LI &amp; Eligibility Stats'!$A$6:$N$16,O$32,FALSE)="N/A",0,VLOOKUP($A52, 'Ex Ante LI &amp; Eligibility Stats'!$A$6:$N$16,O$32,FALSE)*N52/1000))</f>
        <v/>
      </c>
      <c r="P52" s="78" t="str">
        <f>IF(N52="","",IF(VLOOKUP($A52, 'Ex Post LI &amp; Eligibility Stats'!$A$6:$N$16,P$32,FALSE)="N/A",0,VLOOKUP($A52,'Ex Post LI &amp; Eligibility Stats'!$A$6:$N$16,P$32,FALSE)*N52/1000))</f>
        <v/>
      </c>
      <c r="Q52" s="548"/>
      <c r="R52" s="81" t="str">
        <f>IF(Q52="","",IF(VLOOKUP($A52, 'Ex Ante LI &amp; Eligibility Stats'!$A$6:$N$16,R$32,FALSE)="N/A",0,VLOOKUP($A52, 'Ex Ante LI &amp; Eligibility Stats'!$A$6:$N$16,R$32,FALSE)*Q52/1000))</f>
        <v/>
      </c>
      <c r="S52" s="74" t="str">
        <f>IF(Q52="","",IF(VLOOKUP($A52, 'Ex Post LI &amp; Eligibility Stats'!$A$6:$N$16,S$32,FALSE)="N/A",0,VLOOKUP($A52,'Ex Post LI &amp; Eligibility Stats'!$A$6:$N$16,S$32,FALSE)*Q52/1000))</f>
        <v/>
      </c>
      <c r="T52" s="294">
        <v>7299</v>
      </c>
    </row>
    <row r="53" spans="1:20" ht="13.5" customHeight="1">
      <c r="A53" s="293" t="s">
        <v>34</v>
      </c>
      <c r="B53" s="558"/>
      <c r="C53" s="67" t="str">
        <f>IF(B53="","",IF(VLOOKUP($A53, 'Ex Ante LI &amp; Eligibility Stats'!$A$6:$N$16,C$32,FALSE)="N/A",0,VLOOKUP($A53, 'Ex Ante LI &amp; Eligibility Stats'!$A$6:$N$16,C$32,FALSE)*B53/1000))</f>
        <v/>
      </c>
      <c r="D53" s="68" t="str">
        <f>IF(B53="","",IF(VLOOKUP($A53, 'Ex Post LI &amp; Eligibility Stats'!$A$6:$N$16,D$32,FALSE)="N/A",0,VLOOKUP($A53,'Ex Post LI &amp; Eligibility Stats'!$A$6:$N$16,D$32,FALSE)*B53/1000))</f>
        <v/>
      </c>
      <c r="E53" s="81"/>
      <c r="F53" s="81" t="str">
        <f>IF(E53="","",IF(VLOOKUP($A53, 'Ex Ante LI &amp; Eligibility Stats'!$A$6:$N$16,F$32,FALSE)="N/A",0,VLOOKUP($A53, 'Ex Ante LI &amp; Eligibility Stats'!$A$6:$N$16,F$32,FALSE)*E53/1000))</f>
        <v/>
      </c>
      <c r="G53" s="76" t="str">
        <f>IF(E53="","",IF(VLOOKUP($A53, 'Ex Post LI &amp; Eligibility Stats'!$A$6:$N$16,G$32,FALSE)="N/A",0,VLOOKUP($A53,'Ex Post LI &amp; Eligibility Stats'!$A$6:$N$16,G$32,FALSE)*E53/1000))</f>
        <v/>
      </c>
      <c r="H53" s="81"/>
      <c r="I53" s="81" t="str">
        <f>IF(H53="","",IF(VLOOKUP($A53, 'Ex Ante LI &amp; Eligibility Stats'!$A$6:$N$16,I$32,FALSE)="N/A",0,VLOOKUP($A53, 'Ex Ante LI &amp; Eligibility Stats'!$A$6:$N$16,I$32,FALSE)*H53/1000))</f>
        <v/>
      </c>
      <c r="J53" s="78" t="str">
        <f>IF(H53="","",IF(VLOOKUP($A53, 'Ex Post LI &amp; Eligibility Stats'!$A$6:$N$16,J$32,FALSE)="N/A",0,VLOOKUP($A53,'Ex Post LI &amp; Eligibility Stats'!$A$6:$N$16,J$32,FALSE)*H53/1000))</f>
        <v/>
      </c>
      <c r="K53" s="81"/>
      <c r="L53" s="81" t="str">
        <f>IF(K53="","",IF(VLOOKUP($A53, 'Ex Ante LI &amp; Eligibility Stats'!$A$6:$N$16,L$32,FALSE)="N/A",0,VLOOKUP($A53, 'Ex Ante LI &amp; Eligibility Stats'!$A$6:$N$16,L$32,FALSE)*K53/1000))</f>
        <v/>
      </c>
      <c r="M53" s="76" t="str">
        <f>IF(K53="","",IF(VLOOKUP($A53, 'Ex Post LI &amp; Eligibility Stats'!$A$6:$N$16,M$32,FALSE)="N/A",0,VLOOKUP($A53,'Ex Post LI &amp; Eligibility Stats'!$A$6:$N$16,M$32,FALSE)*K53/1000))</f>
        <v/>
      </c>
      <c r="N53" s="81"/>
      <c r="O53" s="81" t="str">
        <f>IF(N53="","",IF(VLOOKUP($A53, 'Ex Ante LI &amp; Eligibility Stats'!$A$6:$N$16,O$32,FALSE)="N/A",0,VLOOKUP($A53, 'Ex Ante LI &amp; Eligibility Stats'!$A$6:$N$16,O$32,FALSE)*N53/1000))</f>
        <v/>
      </c>
      <c r="P53" s="76" t="str">
        <f>IF(N53="","",IF(VLOOKUP($A53, 'Ex Post LI &amp; Eligibility Stats'!$A$6:$N$16,P$32,FALSE)="N/A",0,VLOOKUP($A53,'Ex Post LI &amp; Eligibility Stats'!$A$6:$N$16,P$32,FALSE)*N53/1000))</f>
        <v/>
      </c>
      <c r="Q53" s="548"/>
      <c r="R53" s="81" t="str">
        <f>IF(Q53="","",IF(VLOOKUP($A53, 'Ex Ante LI &amp; Eligibility Stats'!$A$6:$N$16,R$32,FALSE)="N/A",0,VLOOKUP($A53, 'Ex Ante LI &amp; Eligibility Stats'!$A$6:$N$16,R$32,FALSE)*Q53/1000))</f>
        <v/>
      </c>
      <c r="S53" s="74" t="str">
        <f>IF(Q53="","",IF(VLOOKUP($A53, 'Ex Post LI &amp; Eligibility Stats'!$A$6:$N$16,S$32,FALSE)="N/A",0,VLOOKUP($A53,'Ex Post LI &amp; Eligibility Stats'!$A$6:$N$16,S$32,FALSE)*Q53/1000))</f>
        <v/>
      </c>
      <c r="T53" s="294">
        <v>95833</v>
      </c>
    </row>
    <row r="54" spans="1:20" ht="13.5" customHeight="1">
      <c r="A54" s="293" t="s">
        <v>35</v>
      </c>
      <c r="B54" s="558"/>
      <c r="C54" s="67" t="str">
        <f>IF(B54="","",IF(VLOOKUP($A54, 'Ex Ante LI &amp; Eligibility Stats'!$A$6:$N$16,C$32,FALSE)="N/A",0,VLOOKUP($A54, 'Ex Ante LI &amp; Eligibility Stats'!$A$6:$N$16,C$32,FALSE)*B54/1000))</f>
        <v/>
      </c>
      <c r="D54" s="68" t="str">
        <f>IF(B54="","",IF(VLOOKUP($A54, 'Ex Post LI &amp; Eligibility Stats'!$A$6:$N$16,D$32,FALSE)="N/A",0,VLOOKUP($A54,'Ex Post LI &amp; Eligibility Stats'!$A$6:$N$16,D$32,FALSE)*B54/1000))</f>
        <v/>
      </c>
      <c r="E54" s="81"/>
      <c r="F54" s="81" t="str">
        <f>IF(E54="","",IF(VLOOKUP($A54, 'Ex Ante LI &amp; Eligibility Stats'!$A$6:$N$16,F$32,FALSE)="N/A",0,VLOOKUP($A54, 'Ex Ante LI &amp; Eligibility Stats'!$A$6:$N$16,F$32,FALSE)*E54/1000))</f>
        <v/>
      </c>
      <c r="G54" s="76" t="str">
        <f>IF(E54="","",IF(VLOOKUP($A54, 'Ex Post LI &amp; Eligibility Stats'!$A$6:$N$16,G$32,FALSE)="N/A",0,VLOOKUP($A54,'Ex Post LI &amp; Eligibility Stats'!$A$6:$N$16,G$32,FALSE)*E54/1000))</f>
        <v/>
      </c>
      <c r="H54" s="81"/>
      <c r="I54" s="81" t="str">
        <f>IF(H54="","",IF(VLOOKUP($A54, 'Ex Ante LI &amp; Eligibility Stats'!$A$6:$N$16,I$32,FALSE)="N/A",0,VLOOKUP($A54, 'Ex Ante LI &amp; Eligibility Stats'!$A$6:$N$16,I$32,FALSE)*H54/1000))</f>
        <v/>
      </c>
      <c r="J54" s="78" t="str">
        <f>IF(H54="","",IF(VLOOKUP($A54, 'Ex Post LI &amp; Eligibility Stats'!$A$6:$N$16,J$32,FALSE)="N/A",0,VLOOKUP($A54,'Ex Post LI &amp; Eligibility Stats'!$A$6:$N$16,J$32,FALSE)*H54/1000))</f>
        <v/>
      </c>
      <c r="K54" s="81"/>
      <c r="L54" s="81" t="str">
        <f>IF(K54="","",IF(VLOOKUP($A54, 'Ex Ante LI &amp; Eligibility Stats'!$A$6:$N$16,L$32,FALSE)="N/A",0,VLOOKUP($A54, 'Ex Ante LI &amp; Eligibility Stats'!$A$6:$N$16,L$32,FALSE)*K54/1000))</f>
        <v/>
      </c>
      <c r="M54" s="76" t="str">
        <f>IF(K54="","",IF(VLOOKUP($A54, 'Ex Post LI &amp; Eligibility Stats'!$A$6:$N$16,M$32,FALSE)="N/A",0,VLOOKUP($A54,'Ex Post LI &amp; Eligibility Stats'!$A$6:$N$16,M$32,FALSE)*K54/1000))</f>
        <v/>
      </c>
      <c r="N54" s="81"/>
      <c r="O54" s="81" t="str">
        <f>IF(N54="","",IF(VLOOKUP($A54, 'Ex Ante LI &amp; Eligibility Stats'!$A$6:$N$16,O$32,FALSE)="N/A",0,VLOOKUP($A54, 'Ex Ante LI &amp; Eligibility Stats'!$A$6:$N$16,O$32,FALSE)*N54/1000))</f>
        <v/>
      </c>
      <c r="P54" s="76" t="str">
        <f>IF(N54="","",IF(VLOOKUP($A54, 'Ex Post LI &amp; Eligibility Stats'!$A$6:$N$16,P$32,FALSE)="N/A",0,VLOOKUP($A54,'Ex Post LI &amp; Eligibility Stats'!$A$6:$N$16,P$32,FALSE)*N54/1000))</f>
        <v/>
      </c>
      <c r="Q54" s="548"/>
      <c r="R54" s="81" t="str">
        <f>IF(Q54="","",IF(VLOOKUP($A54, 'Ex Ante LI &amp; Eligibility Stats'!$A$6:$N$16,R$32,FALSE)="N/A",0,VLOOKUP($A54, 'Ex Ante LI &amp; Eligibility Stats'!$A$6:$N$16,R$32,FALSE)*Q54/1000))</f>
        <v/>
      </c>
      <c r="S54" s="74" t="str">
        <f>IF(Q54="","",IF(VLOOKUP($A54, 'Ex Post LI &amp; Eligibility Stats'!$A$6:$N$16,S$32,FALSE)="N/A",0,VLOOKUP($A54,'Ex Post LI &amp; Eligibility Stats'!$A$6:$N$16,S$32,FALSE)*Q54/1000))</f>
        <v/>
      </c>
      <c r="T54" s="294">
        <v>315414</v>
      </c>
    </row>
    <row r="55" spans="1:20" ht="14.25">
      <c r="A55" s="38" t="s">
        <v>36</v>
      </c>
      <c r="B55" s="109"/>
      <c r="C55" s="69" t="str">
        <f>IF(B55="","",IF(VLOOKUP($A55, 'Ex Ante LI &amp; Eligibility Stats'!$A$6:$N$16,C$32,FALSE)="N/A",0,VLOOKUP($A55, 'Ex Ante LI &amp; Eligibility Stats'!$A$6:$N$16,C$32,FALSE)*B55/1000))</f>
        <v/>
      </c>
      <c r="D55" s="70" t="str">
        <f>IF(B55="","",IF(VLOOKUP($A55, 'Ex Post LI &amp; Eligibility Stats'!$A$6:$N$16,D$32,FALSE)="N/A",0,VLOOKUP($A55,'Ex Post LI &amp; Eligibility Stats'!$A$6:$N$16,D$32,FALSE)*B55/1000))</f>
        <v/>
      </c>
      <c r="E55" s="109"/>
      <c r="F55" s="82" t="str">
        <f>IF(E55="","",IF(VLOOKUP($A55, 'Ex Ante LI &amp; Eligibility Stats'!$A$6:$N$16,F$32,FALSE)="N/A",0,VLOOKUP($A55, 'Ex Ante LI &amp; Eligibility Stats'!$A$6:$N$16,F$32,FALSE)*E55/1000))</f>
        <v/>
      </c>
      <c r="G55" s="76" t="str">
        <f>IF(E55="","",IF(VLOOKUP($A55, 'Ex Post LI &amp; Eligibility Stats'!$A$6:$N$16,G$32,FALSE)="N/A",0,VLOOKUP($A55,'Ex Post LI &amp; Eligibility Stats'!$A$6:$N$16,G$32,FALSE)*E55/1000))</f>
        <v/>
      </c>
      <c r="H55" s="109"/>
      <c r="I55" s="82" t="str">
        <f>IF(H55="","",IF(VLOOKUP($A55, 'Ex Ante LI &amp; Eligibility Stats'!$A$6:$N$16,I$32,FALSE)="N/A",0,VLOOKUP($A55, 'Ex Ante LI &amp; Eligibility Stats'!$A$6:$N$16,I$32,FALSE)*H55/1000))</f>
        <v/>
      </c>
      <c r="J55" s="79" t="str">
        <f>IF(H55="","",IF(VLOOKUP($A55, 'Ex Post LI &amp; Eligibility Stats'!$A$6:$N$16,J$32,FALSE)="N/A",0,VLOOKUP($A55,'Ex Post LI &amp; Eligibility Stats'!$A$6:$N$16,J$32,FALSE)*H55/1000))</f>
        <v/>
      </c>
      <c r="K55" s="109"/>
      <c r="L55" s="82" t="str">
        <f>IF(K55="","",IF(VLOOKUP($A55, 'Ex Ante LI &amp; Eligibility Stats'!$A$6:$N$16,L$32,FALSE)="N/A",0,VLOOKUP($A55, 'Ex Ante LI &amp; Eligibility Stats'!$A$6:$N$16,L$32,FALSE)*K55/1000))</f>
        <v/>
      </c>
      <c r="M55" s="76" t="str">
        <f>IF(K55="","",IF(VLOOKUP($A55, 'Ex Post LI &amp; Eligibility Stats'!$A$6:$N$16,M$32,FALSE)="N/A",0,VLOOKUP($A55,'Ex Post LI &amp; Eligibility Stats'!$A$6:$N$16,M$32,FALSE)*K55/1000))</f>
        <v/>
      </c>
      <c r="N55" s="109"/>
      <c r="O55" s="82" t="str">
        <f>IF(N55="","",IF(VLOOKUP($A55, 'Ex Ante LI &amp; Eligibility Stats'!$A$6:$N$16,O$32,FALSE)="N/A",0,VLOOKUP($A55, 'Ex Ante LI &amp; Eligibility Stats'!$A$6:$N$16,O$32,FALSE)*N55/1000))</f>
        <v/>
      </c>
      <c r="P55" s="76" t="str">
        <f>IF(N55="","",IF(VLOOKUP($A55, 'Ex Post LI &amp; Eligibility Stats'!$A$6:$N$16,P$32,FALSE)="N/A",0,VLOOKUP($A55,'Ex Post LI &amp; Eligibility Stats'!$A$6:$N$16,P$32,FALSE)*N55/1000))</f>
        <v/>
      </c>
      <c r="Q55" s="109"/>
      <c r="R55" s="82" t="str">
        <f>IF(Q55="","",IF(VLOOKUP($A55, 'Ex Ante LI &amp; Eligibility Stats'!$A$6:$N$16,R$32,FALSE)="N/A",0,VLOOKUP($A55, 'Ex Ante LI &amp; Eligibility Stats'!$A$6:$N$16,R$32,FALSE)*Q55/1000))</f>
        <v/>
      </c>
      <c r="S55" s="74" t="str">
        <f>IF(Q55="","",IF(VLOOKUP($A55, 'Ex Post LI &amp; Eligibility Stats'!$A$6:$N$16,S$32,FALSE)="N/A",0,VLOOKUP($A55,'Ex Post LI &amp; Eligibility Stats'!$A$6:$N$16,S$32,FALSE)*Q55/1000))</f>
        <v/>
      </c>
      <c r="T55" s="230" t="s">
        <v>19</v>
      </c>
    </row>
    <row r="56" spans="1:20" s="43" customFormat="1" ht="13.5" thickBot="1">
      <c r="A56" s="135" t="s">
        <v>37</v>
      </c>
      <c r="B56" s="158" t="str">
        <f>IF(B50="","",SUM(B50:B55))</f>
        <v/>
      </c>
      <c r="C56" s="159" t="str">
        <f t="shared" ref="C56:E56" si="15">IF(C50="","",SUM(C50:C55))</f>
        <v/>
      </c>
      <c r="D56" s="160" t="str">
        <f t="shared" si="15"/>
        <v/>
      </c>
      <c r="E56" s="141" t="str">
        <f t="shared" si="15"/>
        <v/>
      </c>
      <c r="F56" s="142" t="str">
        <f t="shared" ref="F56:S56" si="16">IF(F50="","",SUM(F50:F55))</f>
        <v/>
      </c>
      <c r="G56" s="270" t="str">
        <f t="shared" si="16"/>
        <v/>
      </c>
      <c r="H56" s="153" t="str">
        <f t="shared" si="16"/>
        <v/>
      </c>
      <c r="I56" s="192" t="str">
        <f t="shared" si="16"/>
        <v/>
      </c>
      <c r="J56" s="143" t="str">
        <f t="shared" si="16"/>
        <v/>
      </c>
      <c r="K56" s="153" t="str">
        <f t="shared" si="16"/>
        <v/>
      </c>
      <c r="L56" s="164" t="str">
        <f t="shared" si="16"/>
        <v/>
      </c>
      <c r="M56" s="196" t="str">
        <f t="shared" si="16"/>
        <v/>
      </c>
      <c r="N56" s="153" t="str">
        <f t="shared" si="16"/>
        <v/>
      </c>
      <c r="O56" s="164" t="str">
        <f t="shared" si="16"/>
        <v/>
      </c>
      <c r="P56" s="196" t="str">
        <f t="shared" si="16"/>
        <v/>
      </c>
      <c r="Q56" s="153" t="str">
        <f t="shared" si="16"/>
        <v/>
      </c>
      <c r="R56" s="164" t="str">
        <f t="shared" si="16"/>
        <v/>
      </c>
      <c r="S56" s="428" t="str">
        <f t="shared" si="16"/>
        <v/>
      </c>
      <c r="T56" s="271"/>
    </row>
    <row r="57" spans="1:20" s="43" customFormat="1" ht="14.25" thickTop="1" thickBot="1">
      <c r="A57" s="137" t="s">
        <v>38</v>
      </c>
      <c r="B57" s="188" t="str">
        <f>IFERROR(B48+B56,"")</f>
        <v/>
      </c>
      <c r="C57" s="189" t="str">
        <f t="shared" ref="C57:E57" si="17">IFERROR(C48+C56,"")</f>
        <v/>
      </c>
      <c r="D57" s="144" t="str">
        <f t="shared" si="17"/>
        <v/>
      </c>
      <c r="E57" s="190" t="str">
        <f t="shared" si="17"/>
        <v/>
      </c>
      <c r="F57" s="154" t="str">
        <f t="shared" ref="F57:S57" si="18">IFERROR(F48+F56,"")</f>
        <v/>
      </c>
      <c r="G57" s="144" t="str">
        <f t="shared" si="18"/>
        <v/>
      </c>
      <c r="H57" s="154" t="str">
        <f t="shared" si="18"/>
        <v/>
      </c>
      <c r="I57" s="193" t="str">
        <f t="shared" si="18"/>
        <v/>
      </c>
      <c r="J57" s="144" t="str">
        <f t="shared" si="18"/>
        <v/>
      </c>
      <c r="K57" s="154" t="str">
        <f t="shared" si="18"/>
        <v/>
      </c>
      <c r="L57" s="194" t="str">
        <f t="shared" si="18"/>
        <v/>
      </c>
      <c r="M57" s="165" t="str">
        <f t="shared" si="18"/>
        <v/>
      </c>
      <c r="N57" s="154" t="str">
        <f t="shared" si="18"/>
        <v/>
      </c>
      <c r="O57" s="194" t="str">
        <f t="shared" si="18"/>
        <v/>
      </c>
      <c r="P57" s="165" t="str">
        <f t="shared" si="18"/>
        <v/>
      </c>
      <c r="Q57" s="154" t="str">
        <f t="shared" si="18"/>
        <v/>
      </c>
      <c r="R57" s="194" t="str">
        <f t="shared" si="18"/>
        <v/>
      </c>
      <c r="S57" s="194" t="str">
        <f t="shared" si="18"/>
        <v/>
      </c>
      <c r="T57" s="231"/>
    </row>
    <row r="58" spans="1:20" ht="13.5" thickTop="1">
      <c r="A58" s="10" t="s">
        <v>48</v>
      </c>
    </row>
    <row r="59" spans="1:20" ht="68.25" customHeight="1">
      <c r="A59" s="640" t="s">
        <v>49</v>
      </c>
      <c r="B59" s="640"/>
      <c r="C59" s="640"/>
      <c r="D59" s="640"/>
      <c r="E59" s="640"/>
      <c r="F59" s="640"/>
      <c r="G59" s="640"/>
      <c r="H59" s="640"/>
      <c r="I59" s="640"/>
      <c r="J59" s="640"/>
      <c r="K59" s="640"/>
      <c r="L59" s="640"/>
      <c r="M59" s="640"/>
      <c r="N59" s="640"/>
      <c r="O59" s="640"/>
      <c r="P59" s="640"/>
      <c r="Q59" s="640"/>
      <c r="R59" s="640"/>
      <c r="S59" s="640"/>
      <c r="T59" s="640"/>
    </row>
    <row r="60" spans="1:20" s="40" customFormat="1" ht="42.4" customHeight="1">
      <c r="A60" s="644" t="s">
        <v>50</v>
      </c>
      <c r="B60" s="644"/>
      <c r="C60" s="644"/>
      <c r="D60" s="644"/>
      <c r="E60" s="644"/>
      <c r="F60" s="644"/>
      <c r="G60" s="644"/>
      <c r="H60" s="644"/>
      <c r="I60" s="644"/>
      <c r="J60" s="644"/>
      <c r="K60" s="644"/>
      <c r="L60" s="644"/>
      <c r="M60" s="644"/>
      <c r="N60" s="644"/>
      <c r="O60" s="644"/>
      <c r="P60" s="644"/>
      <c r="Q60" s="644"/>
      <c r="R60" s="644"/>
      <c r="S60" s="644"/>
      <c r="T60" s="644"/>
    </row>
    <row r="61" spans="1:20" s="40" customFormat="1" ht="44.45" customHeight="1">
      <c r="A61" s="644" t="s">
        <v>51</v>
      </c>
      <c r="B61" s="644"/>
      <c r="C61" s="644"/>
      <c r="D61" s="644"/>
      <c r="E61" s="644"/>
      <c r="F61" s="644"/>
      <c r="G61" s="644"/>
      <c r="H61" s="644"/>
      <c r="I61" s="644"/>
      <c r="J61" s="644"/>
      <c r="K61" s="644"/>
      <c r="L61" s="644"/>
      <c r="M61" s="644"/>
      <c r="N61" s="644"/>
      <c r="O61" s="644"/>
      <c r="P61" s="644"/>
      <c r="Q61" s="644"/>
      <c r="R61" s="644"/>
      <c r="S61" s="644"/>
      <c r="T61" s="644"/>
    </row>
    <row r="62" spans="1:20" s="42" customFormat="1" ht="16.899999999999999" customHeight="1">
      <c r="A62" s="643" t="s">
        <v>52</v>
      </c>
      <c r="B62" s="643"/>
      <c r="C62" s="643"/>
      <c r="D62" s="643"/>
      <c r="E62" s="643"/>
      <c r="F62" s="643"/>
      <c r="G62" s="643"/>
      <c r="H62" s="643"/>
      <c r="I62" s="643"/>
      <c r="J62" s="643"/>
      <c r="K62" s="643"/>
      <c r="L62" s="643"/>
      <c r="M62" s="643"/>
      <c r="N62" s="643"/>
      <c r="O62" s="643"/>
      <c r="P62" s="643"/>
      <c r="Q62" s="643"/>
      <c r="R62" s="643"/>
      <c r="S62" s="643"/>
      <c r="T62" s="643"/>
    </row>
    <row r="63" spans="1:20" ht="18.399999999999999" customHeight="1">
      <c r="A63" s="643" t="s">
        <v>53</v>
      </c>
      <c r="B63" s="642"/>
      <c r="C63" s="642"/>
      <c r="D63" s="642"/>
      <c r="E63" s="642"/>
      <c r="F63" s="642"/>
      <c r="G63" s="642"/>
      <c r="H63" s="642"/>
      <c r="I63" s="642"/>
      <c r="J63" s="642"/>
      <c r="K63" s="642"/>
      <c r="L63" s="642"/>
      <c r="M63" s="642"/>
      <c r="N63" s="642"/>
      <c r="O63" s="642"/>
      <c r="P63" s="642"/>
      <c r="Q63" s="642"/>
      <c r="R63" s="642"/>
      <c r="S63" s="642"/>
      <c r="T63" s="642"/>
    </row>
    <row r="64" spans="1:20" ht="18.399999999999999" customHeight="1">
      <c r="A64" s="641" t="s">
        <v>54</v>
      </c>
      <c r="B64" s="642"/>
      <c r="C64" s="642"/>
      <c r="D64" s="642"/>
      <c r="E64" s="642"/>
      <c r="F64" s="642"/>
      <c r="G64" s="642"/>
      <c r="H64" s="642"/>
      <c r="I64" s="642"/>
      <c r="J64" s="642"/>
      <c r="K64" s="642"/>
      <c r="L64" s="642"/>
      <c r="M64" s="642"/>
      <c r="N64" s="642"/>
      <c r="O64" s="642"/>
      <c r="P64" s="642"/>
      <c r="Q64" s="642"/>
      <c r="R64" s="642"/>
      <c r="S64" s="642"/>
      <c r="T64" s="642"/>
    </row>
    <row r="65" spans="1:20">
      <c r="A65" s="639"/>
      <c r="B65" s="639"/>
      <c r="C65" s="639"/>
      <c r="D65" s="639"/>
      <c r="E65" s="639"/>
      <c r="F65" s="639"/>
      <c r="G65" s="639"/>
      <c r="H65" s="639"/>
      <c r="I65" s="639"/>
      <c r="J65" s="639"/>
      <c r="K65" s="639"/>
      <c r="L65" s="639"/>
      <c r="M65" s="639"/>
      <c r="N65" s="639"/>
      <c r="O65" s="639"/>
      <c r="P65" s="639"/>
      <c r="Q65" s="639"/>
      <c r="R65" s="639"/>
      <c r="S65" s="639"/>
      <c r="T65" s="639"/>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A65:T65"/>
    <mergeCell ref="A59:T59"/>
    <mergeCell ref="A64:T64"/>
    <mergeCell ref="K33:M33"/>
    <mergeCell ref="A63:T63"/>
    <mergeCell ref="A62:T62"/>
    <mergeCell ref="Q33:S33"/>
    <mergeCell ref="B33:D33"/>
    <mergeCell ref="E33:G33"/>
    <mergeCell ref="H33:J33"/>
    <mergeCell ref="N33:P33"/>
    <mergeCell ref="A60:T60"/>
    <mergeCell ref="A61:T61"/>
    <mergeCell ref="Q6:S6"/>
    <mergeCell ref="B6:D6"/>
    <mergeCell ref="E6:G6"/>
    <mergeCell ref="H6:J6"/>
    <mergeCell ref="K6:M6"/>
    <mergeCell ref="N6:P6"/>
  </mergeCells>
  <phoneticPr fontId="22"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June 2023</oddHeader>
    <oddFooter>&amp;L&amp;F&amp;R&amp;A&amp;C&amp;"Calibri"&amp;11&amp;K000000&amp;"Calibri"&amp;11&amp;K000000&amp;"Calibri,Regular"&amp;11 &amp;K0000003 of 11_x000D_&amp;1#&amp;"Calibri"&amp;12&amp;K000000Public</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4" customFormat="1" ht="17.100000000000001" customHeight="1">
      <c r="A1" s="647" t="s">
        <v>55</v>
      </c>
      <c r="B1" s="648"/>
      <c r="C1" s="648"/>
    </row>
    <row r="2" spans="1:15" ht="12.75" hidden="1" customHeight="1">
      <c r="A2" s="4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49" t="s">
        <v>56</v>
      </c>
      <c r="B4" s="652" t="s">
        <v>57</v>
      </c>
      <c r="C4" s="652"/>
      <c r="D4" s="652"/>
      <c r="E4" s="652"/>
      <c r="F4" s="652"/>
      <c r="G4" s="652"/>
      <c r="H4" s="652"/>
      <c r="I4" s="652"/>
      <c r="J4" s="652"/>
      <c r="K4" s="652"/>
      <c r="L4" s="652"/>
      <c r="M4" s="652"/>
      <c r="N4" s="653" t="s">
        <v>385</v>
      </c>
      <c r="O4" s="649" t="s">
        <v>58</v>
      </c>
    </row>
    <row r="5" spans="1:15" customFormat="1" ht="37.5" customHeight="1">
      <c r="A5" s="650"/>
      <c r="B5" s="429" t="s">
        <v>5</v>
      </c>
      <c r="C5" s="429" t="s">
        <v>6</v>
      </c>
      <c r="D5" s="429" t="s">
        <v>7</v>
      </c>
      <c r="E5" s="429" t="s">
        <v>8</v>
      </c>
      <c r="F5" s="429" t="s">
        <v>9</v>
      </c>
      <c r="G5" s="429" t="s">
        <v>10</v>
      </c>
      <c r="H5" s="429" t="s">
        <v>39</v>
      </c>
      <c r="I5" s="429" t="s">
        <v>59</v>
      </c>
      <c r="J5" s="429" t="s">
        <v>60</v>
      </c>
      <c r="K5" s="429" t="s">
        <v>42</v>
      </c>
      <c r="L5" s="429" t="s">
        <v>61</v>
      </c>
      <c r="M5" s="429" t="s">
        <v>44</v>
      </c>
      <c r="N5" s="654"/>
      <c r="O5" s="650"/>
    </row>
    <row r="6" spans="1:15" s="71" customFormat="1" ht="51">
      <c r="A6" s="430" t="s">
        <v>24</v>
      </c>
      <c r="B6" s="431">
        <v>606.31034</v>
      </c>
      <c r="C6" s="431">
        <v>649.89034000000004</v>
      </c>
      <c r="D6" s="431">
        <v>692.15254000000004</v>
      </c>
      <c r="E6" s="431">
        <v>714.77080000000001</v>
      </c>
      <c r="F6" s="431">
        <v>725.88559999999995</v>
      </c>
      <c r="G6" s="431">
        <v>741.89340000000004</v>
      </c>
      <c r="H6" s="431">
        <v>717.49782000000005</v>
      </c>
      <c r="I6" s="431">
        <v>702.8826600000001</v>
      </c>
      <c r="J6" s="431">
        <v>693.70047999999997</v>
      </c>
      <c r="K6" s="431">
        <v>727.65213999999992</v>
      </c>
      <c r="L6" s="431">
        <v>657.01397999999995</v>
      </c>
      <c r="M6" s="431">
        <v>605.47407999999996</v>
      </c>
      <c r="N6" s="432">
        <v>24000</v>
      </c>
      <c r="O6" s="433" t="s">
        <v>62</v>
      </c>
    </row>
    <row r="7" spans="1:15" s="71" customFormat="1" ht="73.5" customHeight="1">
      <c r="A7" s="430" t="s">
        <v>25</v>
      </c>
      <c r="B7" s="434" t="s">
        <v>19</v>
      </c>
      <c r="C7" s="434" t="s">
        <v>19</v>
      </c>
      <c r="D7" s="434" t="s">
        <v>19</v>
      </c>
      <c r="E7" s="434" t="s">
        <v>19</v>
      </c>
      <c r="F7" s="434" t="s">
        <v>19</v>
      </c>
      <c r="G7" s="434" t="s">
        <v>19</v>
      </c>
      <c r="H7" s="434" t="s">
        <v>19</v>
      </c>
      <c r="I7" s="434" t="s">
        <v>19</v>
      </c>
      <c r="J7" s="434" t="s">
        <v>19</v>
      </c>
      <c r="K7" s="434" t="s">
        <v>19</v>
      </c>
      <c r="L7" s="434" t="s">
        <v>19</v>
      </c>
      <c r="M7" s="434" t="s">
        <v>19</v>
      </c>
      <c r="N7" s="432" t="s">
        <v>63</v>
      </c>
      <c r="O7" s="433" t="s">
        <v>64</v>
      </c>
    </row>
    <row r="8" spans="1:15" s="71" customFormat="1" ht="57.4" customHeight="1">
      <c r="A8" s="430" t="s">
        <v>26</v>
      </c>
      <c r="B8" s="431" t="s">
        <v>19</v>
      </c>
      <c r="C8" s="431" t="s">
        <v>19</v>
      </c>
      <c r="D8" s="431" t="s">
        <v>19</v>
      </c>
      <c r="E8" s="431" t="s">
        <v>19</v>
      </c>
      <c r="F8" s="431" t="s">
        <v>19</v>
      </c>
      <c r="G8" s="431" t="s">
        <v>19</v>
      </c>
      <c r="H8" s="431" t="s">
        <v>19</v>
      </c>
      <c r="I8" s="431" t="s">
        <v>19</v>
      </c>
      <c r="J8" s="431" t="s">
        <v>19</v>
      </c>
      <c r="K8" s="431" t="s">
        <v>19</v>
      </c>
      <c r="L8" s="431" t="s">
        <v>19</v>
      </c>
      <c r="M8" s="431" t="s">
        <v>19</v>
      </c>
      <c r="N8" s="432" t="s">
        <v>63</v>
      </c>
      <c r="O8" s="433" t="s">
        <v>65</v>
      </c>
    </row>
    <row r="9" spans="1:15" s="71" customFormat="1" ht="44.85" customHeight="1">
      <c r="A9" s="430" t="s">
        <v>66</v>
      </c>
      <c r="B9" s="431" t="s">
        <v>19</v>
      </c>
      <c r="C9" s="431" t="s">
        <v>19</v>
      </c>
      <c r="D9" s="431" t="s">
        <v>19</v>
      </c>
      <c r="E9" s="431" t="s">
        <v>19</v>
      </c>
      <c r="F9" s="431" t="s">
        <v>19</v>
      </c>
      <c r="G9" s="431" t="s">
        <v>19</v>
      </c>
      <c r="H9" s="431" t="s">
        <v>19</v>
      </c>
      <c r="I9" s="431" t="s">
        <v>19</v>
      </c>
      <c r="J9" s="431" t="s">
        <v>19</v>
      </c>
      <c r="K9" s="431" t="s">
        <v>19</v>
      </c>
      <c r="L9" s="431" t="s">
        <v>19</v>
      </c>
      <c r="M9" s="431" t="s">
        <v>19</v>
      </c>
      <c r="N9" s="347" t="s">
        <v>63</v>
      </c>
      <c r="O9" s="433" t="s">
        <v>67</v>
      </c>
    </row>
    <row r="10" spans="1:15" s="71" customFormat="1" ht="32.25" customHeight="1">
      <c r="A10" s="430" t="s">
        <v>68</v>
      </c>
      <c r="B10" s="431" t="s">
        <v>19</v>
      </c>
      <c r="C10" s="431" t="s">
        <v>19</v>
      </c>
      <c r="D10" s="431" t="s">
        <v>19</v>
      </c>
      <c r="E10" s="435" t="s">
        <v>19</v>
      </c>
      <c r="F10" s="431">
        <v>0.28011066200000001</v>
      </c>
      <c r="G10" s="431">
        <v>0.35296084</v>
      </c>
      <c r="H10" s="431">
        <v>0.35119191799999999</v>
      </c>
      <c r="I10" s="431">
        <v>0.33979919000000003</v>
      </c>
      <c r="J10" s="431">
        <v>0.30262681200000002</v>
      </c>
      <c r="K10" s="431">
        <v>0.207906602</v>
      </c>
      <c r="L10" s="431" t="s">
        <v>19</v>
      </c>
      <c r="M10" s="431" t="s">
        <v>19</v>
      </c>
      <c r="N10" s="432" t="s">
        <v>63</v>
      </c>
      <c r="O10" s="433" t="s">
        <v>69</v>
      </c>
    </row>
    <row r="11" spans="1:15" s="71" customFormat="1" ht="55.5" customHeight="1">
      <c r="A11" s="430" t="s">
        <v>31</v>
      </c>
      <c r="B11" s="431" t="s">
        <v>19</v>
      </c>
      <c r="C11" s="431" t="s">
        <v>19</v>
      </c>
      <c r="D11" s="431" t="s">
        <v>19</v>
      </c>
      <c r="E11" s="431" t="s">
        <v>19</v>
      </c>
      <c r="F11" s="431">
        <v>0.33</v>
      </c>
      <c r="G11" s="431">
        <v>0.57999999999999996</v>
      </c>
      <c r="H11" s="431">
        <v>0.56000000000000005</v>
      </c>
      <c r="I11" s="431">
        <v>0.49</v>
      </c>
      <c r="J11" s="431">
        <v>0.63</v>
      </c>
      <c r="K11" s="431">
        <v>0.38</v>
      </c>
      <c r="L11" s="431" t="s">
        <v>19</v>
      </c>
      <c r="M11" s="431" t="s">
        <v>19</v>
      </c>
      <c r="N11" s="436" t="s">
        <v>70</v>
      </c>
      <c r="O11" s="658" t="s">
        <v>71</v>
      </c>
    </row>
    <row r="12" spans="1:15" s="71" customFormat="1" ht="55.5" customHeight="1">
      <c r="A12" s="430" t="s">
        <v>32</v>
      </c>
      <c r="B12" s="431" t="s">
        <v>19</v>
      </c>
      <c r="C12" s="431" t="s">
        <v>19</v>
      </c>
      <c r="D12" s="431" t="s">
        <v>19</v>
      </c>
      <c r="E12" s="431" t="s">
        <v>19</v>
      </c>
      <c r="F12" s="431">
        <v>38.6</v>
      </c>
      <c r="G12" s="431">
        <v>31.7</v>
      </c>
      <c r="H12" s="431">
        <v>33.799999999999997</v>
      </c>
      <c r="I12" s="431">
        <v>34.200000000000003</v>
      </c>
      <c r="J12" s="431">
        <v>34.200000000000003</v>
      </c>
      <c r="K12" s="431">
        <v>32.6</v>
      </c>
      <c r="L12" s="431" t="s">
        <v>19</v>
      </c>
      <c r="M12" s="431" t="s">
        <v>19</v>
      </c>
      <c r="N12" s="262">
        <v>569000</v>
      </c>
      <c r="O12" s="659"/>
    </row>
    <row r="13" spans="1:15" customFormat="1" ht="18.399999999999999" customHeight="1">
      <c r="A13" s="430" t="s">
        <v>33</v>
      </c>
      <c r="B13" s="431">
        <v>1.94253948</v>
      </c>
      <c r="C13" s="431">
        <v>2.1670314799999999</v>
      </c>
      <c r="D13" s="431">
        <v>1.9395569399999999</v>
      </c>
      <c r="E13" s="431">
        <v>2.1704615600000001</v>
      </c>
      <c r="F13" s="431">
        <v>3.1493576000000001</v>
      </c>
      <c r="G13" s="431">
        <v>3.4537620799999997</v>
      </c>
      <c r="H13" s="431">
        <v>3.3988956400000001</v>
      </c>
      <c r="I13" s="431">
        <v>3.7029097399999999</v>
      </c>
      <c r="J13" s="431">
        <v>3.4149202399999998</v>
      </c>
      <c r="K13" s="431">
        <v>2.9266787799999996</v>
      </c>
      <c r="L13" s="431">
        <v>2.2880848999999999</v>
      </c>
      <c r="M13" s="431">
        <v>1.97985838</v>
      </c>
      <c r="N13" s="347">
        <v>5000</v>
      </c>
      <c r="O13" s="655" t="s">
        <v>72</v>
      </c>
    </row>
    <row r="14" spans="1:15" customFormat="1" ht="18.399999999999999" customHeight="1">
      <c r="A14" s="437" t="s">
        <v>34</v>
      </c>
      <c r="B14" s="431">
        <v>0.18527301600000001</v>
      </c>
      <c r="C14" s="431">
        <v>0.18817055799999999</v>
      </c>
      <c r="D14" s="431">
        <v>0.18050461000000001</v>
      </c>
      <c r="E14" s="431">
        <v>0.204701296</v>
      </c>
      <c r="F14" s="431">
        <v>0.28174391799999998</v>
      </c>
      <c r="G14" s="431">
        <v>0.31522718399999999</v>
      </c>
      <c r="H14" s="431">
        <v>0.31990181600000001</v>
      </c>
      <c r="I14" s="431">
        <v>0.32446317799999996</v>
      </c>
      <c r="J14" s="431">
        <v>0.28781887000000006</v>
      </c>
      <c r="K14" s="431">
        <v>0.26594609600000008</v>
      </c>
      <c r="L14" s="431">
        <v>0.18591075199999998</v>
      </c>
      <c r="M14" s="431">
        <v>0.18660866199999998</v>
      </c>
      <c r="N14" s="432">
        <v>36000</v>
      </c>
      <c r="O14" s="656"/>
    </row>
    <row r="15" spans="1:15" customFormat="1" ht="18" customHeight="1">
      <c r="A15" s="437" t="s">
        <v>35</v>
      </c>
      <c r="B15" s="431">
        <v>1.4838384E-2</v>
      </c>
      <c r="C15" s="431">
        <v>1.4591992000000002E-2</v>
      </c>
      <c r="D15" s="431">
        <v>1.2156721999999998E-2</v>
      </c>
      <c r="E15" s="431">
        <v>1.3263844E-2</v>
      </c>
      <c r="F15" s="431">
        <v>2.037572E-2</v>
      </c>
      <c r="G15" s="431">
        <v>2.3186447999999998E-2</v>
      </c>
      <c r="H15" s="431">
        <v>2.3905537999999997E-2</v>
      </c>
      <c r="I15" s="431">
        <v>2.4203297999999998E-2</v>
      </c>
      <c r="J15" s="431">
        <v>2.0852894E-2</v>
      </c>
      <c r="K15" s="431">
        <v>1.8092764000000001E-2</v>
      </c>
      <c r="L15" s="431">
        <v>1.3300568000000002E-2</v>
      </c>
      <c r="M15" s="431">
        <v>1.5022498E-2</v>
      </c>
      <c r="N15" s="263">
        <v>218000</v>
      </c>
      <c r="O15" s="657"/>
    </row>
    <row r="16" spans="1:15" customFormat="1" ht="42.75" customHeight="1">
      <c r="A16" s="430" t="s">
        <v>73</v>
      </c>
      <c r="B16" s="431">
        <v>0.05</v>
      </c>
      <c r="C16" s="431">
        <v>0.05</v>
      </c>
      <c r="D16" s="431">
        <v>0.02</v>
      </c>
      <c r="E16" s="431">
        <v>0.03</v>
      </c>
      <c r="F16" s="431">
        <v>0.08</v>
      </c>
      <c r="G16" s="431">
        <v>0.12</v>
      </c>
      <c r="H16" s="431">
        <v>0.11</v>
      </c>
      <c r="I16" s="431">
        <v>0.1</v>
      </c>
      <c r="J16" s="431">
        <v>0.08</v>
      </c>
      <c r="K16" s="431">
        <v>0.05</v>
      </c>
      <c r="L16" s="431">
        <v>0.04</v>
      </c>
      <c r="M16" s="431">
        <v>0.05</v>
      </c>
      <c r="N16" s="432" t="s">
        <v>74</v>
      </c>
      <c r="O16" s="438" t="s">
        <v>75</v>
      </c>
    </row>
    <row r="17" spans="1:20" s="72" customFormat="1" ht="12.6" customHeight="1">
      <c r="K17" s="33"/>
    </row>
    <row r="18" spans="1:20" s="72" customFormat="1" ht="30.75" customHeight="1">
      <c r="A18" s="651" t="s">
        <v>384</v>
      </c>
      <c r="B18" s="651"/>
      <c r="C18" s="651"/>
      <c r="D18" s="651"/>
      <c r="E18" s="651"/>
      <c r="F18" s="651"/>
      <c r="G18" s="651"/>
      <c r="H18" s="651"/>
      <c r="I18" s="651"/>
      <c r="J18" s="651"/>
      <c r="K18" s="651"/>
      <c r="L18" s="651"/>
      <c r="M18" s="651"/>
      <c r="N18" s="651"/>
      <c r="O18" s="651"/>
    </row>
    <row r="19" spans="1:20" s="128" customFormat="1" ht="21.4" customHeight="1">
      <c r="A19" s="640"/>
      <c r="B19" s="645"/>
      <c r="C19" s="645"/>
      <c r="D19" s="645"/>
      <c r="E19" s="645"/>
      <c r="F19" s="645"/>
      <c r="G19" s="645"/>
      <c r="H19" s="645"/>
      <c r="I19" s="645"/>
      <c r="J19" s="645"/>
      <c r="K19" s="646"/>
      <c r="L19" s="645"/>
      <c r="M19" s="645"/>
      <c r="N19" s="645"/>
      <c r="O19" s="645"/>
      <c r="P19" s="152"/>
      <c r="Q19" s="152"/>
      <c r="R19" s="152"/>
      <c r="S19" s="152"/>
      <c r="T19" s="152"/>
    </row>
    <row r="20" spans="1:20" s="128" customFormat="1"/>
    <row r="33" spans="11:11">
      <c r="K33" s="157"/>
    </row>
    <row r="35" spans="11:11">
      <c r="K35" s="173"/>
    </row>
    <row r="36" spans="11:11">
      <c r="K36" s="3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June 2023</oddHeader>
    <oddFooter>&amp;L&amp;F&amp;R&amp;A&amp;C&amp;"Calibri"&amp;11&amp;K000000&amp;"Calibri"&amp;11&amp;K0000004 of 11_x000D_&amp;1#&amp;"Calibri"&amp;12&amp;K000000Public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J23" sqref="J23"/>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3"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4" customFormat="1" ht="16.5" hidden="1" customHeight="1">
      <c r="A1" s="647" t="s">
        <v>76</v>
      </c>
      <c r="B1" s="648"/>
      <c r="C1" s="648"/>
    </row>
    <row r="2" spans="1:15" ht="12.75" hidden="1" customHeight="1">
      <c r="A2" s="52"/>
      <c r="B2" s="53"/>
      <c r="C2" s="53"/>
      <c r="D2" s="53"/>
      <c r="E2" s="53"/>
      <c r="F2" s="53"/>
      <c r="G2" s="53"/>
      <c r="H2" s="53"/>
      <c r="I2" s="53"/>
      <c r="J2" s="53"/>
      <c r="K2" s="53"/>
      <c r="L2" s="53"/>
      <c r="M2" s="53"/>
      <c r="N2" s="53"/>
      <c r="O2" s="53"/>
    </row>
    <row r="3" spans="1:15" ht="33.75" hidden="1" customHeight="1">
      <c r="A3" s="53"/>
      <c r="B3" s="53"/>
      <c r="C3" s="53"/>
      <c r="D3" s="53"/>
      <c r="E3" s="53"/>
      <c r="F3" s="53"/>
      <c r="G3" s="53"/>
      <c r="H3" s="53"/>
      <c r="I3" s="53"/>
      <c r="J3" s="53"/>
      <c r="K3" s="53"/>
      <c r="L3" s="53"/>
      <c r="M3" s="53"/>
      <c r="N3" s="53"/>
      <c r="O3" s="53"/>
    </row>
    <row r="4" spans="1:15" customFormat="1" ht="12.75" customHeight="1">
      <c r="A4" s="664" t="s">
        <v>56</v>
      </c>
      <c r="B4" s="652" t="s">
        <v>77</v>
      </c>
      <c r="C4" s="652"/>
      <c r="D4" s="652"/>
      <c r="E4" s="652"/>
      <c r="F4" s="652"/>
      <c r="G4" s="652"/>
      <c r="H4" s="652"/>
      <c r="I4" s="652"/>
      <c r="J4" s="652"/>
      <c r="K4" s="652"/>
      <c r="L4" s="652"/>
      <c r="M4" s="652"/>
      <c r="N4" s="653" t="s">
        <v>385</v>
      </c>
      <c r="O4" s="649" t="s">
        <v>58</v>
      </c>
    </row>
    <row r="5" spans="1:15" s="71" customFormat="1" ht="42.75" customHeight="1">
      <c r="A5" s="665"/>
      <c r="B5" s="427" t="s">
        <v>5</v>
      </c>
      <c r="C5" s="427" t="s">
        <v>6</v>
      </c>
      <c r="D5" s="427" t="s">
        <v>7</v>
      </c>
      <c r="E5" s="427" t="s">
        <v>8</v>
      </c>
      <c r="F5" s="427" t="s">
        <v>9</v>
      </c>
      <c r="G5" s="427" t="s">
        <v>10</v>
      </c>
      <c r="H5" s="427" t="s">
        <v>39</v>
      </c>
      <c r="I5" s="427" t="s">
        <v>59</v>
      </c>
      <c r="J5" s="427" t="s">
        <v>60</v>
      </c>
      <c r="K5" s="427" t="s">
        <v>42</v>
      </c>
      <c r="L5" s="427" t="s">
        <v>61</v>
      </c>
      <c r="M5" s="427" t="s">
        <v>44</v>
      </c>
      <c r="N5" s="654"/>
      <c r="O5" s="650"/>
    </row>
    <row r="6" spans="1:15" s="71" customFormat="1" ht="38.25">
      <c r="A6" s="430" t="s">
        <v>24</v>
      </c>
      <c r="B6" s="439">
        <v>577.29999999999995</v>
      </c>
      <c r="C6" s="439">
        <v>577.29999999999995</v>
      </c>
      <c r="D6" s="439">
        <v>577.29999999999995</v>
      </c>
      <c r="E6" s="439">
        <v>577.29999999999995</v>
      </c>
      <c r="F6" s="439">
        <v>577.29999999999995</v>
      </c>
      <c r="G6" s="439">
        <v>577.29999999999995</v>
      </c>
      <c r="H6" s="439">
        <v>577.29999999999995</v>
      </c>
      <c r="I6" s="439">
        <v>577.29999999999995</v>
      </c>
      <c r="J6" s="439">
        <v>577.29999999999995</v>
      </c>
      <c r="K6" s="439">
        <v>577.29999999999995</v>
      </c>
      <c r="L6" s="439">
        <v>577.29999999999995</v>
      </c>
      <c r="M6" s="439">
        <v>577.29999999999995</v>
      </c>
      <c r="N6" s="432">
        <v>24000</v>
      </c>
      <c r="O6" s="433" t="s">
        <v>62</v>
      </c>
    </row>
    <row r="7" spans="1:15" s="162" customFormat="1" ht="72" customHeight="1">
      <c r="A7" s="430" t="s">
        <v>25</v>
      </c>
      <c r="B7" s="440" t="s">
        <v>19</v>
      </c>
      <c r="C7" s="440" t="s">
        <v>19</v>
      </c>
      <c r="D7" s="440" t="s">
        <v>19</v>
      </c>
      <c r="E7" s="440" t="s">
        <v>19</v>
      </c>
      <c r="F7" s="440" t="s">
        <v>19</v>
      </c>
      <c r="G7" s="440" t="s">
        <v>19</v>
      </c>
      <c r="H7" s="440" t="s">
        <v>19</v>
      </c>
      <c r="I7" s="440" t="s">
        <v>19</v>
      </c>
      <c r="J7" s="440" t="s">
        <v>19</v>
      </c>
      <c r="K7" s="440" t="s">
        <v>19</v>
      </c>
      <c r="L7" s="440" t="s">
        <v>19</v>
      </c>
      <c r="M7" s="440" t="s">
        <v>19</v>
      </c>
      <c r="N7" s="432" t="s">
        <v>63</v>
      </c>
      <c r="O7" s="441" t="s">
        <v>64</v>
      </c>
    </row>
    <row r="8" spans="1:15" s="162" customFormat="1" ht="58.9" customHeight="1">
      <c r="A8" s="430" t="s">
        <v>26</v>
      </c>
      <c r="B8" s="440" t="s">
        <v>19</v>
      </c>
      <c r="C8" s="440" t="s">
        <v>19</v>
      </c>
      <c r="D8" s="440" t="s">
        <v>19</v>
      </c>
      <c r="E8" s="440" t="s">
        <v>19</v>
      </c>
      <c r="F8" s="440" t="s">
        <v>19</v>
      </c>
      <c r="G8" s="440" t="s">
        <v>19</v>
      </c>
      <c r="H8" s="440" t="s">
        <v>19</v>
      </c>
      <c r="I8" s="440" t="s">
        <v>19</v>
      </c>
      <c r="J8" s="440" t="s">
        <v>19</v>
      </c>
      <c r="K8" s="440" t="s">
        <v>19</v>
      </c>
      <c r="L8" s="440" t="s">
        <v>19</v>
      </c>
      <c r="M8" s="440" t="s">
        <v>19</v>
      </c>
      <c r="N8" s="432" t="s">
        <v>63</v>
      </c>
      <c r="O8" s="442" t="s">
        <v>78</v>
      </c>
    </row>
    <row r="9" spans="1:15" s="162" customFormat="1" ht="45.4" customHeight="1">
      <c r="A9" s="443" t="s">
        <v>66</v>
      </c>
      <c r="B9" s="440" t="s">
        <v>19</v>
      </c>
      <c r="C9" s="440" t="s">
        <v>19</v>
      </c>
      <c r="D9" s="440" t="s">
        <v>19</v>
      </c>
      <c r="E9" s="440" t="s">
        <v>19</v>
      </c>
      <c r="F9" s="440" t="s">
        <v>19</v>
      </c>
      <c r="G9" s="440" t="s">
        <v>19</v>
      </c>
      <c r="H9" s="440" t="s">
        <v>19</v>
      </c>
      <c r="I9" s="440" t="s">
        <v>19</v>
      </c>
      <c r="J9" s="440" t="s">
        <v>19</v>
      </c>
      <c r="K9" s="440" t="s">
        <v>19</v>
      </c>
      <c r="L9" s="440" t="s">
        <v>19</v>
      </c>
      <c r="M9" s="440" t="s">
        <v>19</v>
      </c>
      <c r="N9" s="347" t="s">
        <v>63</v>
      </c>
      <c r="O9" s="441" t="s">
        <v>79</v>
      </c>
    </row>
    <row r="10" spans="1:15" s="162" customFormat="1" ht="34.35" customHeight="1">
      <c r="A10" s="443" t="s">
        <v>68</v>
      </c>
      <c r="B10" s="440" t="s">
        <v>19</v>
      </c>
      <c r="C10" s="440" t="s">
        <v>19</v>
      </c>
      <c r="D10" s="440" t="s">
        <v>19</v>
      </c>
      <c r="E10" s="440" t="s">
        <v>19</v>
      </c>
      <c r="F10" s="439">
        <v>0.31</v>
      </c>
      <c r="G10" s="439">
        <v>0.31</v>
      </c>
      <c r="H10" s="439">
        <v>0.31</v>
      </c>
      <c r="I10" s="439">
        <v>0.31</v>
      </c>
      <c r="J10" s="439">
        <v>0.31</v>
      </c>
      <c r="K10" s="439">
        <v>0.31</v>
      </c>
      <c r="L10" s="440" t="s">
        <v>19</v>
      </c>
      <c r="M10" s="440" t="s">
        <v>19</v>
      </c>
      <c r="N10" s="432" t="s">
        <v>63</v>
      </c>
      <c r="O10" s="441" t="s">
        <v>69</v>
      </c>
    </row>
    <row r="11" spans="1:15" s="162" customFormat="1" ht="52.5" customHeight="1">
      <c r="A11" s="430" t="s">
        <v>80</v>
      </c>
      <c r="B11" s="440" t="s">
        <v>19</v>
      </c>
      <c r="C11" s="440" t="s">
        <v>19</v>
      </c>
      <c r="D11" s="440" t="s">
        <v>19</v>
      </c>
      <c r="E11" s="440" t="s">
        <v>19</v>
      </c>
      <c r="F11" s="440" t="s">
        <v>19</v>
      </c>
      <c r="G11" s="440" t="s">
        <v>19</v>
      </c>
      <c r="H11" s="440" t="s">
        <v>19</v>
      </c>
      <c r="I11" s="440" t="s">
        <v>19</v>
      </c>
      <c r="J11" s="440" t="s">
        <v>19</v>
      </c>
      <c r="K11" s="440" t="s">
        <v>19</v>
      </c>
      <c r="L11" s="440" t="s">
        <v>19</v>
      </c>
      <c r="M11" s="440" t="s">
        <v>19</v>
      </c>
      <c r="N11" s="436" t="s">
        <v>70</v>
      </c>
      <c r="O11" s="655" t="s">
        <v>71</v>
      </c>
    </row>
    <row r="12" spans="1:15" s="162" customFormat="1" ht="52.5" customHeight="1">
      <c r="A12" s="430" t="s">
        <v>32</v>
      </c>
      <c r="B12" s="440" t="s">
        <v>19</v>
      </c>
      <c r="C12" s="440" t="s">
        <v>19</v>
      </c>
      <c r="D12" s="440" t="s">
        <v>19</v>
      </c>
      <c r="E12" s="440" t="s">
        <v>19</v>
      </c>
      <c r="F12" s="439">
        <v>58.9</v>
      </c>
      <c r="G12" s="439">
        <v>58.9</v>
      </c>
      <c r="H12" s="439">
        <v>58.9</v>
      </c>
      <c r="I12" s="439">
        <v>58.9</v>
      </c>
      <c r="J12" s="439">
        <v>58.9</v>
      </c>
      <c r="K12" s="439">
        <v>58.9</v>
      </c>
      <c r="L12" s="440" t="s">
        <v>19</v>
      </c>
      <c r="M12" s="440" t="s">
        <v>19</v>
      </c>
      <c r="N12" s="262">
        <v>569000</v>
      </c>
      <c r="O12" s="657"/>
    </row>
    <row r="13" spans="1:15" customFormat="1" ht="19.899999999999999" customHeight="1">
      <c r="A13" s="430" t="s">
        <v>33</v>
      </c>
      <c r="B13" s="439">
        <v>4.05</v>
      </c>
      <c r="C13" s="439">
        <v>4.05</v>
      </c>
      <c r="D13" s="439">
        <v>4.05</v>
      </c>
      <c r="E13" s="439">
        <v>4.05</v>
      </c>
      <c r="F13" s="439">
        <v>4.05</v>
      </c>
      <c r="G13" s="439">
        <v>4.05</v>
      </c>
      <c r="H13" s="439">
        <v>4.05</v>
      </c>
      <c r="I13" s="439">
        <v>4.05</v>
      </c>
      <c r="J13" s="439">
        <v>4.05</v>
      </c>
      <c r="K13" s="439">
        <v>4.05</v>
      </c>
      <c r="L13" s="439">
        <v>4.05</v>
      </c>
      <c r="M13" s="439">
        <v>4.05</v>
      </c>
      <c r="N13" s="347">
        <v>5000</v>
      </c>
      <c r="O13" s="655" t="s">
        <v>72</v>
      </c>
    </row>
    <row r="14" spans="1:15" customFormat="1" ht="19.899999999999999" customHeight="1">
      <c r="A14" s="437" t="s">
        <v>34</v>
      </c>
      <c r="B14" s="439">
        <v>0.33</v>
      </c>
      <c r="C14" s="439">
        <v>0.33</v>
      </c>
      <c r="D14" s="439">
        <v>0.33</v>
      </c>
      <c r="E14" s="439">
        <v>0.33</v>
      </c>
      <c r="F14" s="439">
        <v>0.33</v>
      </c>
      <c r="G14" s="439">
        <v>0.33</v>
      </c>
      <c r="H14" s="439">
        <v>0.33</v>
      </c>
      <c r="I14" s="439">
        <v>0.33</v>
      </c>
      <c r="J14" s="439">
        <v>0.33</v>
      </c>
      <c r="K14" s="439">
        <v>0.33</v>
      </c>
      <c r="L14" s="439">
        <v>0.33</v>
      </c>
      <c r="M14" s="439">
        <v>0.33</v>
      </c>
      <c r="N14" s="432">
        <v>36000</v>
      </c>
      <c r="O14" s="656"/>
    </row>
    <row r="15" spans="1:15" customFormat="1" ht="19.899999999999999" customHeight="1">
      <c r="A15" s="437" t="s">
        <v>35</v>
      </c>
      <c r="B15" s="439">
        <v>0.02</v>
      </c>
      <c r="C15" s="439">
        <v>0.02</v>
      </c>
      <c r="D15" s="439">
        <v>0.02</v>
      </c>
      <c r="E15" s="439">
        <v>0.02</v>
      </c>
      <c r="F15" s="439">
        <v>0.02</v>
      </c>
      <c r="G15" s="439">
        <v>0.02</v>
      </c>
      <c r="H15" s="439">
        <v>0.02</v>
      </c>
      <c r="I15" s="439">
        <v>0.02</v>
      </c>
      <c r="J15" s="439">
        <v>0.02</v>
      </c>
      <c r="K15" s="439">
        <v>0.02</v>
      </c>
      <c r="L15" s="439">
        <v>0.02</v>
      </c>
      <c r="M15" s="439">
        <v>0.02</v>
      </c>
      <c r="N15" s="263">
        <v>218000</v>
      </c>
      <c r="O15" s="657"/>
    </row>
    <row r="16" spans="1:15" s="162" customFormat="1" ht="46.35" customHeight="1">
      <c r="A16" s="430" t="s">
        <v>73</v>
      </c>
      <c r="B16" s="439">
        <v>0.09</v>
      </c>
      <c r="C16" s="439">
        <v>0.09</v>
      </c>
      <c r="D16" s="439">
        <v>0.09</v>
      </c>
      <c r="E16" s="439">
        <v>0.09</v>
      </c>
      <c r="F16" s="439">
        <v>0.09</v>
      </c>
      <c r="G16" s="439">
        <v>0.09</v>
      </c>
      <c r="H16" s="439">
        <v>0.09</v>
      </c>
      <c r="I16" s="439">
        <v>0.09</v>
      </c>
      <c r="J16" s="439">
        <v>0.09</v>
      </c>
      <c r="K16" s="439">
        <v>0.09</v>
      </c>
      <c r="L16" s="439">
        <v>0.09</v>
      </c>
      <c r="M16" s="439">
        <v>0.09</v>
      </c>
      <c r="N16" s="432" t="s">
        <v>74</v>
      </c>
      <c r="O16" s="441" t="s">
        <v>75</v>
      </c>
    </row>
    <row r="17" spans="1:20" s="72" customFormat="1">
      <c r="K17" s="33"/>
    </row>
    <row r="18" spans="1:20" ht="44.25" customHeight="1">
      <c r="A18" s="663" t="s">
        <v>383</v>
      </c>
      <c r="B18" s="663"/>
      <c r="C18" s="663"/>
      <c r="D18" s="663"/>
      <c r="E18" s="663"/>
      <c r="F18" s="663"/>
      <c r="G18" s="663"/>
      <c r="H18" s="663"/>
      <c r="I18" s="663"/>
      <c r="J18" s="663"/>
      <c r="K18" s="663"/>
      <c r="L18" s="663"/>
      <c r="M18" s="663"/>
      <c r="N18" s="663"/>
      <c r="O18" s="663"/>
    </row>
    <row r="19" spans="1:20" s="33" customFormat="1" ht="18.399999999999999" customHeight="1">
      <c r="A19" s="663"/>
      <c r="B19" s="663"/>
      <c r="C19" s="663"/>
      <c r="D19" s="663"/>
      <c r="E19" s="663"/>
      <c r="F19" s="663"/>
      <c r="G19" s="663"/>
      <c r="H19" s="663"/>
      <c r="I19" s="663"/>
      <c r="J19" s="663"/>
      <c r="K19" s="663"/>
      <c r="L19" s="663"/>
      <c r="M19" s="663"/>
      <c r="N19" s="663"/>
      <c r="O19" s="663"/>
      <c r="P19" s="152"/>
      <c r="Q19" s="152"/>
      <c r="R19" s="152"/>
      <c r="S19" s="152"/>
      <c r="T19" s="152"/>
    </row>
    <row r="20" spans="1:20">
      <c r="A20" s="661" t="s">
        <v>81</v>
      </c>
      <c r="B20" s="662"/>
      <c r="C20" s="662"/>
      <c r="D20" s="662"/>
      <c r="E20" s="662"/>
      <c r="F20" s="662"/>
      <c r="G20" s="662"/>
      <c r="H20" s="662"/>
      <c r="I20" s="662"/>
      <c r="J20" s="662"/>
      <c r="K20" s="662"/>
      <c r="L20" s="662"/>
      <c r="M20" s="662"/>
      <c r="N20" s="662"/>
    </row>
    <row r="21" spans="1:20">
      <c r="A21" s="660"/>
      <c r="B21" s="660"/>
      <c r="C21" s="660"/>
      <c r="D21" s="660"/>
      <c r="E21" s="660"/>
      <c r="F21" s="660"/>
      <c r="G21" s="660"/>
      <c r="H21" s="660"/>
      <c r="I21" s="660"/>
      <c r="J21" s="660"/>
      <c r="K21" s="660"/>
      <c r="L21" s="660"/>
      <c r="M21" s="660"/>
      <c r="N21" s="660"/>
    </row>
    <row r="33" spans="11:11">
      <c r="K33" s="157"/>
    </row>
    <row r="35" spans="11:11">
      <c r="K35" s="35"/>
    </row>
    <row r="36" spans="11:11">
      <c r="K36" s="173"/>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June 2023</oddHeader>
    <oddFooter>&amp;L&amp;F&amp;R&amp;A&amp;C&amp;"Calibri"&amp;11&amp;K000000&amp;"Calibri"&amp;11&amp;K0000005 of 11_x000D_&amp;1#&amp;"Calibri"&amp;12&amp;K000000Public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zoomScale="80" zoomScaleNormal="70" zoomScalePageLayoutView="80" workbookViewId="0">
      <selection activeCell="Q15" sqref="Q15"/>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48" t="s">
        <v>389</v>
      </c>
      <c r="B1" s="349"/>
      <c r="C1" s="349"/>
      <c r="D1" s="349"/>
      <c r="E1" s="349"/>
      <c r="F1" s="349"/>
      <c r="G1" s="349"/>
      <c r="H1" s="349"/>
      <c r="I1" s="349"/>
      <c r="J1" s="349"/>
      <c r="K1" s="349"/>
      <c r="L1" s="349"/>
      <c r="M1" s="349"/>
      <c r="N1" s="349"/>
      <c r="O1" s="349"/>
      <c r="P1" s="349"/>
      <c r="Q1" s="349"/>
      <c r="R1" s="349"/>
      <c r="S1" s="349"/>
      <c r="T1" s="349"/>
      <c r="U1" s="349"/>
      <c r="V1" s="349"/>
      <c r="W1" s="349"/>
      <c r="X1" s="349"/>
      <c r="Y1" s="350"/>
    </row>
    <row r="2" spans="1:25" ht="12.75" thickBot="1">
      <c r="A2" s="563"/>
      <c r="Y2" s="5"/>
    </row>
    <row r="3" spans="1:25" ht="13.5" thickBot="1">
      <c r="A3" s="351"/>
      <c r="B3" s="668" t="s">
        <v>82</v>
      </c>
      <c r="C3" s="669"/>
      <c r="D3" s="669"/>
      <c r="E3" s="670"/>
      <c r="F3" s="668" t="s">
        <v>83</v>
      </c>
      <c r="G3" s="669"/>
      <c r="H3" s="669"/>
      <c r="I3" s="670"/>
      <c r="J3" s="668" t="s">
        <v>84</v>
      </c>
      <c r="K3" s="669"/>
      <c r="L3" s="669"/>
      <c r="M3" s="670"/>
      <c r="N3" s="668" t="s">
        <v>85</v>
      </c>
      <c r="O3" s="669"/>
      <c r="P3" s="669"/>
      <c r="Q3" s="670"/>
      <c r="R3" s="668" t="s">
        <v>86</v>
      </c>
      <c r="S3" s="669"/>
      <c r="T3" s="669"/>
      <c r="U3" s="670"/>
      <c r="V3" s="668" t="s">
        <v>87</v>
      </c>
      <c r="W3" s="669"/>
      <c r="X3" s="669"/>
      <c r="Y3" s="670"/>
    </row>
    <row r="4" spans="1:25" ht="44.25" customHeight="1">
      <c r="A4" s="145" t="s">
        <v>88</v>
      </c>
      <c r="B4" s="125" t="s">
        <v>89</v>
      </c>
      <c r="C4" s="126" t="s">
        <v>90</v>
      </c>
      <c r="D4" s="126" t="s">
        <v>91</v>
      </c>
      <c r="E4" s="127" t="s">
        <v>92</v>
      </c>
      <c r="F4" s="125" t="s">
        <v>89</v>
      </c>
      <c r="G4" s="126" t="s">
        <v>90</v>
      </c>
      <c r="H4" s="126" t="s">
        <v>91</v>
      </c>
      <c r="I4" s="127" t="s">
        <v>92</v>
      </c>
      <c r="J4" s="125" t="s">
        <v>89</v>
      </c>
      <c r="K4" s="126" t="s">
        <v>90</v>
      </c>
      <c r="L4" s="126" t="s">
        <v>91</v>
      </c>
      <c r="M4" s="127" t="s">
        <v>92</v>
      </c>
      <c r="N4" s="125" t="s">
        <v>89</v>
      </c>
      <c r="O4" s="126" t="s">
        <v>90</v>
      </c>
      <c r="P4" s="126" t="s">
        <v>91</v>
      </c>
      <c r="Q4" s="127" t="s">
        <v>92</v>
      </c>
      <c r="R4" s="125" t="s">
        <v>89</v>
      </c>
      <c r="S4" s="126" t="s">
        <v>90</v>
      </c>
      <c r="T4" s="126" t="s">
        <v>91</v>
      </c>
      <c r="U4" s="127" t="s">
        <v>92</v>
      </c>
      <c r="V4" s="125" t="s">
        <v>89</v>
      </c>
      <c r="W4" s="126" t="s">
        <v>90</v>
      </c>
      <c r="X4" s="126" t="s">
        <v>91</v>
      </c>
      <c r="Y4" s="127" t="s">
        <v>92</v>
      </c>
    </row>
    <row r="5" spans="1:25" ht="12" customHeight="1">
      <c r="A5" s="564" t="s">
        <v>93</v>
      </c>
      <c r="B5" s="444"/>
      <c r="C5" s="352"/>
      <c r="D5" s="352"/>
      <c r="E5" s="353"/>
      <c r="F5" s="444"/>
      <c r="G5" s="352"/>
      <c r="H5" s="352"/>
      <c r="I5" s="353"/>
      <c r="J5" s="444"/>
      <c r="K5" s="352"/>
      <c r="L5" s="352"/>
      <c r="M5" s="353"/>
      <c r="N5" s="444"/>
      <c r="O5" s="352"/>
      <c r="P5" s="352"/>
      <c r="Q5" s="353"/>
      <c r="R5" s="444"/>
      <c r="S5" s="352"/>
      <c r="T5" s="352"/>
      <c r="U5" s="353"/>
      <c r="V5" s="444"/>
      <c r="W5" s="352"/>
      <c r="X5" s="352"/>
      <c r="Y5" s="353"/>
    </row>
    <row r="6" spans="1:25" ht="12" customHeight="1">
      <c r="A6" s="445" t="s">
        <v>17</v>
      </c>
      <c r="B6" s="444"/>
      <c r="C6" s="352"/>
      <c r="D6" s="352"/>
      <c r="E6" s="353"/>
      <c r="F6" s="444"/>
      <c r="G6" s="352"/>
      <c r="H6" s="352"/>
      <c r="I6" s="353"/>
      <c r="J6" s="444"/>
      <c r="K6" s="352"/>
      <c r="L6" s="352"/>
      <c r="M6" s="353"/>
      <c r="N6" s="444"/>
      <c r="O6" s="352"/>
      <c r="P6" s="352"/>
      <c r="Q6" s="353"/>
      <c r="R6" s="444"/>
      <c r="S6" s="352"/>
      <c r="T6" s="352"/>
      <c r="U6" s="353"/>
      <c r="V6" s="444"/>
      <c r="W6" s="352"/>
      <c r="X6" s="352"/>
      <c r="Y6" s="353"/>
    </row>
    <row r="7" spans="1:25" ht="12" customHeight="1">
      <c r="A7" s="446" t="s">
        <v>22</v>
      </c>
      <c r="B7" s="447"/>
      <c r="C7" s="448"/>
      <c r="D7" s="448"/>
      <c r="E7" s="229"/>
      <c r="F7" s="447"/>
      <c r="G7" s="448"/>
      <c r="H7" s="448"/>
      <c r="I7" s="229"/>
      <c r="J7" s="447"/>
      <c r="K7" s="448"/>
      <c r="L7" s="448"/>
      <c r="M7" s="229"/>
      <c r="N7" s="447"/>
      <c r="O7" s="448"/>
      <c r="P7" s="448"/>
      <c r="Q7" s="229"/>
      <c r="R7" s="447"/>
      <c r="S7" s="448"/>
      <c r="T7" s="448"/>
      <c r="U7" s="229"/>
      <c r="V7" s="447"/>
      <c r="W7" s="448"/>
      <c r="X7" s="448"/>
      <c r="Y7" s="229"/>
    </row>
    <row r="8" spans="1:25" ht="12" customHeight="1">
      <c r="A8" s="446" t="s">
        <v>20</v>
      </c>
      <c r="B8" s="447"/>
      <c r="C8" s="448"/>
      <c r="D8" s="448"/>
      <c r="E8" s="229"/>
      <c r="F8" s="447"/>
      <c r="G8" s="448"/>
      <c r="H8" s="448"/>
      <c r="I8" s="229"/>
      <c r="J8" s="447"/>
      <c r="K8" s="448"/>
      <c r="L8" s="448"/>
      <c r="M8" s="229"/>
      <c r="N8" s="447"/>
      <c r="O8" s="448"/>
      <c r="P8" s="448"/>
      <c r="Q8" s="229"/>
      <c r="R8" s="447"/>
      <c r="S8" s="448"/>
      <c r="T8" s="448"/>
      <c r="U8" s="229"/>
      <c r="V8" s="447"/>
      <c r="W8" s="448"/>
      <c r="X8" s="448"/>
      <c r="Y8" s="229"/>
    </row>
    <row r="9" spans="1:25" ht="12" customHeight="1">
      <c r="A9" s="445" t="s">
        <v>21</v>
      </c>
      <c r="B9" s="444"/>
      <c r="C9" s="354"/>
      <c r="D9" s="354"/>
      <c r="E9" s="355"/>
      <c r="F9" s="444"/>
      <c r="G9" s="354"/>
      <c r="H9" s="354"/>
      <c r="I9" s="355"/>
      <c r="J9" s="444"/>
      <c r="K9" s="354"/>
      <c r="L9" s="354"/>
      <c r="M9" s="355"/>
      <c r="N9" s="444"/>
      <c r="O9" s="354"/>
      <c r="P9" s="354"/>
      <c r="Q9" s="355"/>
      <c r="R9" s="444"/>
      <c r="S9" s="354"/>
      <c r="T9" s="354"/>
      <c r="U9" s="355"/>
      <c r="V9" s="444"/>
      <c r="W9" s="354"/>
      <c r="X9" s="354"/>
      <c r="Y9" s="355"/>
    </row>
    <row r="10" spans="1:25" ht="12" customHeight="1">
      <c r="A10" s="446" t="s">
        <v>22</v>
      </c>
      <c r="B10" s="447"/>
      <c r="C10" s="448"/>
      <c r="D10" s="448"/>
      <c r="E10" s="229"/>
      <c r="F10" s="447"/>
      <c r="G10" s="448"/>
      <c r="H10" s="448"/>
      <c r="I10" s="229"/>
      <c r="J10" s="447"/>
      <c r="K10" s="448"/>
      <c r="L10" s="448"/>
      <c r="M10" s="229"/>
      <c r="N10" s="447"/>
      <c r="O10" s="448"/>
      <c r="P10" s="448"/>
      <c r="Q10" s="229"/>
      <c r="R10" s="447"/>
      <c r="S10" s="448"/>
      <c r="T10" s="448"/>
      <c r="U10" s="229"/>
      <c r="V10" s="447"/>
      <c r="W10" s="448"/>
      <c r="X10" s="448"/>
      <c r="Y10" s="229"/>
    </row>
    <row r="11" spans="1:25" ht="12" customHeight="1">
      <c r="A11" s="446" t="s">
        <v>20</v>
      </c>
      <c r="B11" s="447"/>
      <c r="C11" s="448"/>
      <c r="D11" s="448"/>
      <c r="E11" s="229"/>
      <c r="F11" s="447"/>
      <c r="G11" s="448"/>
      <c r="H11" s="448"/>
      <c r="I11" s="229"/>
      <c r="J11" s="447"/>
      <c r="K11" s="448"/>
      <c r="L11" s="448"/>
      <c r="M11" s="229"/>
      <c r="N11" s="447"/>
      <c r="O11" s="448"/>
      <c r="P11" s="448"/>
      <c r="Q11" s="229"/>
      <c r="R11" s="447"/>
      <c r="S11" s="448"/>
      <c r="T11" s="448"/>
      <c r="U11" s="229"/>
      <c r="V11" s="447"/>
      <c r="W11" s="448"/>
      <c r="X11" s="448"/>
      <c r="Y11" s="229"/>
    </row>
    <row r="12" spans="1:25" ht="12" customHeight="1">
      <c r="A12" s="356" t="s">
        <v>94</v>
      </c>
      <c r="B12" s="444"/>
      <c r="C12" s="352"/>
      <c r="D12" s="352"/>
      <c r="E12" s="353"/>
      <c r="F12" s="444"/>
      <c r="G12" s="352"/>
      <c r="H12" s="352"/>
      <c r="I12" s="353"/>
      <c r="J12" s="444"/>
      <c r="K12" s="352"/>
      <c r="L12" s="352"/>
      <c r="M12" s="353"/>
      <c r="N12" s="444"/>
      <c r="O12" s="352"/>
      <c r="P12" s="352"/>
      <c r="Q12" s="353"/>
      <c r="R12" s="444"/>
      <c r="S12" s="352"/>
      <c r="T12" s="352"/>
      <c r="U12" s="353"/>
      <c r="V12" s="444"/>
      <c r="W12" s="352"/>
      <c r="X12" s="352"/>
      <c r="Y12" s="353"/>
    </row>
    <row r="13" spans="1:25" ht="12" customHeight="1">
      <c r="A13" s="449" t="s">
        <v>95</v>
      </c>
      <c r="B13" s="450">
        <v>0</v>
      </c>
      <c r="C13" s="542">
        <v>0</v>
      </c>
      <c r="D13" s="518">
        <v>0</v>
      </c>
      <c r="E13" s="543">
        <v>0</v>
      </c>
      <c r="F13" s="450">
        <v>0</v>
      </c>
      <c r="G13" s="542">
        <v>0</v>
      </c>
      <c r="H13" s="518">
        <v>0</v>
      </c>
      <c r="I13" s="543">
        <v>0</v>
      </c>
      <c r="J13" s="450">
        <v>0</v>
      </c>
      <c r="K13" s="542">
        <v>0.84</v>
      </c>
      <c r="L13" s="518">
        <v>0</v>
      </c>
      <c r="M13" s="543">
        <f>SUM(J13:L13)</f>
        <v>0.84</v>
      </c>
      <c r="N13" s="450">
        <v>0</v>
      </c>
      <c r="O13" s="542">
        <v>0</v>
      </c>
      <c r="P13" s="518">
        <v>0</v>
      </c>
      <c r="Q13" s="543">
        <v>0</v>
      </c>
      <c r="R13" s="450">
        <v>0</v>
      </c>
      <c r="S13" s="542">
        <v>0</v>
      </c>
      <c r="T13" s="518">
        <v>0</v>
      </c>
      <c r="U13" s="543">
        <v>0</v>
      </c>
      <c r="V13" s="450">
        <v>0</v>
      </c>
      <c r="W13" s="542">
        <v>0</v>
      </c>
      <c r="X13" s="518">
        <v>0</v>
      </c>
      <c r="Y13" s="543">
        <v>0</v>
      </c>
    </row>
    <row r="14" spans="1:25" ht="12" customHeight="1">
      <c r="A14" s="449" t="s">
        <v>96</v>
      </c>
      <c r="B14" s="450">
        <v>0</v>
      </c>
      <c r="C14" s="451">
        <v>0</v>
      </c>
      <c r="D14" s="518">
        <v>0</v>
      </c>
      <c r="E14" s="543">
        <v>0</v>
      </c>
      <c r="F14" s="450">
        <v>0</v>
      </c>
      <c r="G14" s="451">
        <v>0</v>
      </c>
      <c r="H14" s="518">
        <v>0</v>
      </c>
      <c r="I14" s="543">
        <v>0</v>
      </c>
      <c r="J14" s="450">
        <v>0</v>
      </c>
      <c r="K14" s="451">
        <v>0</v>
      </c>
      <c r="L14" s="518">
        <v>0</v>
      </c>
      <c r="M14" s="543">
        <f t="shared" ref="M14:M18" si="0">SUM(J14:L14)</f>
        <v>0</v>
      </c>
      <c r="N14" s="450">
        <v>0</v>
      </c>
      <c r="O14" s="451">
        <v>0</v>
      </c>
      <c r="P14" s="518">
        <v>0</v>
      </c>
      <c r="Q14" s="543">
        <v>0</v>
      </c>
      <c r="R14" s="450">
        <v>0</v>
      </c>
      <c r="S14" s="542">
        <v>0</v>
      </c>
      <c r="T14" s="518">
        <v>0</v>
      </c>
      <c r="U14" s="543">
        <v>0</v>
      </c>
      <c r="V14" s="450">
        <v>0</v>
      </c>
      <c r="W14" s="542">
        <v>0</v>
      </c>
      <c r="X14" s="518">
        <v>0</v>
      </c>
      <c r="Y14" s="543">
        <v>0</v>
      </c>
    </row>
    <row r="15" spans="1:25">
      <c r="A15" s="449" t="s">
        <v>97</v>
      </c>
      <c r="B15" s="450">
        <v>0</v>
      </c>
      <c r="C15" s="451">
        <v>0</v>
      </c>
      <c r="D15" s="518">
        <v>0</v>
      </c>
      <c r="E15" s="543">
        <v>0</v>
      </c>
      <c r="F15" s="450">
        <v>0</v>
      </c>
      <c r="G15" s="451">
        <v>0</v>
      </c>
      <c r="H15" s="518">
        <v>0</v>
      </c>
      <c r="I15" s="543">
        <v>0</v>
      </c>
      <c r="J15" s="450">
        <v>0</v>
      </c>
      <c r="K15" s="451">
        <v>0</v>
      </c>
      <c r="L15" s="518">
        <v>0</v>
      </c>
      <c r="M15" s="543">
        <f t="shared" si="0"/>
        <v>0</v>
      </c>
      <c r="N15" s="450">
        <v>0</v>
      </c>
      <c r="O15" s="451">
        <v>0</v>
      </c>
      <c r="P15" s="518">
        <v>0</v>
      </c>
      <c r="Q15" s="543">
        <v>0</v>
      </c>
      <c r="R15" s="450">
        <v>0</v>
      </c>
      <c r="S15" s="542">
        <v>0</v>
      </c>
      <c r="T15" s="518">
        <v>0</v>
      </c>
      <c r="U15" s="543">
        <v>0</v>
      </c>
      <c r="V15" s="450">
        <v>0</v>
      </c>
      <c r="W15" s="542">
        <v>0</v>
      </c>
      <c r="X15" s="518">
        <v>0</v>
      </c>
      <c r="Y15" s="543">
        <v>0</v>
      </c>
    </row>
    <row r="16" spans="1:25">
      <c r="A16" s="449" t="s">
        <v>98</v>
      </c>
      <c r="B16" s="450">
        <v>0</v>
      </c>
      <c r="C16" s="451">
        <v>0</v>
      </c>
      <c r="D16" s="518">
        <v>0</v>
      </c>
      <c r="E16" s="543">
        <v>0</v>
      </c>
      <c r="F16" s="450">
        <v>0</v>
      </c>
      <c r="G16" s="451">
        <v>0</v>
      </c>
      <c r="H16" s="518">
        <v>0</v>
      </c>
      <c r="I16" s="543">
        <v>0</v>
      </c>
      <c r="J16" s="450">
        <v>0</v>
      </c>
      <c r="K16" s="451">
        <v>0</v>
      </c>
      <c r="L16" s="518">
        <v>0</v>
      </c>
      <c r="M16" s="543">
        <f t="shared" si="0"/>
        <v>0</v>
      </c>
      <c r="N16" s="450">
        <v>0</v>
      </c>
      <c r="O16" s="451">
        <v>0</v>
      </c>
      <c r="P16" s="518">
        <v>0</v>
      </c>
      <c r="Q16" s="543">
        <v>0</v>
      </c>
      <c r="R16" s="450">
        <v>0</v>
      </c>
      <c r="S16" s="542">
        <v>0</v>
      </c>
      <c r="T16" s="518">
        <v>0</v>
      </c>
      <c r="U16" s="543">
        <v>0</v>
      </c>
      <c r="V16" s="450">
        <v>0</v>
      </c>
      <c r="W16" s="542">
        <v>0</v>
      </c>
      <c r="X16" s="518">
        <v>0</v>
      </c>
      <c r="Y16" s="543">
        <v>0</v>
      </c>
    </row>
    <row r="17" spans="1:25">
      <c r="A17" s="449" t="s">
        <v>99</v>
      </c>
      <c r="B17" s="450">
        <v>0</v>
      </c>
      <c r="C17" s="451">
        <v>0</v>
      </c>
      <c r="D17" s="518">
        <v>0</v>
      </c>
      <c r="E17" s="543">
        <v>0</v>
      </c>
      <c r="F17" s="450">
        <v>0</v>
      </c>
      <c r="G17" s="451">
        <v>0</v>
      </c>
      <c r="H17" s="518">
        <v>0</v>
      </c>
      <c r="I17" s="543">
        <v>0</v>
      </c>
      <c r="J17" s="450">
        <v>0</v>
      </c>
      <c r="K17" s="451">
        <v>0</v>
      </c>
      <c r="L17" s="518">
        <v>0</v>
      </c>
      <c r="M17" s="543">
        <f t="shared" si="0"/>
        <v>0</v>
      </c>
      <c r="N17" s="450">
        <v>0</v>
      </c>
      <c r="O17" s="451">
        <v>0</v>
      </c>
      <c r="P17" s="518">
        <v>0</v>
      </c>
      <c r="Q17" s="543">
        <v>0</v>
      </c>
      <c r="R17" s="450">
        <v>0</v>
      </c>
      <c r="S17" s="542">
        <v>0</v>
      </c>
      <c r="T17" s="518">
        <v>0</v>
      </c>
      <c r="U17" s="543">
        <v>0</v>
      </c>
      <c r="V17" s="450">
        <v>0</v>
      </c>
      <c r="W17" s="542">
        <v>0</v>
      </c>
      <c r="X17" s="518">
        <v>0</v>
      </c>
      <c r="Y17" s="543">
        <v>0</v>
      </c>
    </row>
    <row r="18" spans="1:25" ht="14.25" thickBot="1">
      <c r="A18" s="146" t="s">
        <v>100</v>
      </c>
      <c r="B18" s="510">
        <v>0</v>
      </c>
      <c r="C18" s="287">
        <v>0</v>
      </c>
      <c r="D18" s="520">
        <v>0</v>
      </c>
      <c r="E18" s="545">
        <v>0</v>
      </c>
      <c r="F18" s="510">
        <v>0</v>
      </c>
      <c r="G18" s="287">
        <v>0</v>
      </c>
      <c r="H18" s="520">
        <v>0</v>
      </c>
      <c r="I18" s="545">
        <v>0</v>
      </c>
      <c r="J18" s="510">
        <v>0</v>
      </c>
      <c r="K18" s="287">
        <v>0.125</v>
      </c>
      <c r="L18" s="520">
        <v>0</v>
      </c>
      <c r="M18" s="545">
        <f t="shared" si="0"/>
        <v>0.125</v>
      </c>
      <c r="N18" s="510">
        <v>0</v>
      </c>
      <c r="O18" s="287">
        <v>0</v>
      </c>
      <c r="P18" s="520">
        <v>0</v>
      </c>
      <c r="Q18" s="545">
        <v>0</v>
      </c>
      <c r="R18" s="510">
        <v>0</v>
      </c>
      <c r="S18" s="544">
        <v>0</v>
      </c>
      <c r="T18" s="520">
        <v>0</v>
      </c>
      <c r="U18" s="545">
        <v>0</v>
      </c>
      <c r="V18" s="510">
        <v>0</v>
      </c>
      <c r="W18" s="613">
        <v>0</v>
      </c>
      <c r="X18" s="520">
        <v>0</v>
      </c>
      <c r="Y18" s="545">
        <v>0</v>
      </c>
    </row>
    <row r="19" spans="1:25" s="13" customFormat="1" ht="16.350000000000001" customHeight="1" thickBot="1">
      <c r="A19" s="133" t="s">
        <v>101</v>
      </c>
      <c r="B19" s="519" t="s">
        <v>19</v>
      </c>
      <c r="C19" s="547">
        <f>SUM(C13:C18)</f>
        <v>0</v>
      </c>
      <c r="D19" s="516" t="s">
        <v>19</v>
      </c>
      <c r="E19" s="264">
        <f>SUM(E13:E18)</f>
        <v>0</v>
      </c>
      <c r="F19" s="519" t="s">
        <v>19</v>
      </c>
      <c r="G19" s="547">
        <f>SUM(G13:G18)</f>
        <v>0</v>
      </c>
      <c r="H19" s="516" t="s">
        <v>19</v>
      </c>
      <c r="I19" s="264">
        <f>SUM(I13:I18)</f>
        <v>0</v>
      </c>
      <c r="J19" s="519" t="s">
        <v>19</v>
      </c>
      <c r="K19" s="547">
        <f>SUM(K13:K18)</f>
        <v>0.96499999999999997</v>
      </c>
      <c r="L19" s="516" t="s">
        <v>19</v>
      </c>
      <c r="M19" s="264">
        <f>SUM(M13:M18)</f>
        <v>0.96499999999999997</v>
      </c>
      <c r="N19" s="519" t="s">
        <v>19</v>
      </c>
      <c r="O19" s="547">
        <f>SUM(O13:O18)</f>
        <v>0</v>
      </c>
      <c r="P19" s="516" t="s">
        <v>19</v>
      </c>
      <c r="Q19" s="264">
        <f>SUM(Q13:Q18)</f>
        <v>0</v>
      </c>
      <c r="R19" s="519" t="s">
        <v>19</v>
      </c>
      <c r="S19" s="547">
        <f>SUM(S13:S18)</f>
        <v>0</v>
      </c>
      <c r="T19" s="603" t="s">
        <v>19</v>
      </c>
      <c r="U19" s="264">
        <f>SUM(U13:U18)</f>
        <v>0</v>
      </c>
      <c r="V19" s="519" t="s">
        <v>19</v>
      </c>
      <c r="W19" s="547">
        <f>SUM(W13:W18)</f>
        <v>0</v>
      </c>
      <c r="X19" s="603" t="s">
        <v>19</v>
      </c>
      <c r="Y19" s="264">
        <f>SUM(Y13:Y18)</f>
        <v>0</v>
      </c>
    </row>
    <row r="20" spans="1:25" ht="1.9" hidden="1" customHeight="1">
      <c r="A20" s="565"/>
      <c r="B20" s="521"/>
      <c r="C20" s="522"/>
      <c r="D20" s="522"/>
      <c r="E20" s="523"/>
      <c r="F20" s="521"/>
      <c r="G20" s="522"/>
      <c r="H20" s="522"/>
      <c r="I20" s="523"/>
      <c r="J20" s="521"/>
      <c r="K20" s="522"/>
      <c r="L20" s="522"/>
      <c r="M20" s="523"/>
      <c r="N20" s="521"/>
      <c r="O20" s="522"/>
      <c r="P20" s="522"/>
      <c r="Q20" s="523"/>
      <c r="R20" s="521"/>
      <c r="S20" s="522"/>
      <c r="T20" s="522"/>
      <c r="U20" s="523"/>
      <c r="V20" s="521"/>
      <c r="W20" s="522"/>
      <c r="X20" s="522"/>
      <c r="Y20" s="523"/>
    </row>
    <row r="21" spans="1:25" ht="13.5" thickBot="1">
      <c r="A21" s="356" t="s">
        <v>102</v>
      </c>
      <c r="B21" s="524"/>
      <c r="C21" s="525"/>
      <c r="D21" s="525"/>
      <c r="E21" s="526"/>
      <c r="F21" s="524"/>
      <c r="G21" s="525"/>
      <c r="H21" s="525"/>
      <c r="I21" s="526"/>
      <c r="J21" s="524"/>
      <c r="K21" s="525"/>
      <c r="L21" s="525"/>
      <c r="M21" s="526"/>
      <c r="N21" s="524"/>
      <c r="O21" s="525"/>
      <c r="P21" s="525"/>
      <c r="Q21" s="526"/>
      <c r="R21" s="524"/>
      <c r="S21" s="525"/>
      <c r="T21" s="525"/>
      <c r="U21" s="526"/>
      <c r="V21" s="524"/>
      <c r="W21" s="525"/>
      <c r="X21" s="525"/>
      <c r="Y21" s="526"/>
    </row>
    <row r="22" spans="1:25">
      <c r="A22" s="131" t="s">
        <v>47</v>
      </c>
      <c r="B22" s="258">
        <v>0</v>
      </c>
      <c r="C22" s="259">
        <v>0</v>
      </c>
      <c r="D22" s="259">
        <v>0</v>
      </c>
      <c r="E22" s="260">
        <v>0</v>
      </c>
      <c r="F22" s="258">
        <v>0</v>
      </c>
      <c r="G22" s="259">
        <v>0</v>
      </c>
      <c r="H22" s="259">
        <v>0</v>
      </c>
      <c r="I22" s="260">
        <v>0</v>
      </c>
      <c r="J22" s="258">
        <v>0</v>
      </c>
      <c r="K22" s="259">
        <v>0</v>
      </c>
      <c r="L22" s="259">
        <v>0</v>
      </c>
      <c r="M22" s="260">
        <v>0</v>
      </c>
      <c r="N22" s="258">
        <v>0</v>
      </c>
      <c r="O22" s="259">
        <v>0</v>
      </c>
      <c r="P22" s="259">
        <v>0</v>
      </c>
      <c r="Q22" s="260">
        <v>0</v>
      </c>
      <c r="R22" s="258">
        <v>0</v>
      </c>
      <c r="S22" s="259">
        <v>0</v>
      </c>
      <c r="T22" s="259">
        <v>0</v>
      </c>
      <c r="U22" s="260">
        <v>0</v>
      </c>
      <c r="V22" s="258">
        <v>0</v>
      </c>
      <c r="W22" s="259">
        <v>0</v>
      </c>
      <c r="X22" s="259">
        <v>0</v>
      </c>
      <c r="Y22" s="260">
        <v>0</v>
      </c>
    </row>
    <row r="23" spans="1:25">
      <c r="A23" s="357" t="s">
        <v>25</v>
      </c>
      <c r="B23" s="450">
        <v>0</v>
      </c>
      <c r="C23" s="509">
        <v>0</v>
      </c>
      <c r="D23" s="509">
        <v>0</v>
      </c>
      <c r="E23" s="261">
        <v>0</v>
      </c>
      <c r="F23" s="450">
        <v>0</v>
      </c>
      <c r="G23" s="509">
        <v>0</v>
      </c>
      <c r="H23" s="509">
        <v>0</v>
      </c>
      <c r="I23" s="261">
        <v>0</v>
      </c>
      <c r="J23" s="450">
        <v>0</v>
      </c>
      <c r="K23" s="509">
        <v>0</v>
      </c>
      <c r="L23" s="509">
        <v>0</v>
      </c>
      <c r="M23" s="261">
        <v>0</v>
      </c>
      <c r="N23" s="450">
        <v>0</v>
      </c>
      <c r="O23" s="509">
        <v>0</v>
      </c>
      <c r="P23" s="509">
        <v>0</v>
      </c>
      <c r="Q23" s="261">
        <v>0</v>
      </c>
      <c r="R23" s="450">
        <v>0</v>
      </c>
      <c r="S23" s="509">
        <v>0</v>
      </c>
      <c r="T23" s="509">
        <v>0</v>
      </c>
      <c r="U23" s="261">
        <v>0</v>
      </c>
      <c r="V23" s="450">
        <v>0</v>
      </c>
      <c r="W23" s="509">
        <v>0</v>
      </c>
      <c r="X23" s="509">
        <v>0</v>
      </c>
      <c r="Y23" s="261">
        <v>0</v>
      </c>
    </row>
    <row r="24" spans="1:25" ht="12.75" thickBot="1">
      <c r="A24" s="296" t="s">
        <v>26</v>
      </c>
      <c r="B24" s="510">
        <v>0</v>
      </c>
      <c r="C24" s="511">
        <v>0</v>
      </c>
      <c r="D24" s="511">
        <v>0</v>
      </c>
      <c r="E24" s="512">
        <v>0</v>
      </c>
      <c r="F24" s="510">
        <v>0</v>
      </c>
      <c r="G24" s="511">
        <v>0</v>
      </c>
      <c r="H24" s="511">
        <v>0</v>
      </c>
      <c r="I24" s="512">
        <v>0</v>
      </c>
      <c r="J24" s="510">
        <v>0</v>
      </c>
      <c r="K24" s="511">
        <v>0</v>
      </c>
      <c r="L24" s="511">
        <v>0</v>
      </c>
      <c r="M24" s="512">
        <v>0</v>
      </c>
      <c r="N24" s="510">
        <v>0</v>
      </c>
      <c r="O24" s="511">
        <v>0</v>
      </c>
      <c r="P24" s="511">
        <v>0</v>
      </c>
      <c r="Q24" s="512">
        <v>0</v>
      </c>
      <c r="R24" s="510">
        <v>0</v>
      </c>
      <c r="S24" s="511">
        <v>0</v>
      </c>
      <c r="T24" s="511">
        <v>0</v>
      </c>
      <c r="U24" s="512">
        <v>0</v>
      </c>
      <c r="V24" s="510">
        <v>0</v>
      </c>
      <c r="W24" s="511">
        <v>0</v>
      </c>
      <c r="X24" s="511">
        <v>0</v>
      </c>
      <c r="Y24" s="512">
        <v>0</v>
      </c>
    </row>
    <row r="25" spans="1:25" s="13" customFormat="1" ht="16.350000000000001" customHeight="1" thickBot="1">
      <c r="A25" s="133" t="s">
        <v>101</v>
      </c>
      <c r="B25" s="519">
        <f>SUM(B22:B24)</f>
        <v>0</v>
      </c>
      <c r="C25" s="519">
        <f t="shared" ref="C25:E25" si="1">SUM(C22:C24)</f>
        <v>0</v>
      </c>
      <c r="D25" s="519">
        <f t="shared" si="1"/>
        <v>0</v>
      </c>
      <c r="E25" s="519">
        <f t="shared" si="1"/>
        <v>0</v>
      </c>
      <c r="F25" s="519">
        <f>SUM(F22:F24)</f>
        <v>0</v>
      </c>
      <c r="G25" s="519">
        <f t="shared" ref="G25:M25" si="2">SUM(G22:G24)</f>
        <v>0</v>
      </c>
      <c r="H25" s="519">
        <f t="shared" si="2"/>
        <v>0</v>
      </c>
      <c r="I25" s="519">
        <f t="shared" si="2"/>
        <v>0</v>
      </c>
      <c r="J25" s="519">
        <f>SUM(J22:J24)</f>
        <v>0</v>
      </c>
      <c r="K25" s="519">
        <f t="shared" si="2"/>
        <v>0</v>
      </c>
      <c r="L25" s="519">
        <f t="shared" si="2"/>
        <v>0</v>
      </c>
      <c r="M25" s="519">
        <f t="shared" si="2"/>
        <v>0</v>
      </c>
      <c r="N25" s="519">
        <f>SUM(N22:N24)</f>
        <v>0</v>
      </c>
      <c r="O25" s="519">
        <f t="shared" ref="O25:Q25" si="3">SUM(O22:O24)</f>
        <v>0</v>
      </c>
      <c r="P25" s="519">
        <f t="shared" si="3"/>
        <v>0</v>
      </c>
      <c r="Q25" s="519">
        <f t="shared" si="3"/>
        <v>0</v>
      </c>
      <c r="R25" s="604">
        <f t="shared" ref="R25:Y25" si="4">SUM(R22:R24)</f>
        <v>0</v>
      </c>
      <c r="S25" s="604">
        <f t="shared" si="4"/>
        <v>0</v>
      </c>
      <c r="T25" s="604">
        <f t="shared" si="4"/>
        <v>0</v>
      </c>
      <c r="U25" s="604">
        <f t="shared" si="4"/>
        <v>0</v>
      </c>
      <c r="V25" s="604">
        <f t="shared" si="4"/>
        <v>0</v>
      </c>
      <c r="W25" s="604">
        <f t="shared" si="4"/>
        <v>0</v>
      </c>
      <c r="X25" s="604">
        <f t="shared" si="4"/>
        <v>0</v>
      </c>
      <c r="Y25" s="604">
        <f t="shared" si="4"/>
        <v>0</v>
      </c>
    </row>
    <row r="26" spans="1:25" ht="1.5" customHeight="1">
      <c r="A26" s="112"/>
      <c r="B26" s="284"/>
      <c r="C26" s="285"/>
      <c r="D26" s="285"/>
      <c r="E26" s="286"/>
      <c r="F26" s="284"/>
      <c r="G26" s="285"/>
      <c r="H26" s="285"/>
      <c r="I26" s="286"/>
      <c r="J26" s="284"/>
      <c r="K26" s="285"/>
      <c r="L26" s="285"/>
      <c r="M26" s="286"/>
      <c r="N26" s="284"/>
      <c r="O26" s="285"/>
      <c r="P26" s="285"/>
      <c r="Q26" s="286"/>
      <c r="R26" s="284"/>
      <c r="S26" s="285"/>
      <c r="T26" s="285"/>
      <c r="U26" s="286"/>
      <c r="V26" s="284"/>
      <c r="W26" s="285"/>
      <c r="X26" s="285"/>
      <c r="Y26" s="286"/>
    </row>
    <row r="27" spans="1:25" s="56" customFormat="1" ht="18" customHeight="1" thickBot="1">
      <c r="A27" s="358" t="s">
        <v>103</v>
      </c>
      <c r="B27" s="515" t="s">
        <v>19</v>
      </c>
      <c r="C27" s="516">
        <f>C19</f>
        <v>0</v>
      </c>
      <c r="D27" s="516" t="s">
        <v>19</v>
      </c>
      <c r="E27" s="517">
        <f>E19</f>
        <v>0</v>
      </c>
      <c r="F27" s="515" t="s">
        <v>19</v>
      </c>
      <c r="G27" s="516">
        <f>G19</f>
        <v>0</v>
      </c>
      <c r="H27" s="516" t="s">
        <v>19</v>
      </c>
      <c r="I27" s="517">
        <f>I19</f>
        <v>0</v>
      </c>
      <c r="J27" s="515" t="s">
        <v>19</v>
      </c>
      <c r="K27" s="516">
        <f>K19</f>
        <v>0.96499999999999997</v>
      </c>
      <c r="L27" s="516" t="s">
        <v>19</v>
      </c>
      <c r="M27" s="517">
        <f>M19</f>
        <v>0.96499999999999997</v>
      </c>
      <c r="N27" s="515" t="s">
        <v>19</v>
      </c>
      <c r="O27" s="516">
        <f>O19</f>
        <v>0</v>
      </c>
      <c r="P27" s="516" t="s">
        <v>19</v>
      </c>
      <c r="Q27" s="517">
        <f>Q19</f>
        <v>0</v>
      </c>
      <c r="R27" s="515" t="s">
        <v>19</v>
      </c>
      <c r="S27" s="516">
        <f>S19</f>
        <v>0</v>
      </c>
      <c r="T27" s="516" t="s">
        <v>19</v>
      </c>
      <c r="U27" s="517">
        <f>U19</f>
        <v>0</v>
      </c>
      <c r="V27" s="515" t="s">
        <v>19</v>
      </c>
      <c r="W27" s="516">
        <f>W19</f>
        <v>0</v>
      </c>
      <c r="X27" s="516" t="s">
        <v>19</v>
      </c>
      <c r="Y27" s="517">
        <f>Y19</f>
        <v>0</v>
      </c>
    </row>
    <row r="28" spans="1:25" ht="3" customHeight="1" thickBot="1">
      <c r="A28" s="348"/>
      <c r="B28" s="521"/>
      <c r="C28" s="527"/>
      <c r="D28" s="527"/>
      <c r="E28" s="528"/>
      <c r="F28" s="521"/>
      <c r="G28" s="527"/>
      <c r="H28" s="527"/>
      <c r="I28" s="528"/>
      <c r="J28" s="521"/>
      <c r="K28" s="527"/>
      <c r="L28" s="527"/>
      <c r="M28" s="528"/>
      <c r="N28" s="521"/>
      <c r="O28" s="527"/>
      <c r="P28" s="527"/>
      <c r="Q28" s="528"/>
      <c r="R28" s="521"/>
      <c r="S28" s="527"/>
      <c r="T28" s="527"/>
      <c r="U28" s="528"/>
      <c r="V28" s="521"/>
      <c r="W28" s="527"/>
      <c r="X28" s="527"/>
      <c r="Y28" s="528"/>
    </row>
    <row r="29" spans="1:25" ht="13.5" thickBot="1">
      <c r="A29" s="150" t="s">
        <v>104</v>
      </c>
      <c r="B29" s="444"/>
      <c r="C29" s="352"/>
      <c r="D29" s="352"/>
      <c r="E29" s="353"/>
      <c r="F29" s="444"/>
      <c r="G29" s="352"/>
      <c r="H29" s="352"/>
      <c r="I29" s="353"/>
      <c r="J29" s="444"/>
      <c r="K29" s="352"/>
      <c r="L29" s="352"/>
      <c r="M29" s="353"/>
      <c r="N29" s="444"/>
      <c r="O29" s="352"/>
      <c r="P29" s="352"/>
      <c r="Q29" s="353"/>
      <c r="R29" s="444"/>
      <c r="S29" s="352"/>
      <c r="T29" s="352"/>
      <c r="U29" s="353"/>
      <c r="V29" s="444"/>
      <c r="W29" s="352"/>
      <c r="X29" s="352"/>
      <c r="Y29" s="353"/>
    </row>
    <row r="30" spans="1:25">
      <c r="A30" s="149" t="s">
        <v>105</v>
      </c>
      <c r="B30" s="614" t="s">
        <v>19</v>
      </c>
      <c r="C30" s="542" t="s">
        <v>19</v>
      </c>
      <c r="D30" s="542" t="s">
        <v>19</v>
      </c>
      <c r="E30" s="543" t="s">
        <v>19</v>
      </c>
      <c r="F30" s="614" t="s">
        <v>19</v>
      </c>
      <c r="G30" s="542" t="s">
        <v>19</v>
      </c>
      <c r="H30" s="542" t="s">
        <v>19</v>
      </c>
      <c r="I30" s="543">
        <f>I22</f>
        <v>0</v>
      </c>
      <c r="J30" s="614" t="s">
        <v>19</v>
      </c>
      <c r="K30" s="542" t="s">
        <v>19</v>
      </c>
      <c r="L30" s="542" t="s">
        <v>19</v>
      </c>
      <c r="M30" s="543">
        <f>M22</f>
        <v>0</v>
      </c>
      <c r="N30" s="614" t="s">
        <v>19</v>
      </c>
      <c r="O30" s="542" t="s">
        <v>19</v>
      </c>
      <c r="P30" s="542" t="s">
        <v>19</v>
      </c>
      <c r="Q30" s="543">
        <f>Q22</f>
        <v>0</v>
      </c>
      <c r="R30" s="614" t="s">
        <v>19</v>
      </c>
      <c r="S30" s="542" t="s">
        <v>19</v>
      </c>
      <c r="T30" s="542" t="s">
        <v>19</v>
      </c>
      <c r="U30" s="543">
        <f>U22</f>
        <v>0</v>
      </c>
      <c r="V30" s="614" t="s">
        <v>19</v>
      </c>
      <c r="W30" s="542" t="s">
        <v>19</v>
      </c>
      <c r="X30" s="542" t="s">
        <v>19</v>
      </c>
      <c r="Y30" s="543">
        <f>Y22</f>
        <v>0</v>
      </c>
    </row>
    <row r="31" spans="1:25" s="13" customFormat="1" ht="15.6" customHeight="1" thickBot="1">
      <c r="A31" s="273" t="s">
        <v>101</v>
      </c>
      <c r="B31" s="615" t="s">
        <v>19</v>
      </c>
      <c r="C31" s="544" t="s">
        <v>19</v>
      </c>
      <c r="D31" s="544" t="s">
        <v>19</v>
      </c>
      <c r="E31" s="545" t="s">
        <v>19</v>
      </c>
      <c r="F31" s="615" t="s">
        <v>19</v>
      </c>
      <c r="G31" s="544" t="s">
        <v>19</v>
      </c>
      <c r="H31" s="544" t="s">
        <v>19</v>
      </c>
      <c r="I31" s="545">
        <v>0</v>
      </c>
      <c r="J31" s="615" t="s">
        <v>19</v>
      </c>
      <c r="K31" s="544" t="s">
        <v>19</v>
      </c>
      <c r="L31" s="544" t="s">
        <v>19</v>
      </c>
      <c r="M31" s="545">
        <v>0</v>
      </c>
      <c r="N31" s="615" t="s">
        <v>19</v>
      </c>
      <c r="O31" s="544" t="s">
        <v>19</v>
      </c>
      <c r="P31" s="544" t="s">
        <v>19</v>
      </c>
      <c r="Q31" s="545">
        <v>0</v>
      </c>
      <c r="R31" s="615" t="s">
        <v>19</v>
      </c>
      <c r="S31" s="544" t="s">
        <v>19</v>
      </c>
      <c r="T31" s="544" t="s">
        <v>19</v>
      </c>
      <c r="U31" s="545">
        <v>0</v>
      </c>
      <c r="V31" s="615" t="s">
        <v>19</v>
      </c>
      <c r="W31" s="544" t="s">
        <v>19</v>
      </c>
      <c r="X31" s="544" t="s">
        <v>19</v>
      </c>
      <c r="Y31" s="545">
        <v>0</v>
      </c>
    </row>
    <row r="32" spans="1:25" ht="2.1" customHeight="1">
      <c r="A32" s="112"/>
      <c r="B32" s="616"/>
      <c r="C32" s="285"/>
      <c r="D32" s="285"/>
      <c r="E32" s="617"/>
      <c r="F32" s="616"/>
      <c r="G32" s="285"/>
      <c r="H32" s="285"/>
      <c r="I32" s="617"/>
      <c r="J32" s="616"/>
      <c r="K32" s="285"/>
      <c r="L32" s="285"/>
      <c r="M32" s="617"/>
      <c r="N32" s="616"/>
      <c r="O32" s="285"/>
      <c r="P32" s="285"/>
      <c r="Q32" s="617"/>
      <c r="R32" s="616"/>
      <c r="S32" s="285"/>
      <c r="T32" s="285"/>
      <c r="U32" s="617"/>
      <c r="V32" s="616"/>
      <c r="W32" s="285"/>
      <c r="X32" s="285"/>
      <c r="Y32" s="617"/>
    </row>
    <row r="33" spans="1:25" s="56" customFormat="1" ht="16.5" customHeight="1" thickBot="1">
      <c r="A33" s="277" t="s">
        <v>106</v>
      </c>
      <c r="B33" s="618" t="s">
        <v>19</v>
      </c>
      <c r="C33" s="619" t="s">
        <v>19</v>
      </c>
      <c r="D33" s="619" t="s">
        <v>19</v>
      </c>
      <c r="E33" s="620" t="s">
        <v>19</v>
      </c>
      <c r="F33" s="618" t="s">
        <v>19</v>
      </c>
      <c r="G33" s="619" t="s">
        <v>19</v>
      </c>
      <c r="H33" s="619" t="s">
        <v>19</v>
      </c>
      <c r="I33" s="620">
        <v>0</v>
      </c>
      <c r="J33" s="618" t="s">
        <v>19</v>
      </c>
      <c r="K33" s="619" t="s">
        <v>19</v>
      </c>
      <c r="L33" s="619" t="s">
        <v>19</v>
      </c>
      <c r="M33" s="620">
        <v>0</v>
      </c>
      <c r="N33" s="618" t="s">
        <v>19</v>
      </c>
      <c r="O33" s="619" t="s">
        <v>19</v>
      </c>
      <c r="P33" s="619" t="s">
        <v>19</v>
      </c>
      <c r="Q33" s="620">
        <v>0</v>
      </c>
      <c r="R33" s="618" t="s">
        <v>19</v>
      </c>
      <c r="S33" s="619" t="s">
        <v>19</v>
      </c>
      <c r="T33" s="619" t="s">
        <v>19</v>
      </c>
      <c r="U33" s="620">
        <v>0</v>
      </c>
      <c r="V33" s="618" t="s">
        <v>19</v>
      </c>
      <c r="W33" s="619" t="s">
        <v>19</v>
      </c>
      <c r="X33" s="619" t="s">
        <v>19</v>
      </c>
      <c r="Y33" s="620">
        <v>0</v>
      </c>
    </row>
    <row r="34" spans="1:25" ht="12.75" thickBot="1">
      <c r="A34" s="235"/>
      <c r="B34" s="129"/>
      <c r="C34" s="14"/>
      <c r="D34" s="14"/>
      <c r="E34" s="148"/>
      <c r="F34" s="129"/>
      <c r="G34" s="14"/>
      <c r="H34" s="14"/>
      <c r="I34" s="148"/>
      <c r="J34" s="129"/>
      <c r="K34" s="14"/>
      <c r="L34" s="14"/>
      <c r="M34" s="148"/>
      <c r="N34" s="129"/>
      <c r="O34" s="14"/>
      <c r="P34" s="14"/>
      <c r="Q34" s="148"/>
      <c r="R34" s="129"/>
      <c r="S34" s="14"/>
      <c r="T34" s="14"/>
      <c r="U34" s="148"/>
      <c r="V34" s="129"/>
      <c r="W34" s="14"/>
      <c r="X34" s="14"/>
      <c r="Y34" s="148"/>
    </row>
    <row r="35" spans="1:25" ht="13.5" thickBot="1">
      <c r="A35" s="236"/>
      <c r="B35" s="668" t="s">
        <v>107</v>
      </c>
      <c r="C35" s="669"/>
      <c r="D35" s="669"/>
      <c r="E35" s="670"/>
      <c r="F35" s="668" t="s">
        <v>108</v>
      </c>
      <c r="G35" s="669"/>
      <c r="H35" s="669"/>
      <c r="I35" s="670"/>
      <c r="J35" s="668" t="s">
        <v>109</v>
      </c>
      <c r="K35" s="669"/>
      <c r="L35" s="669"/>
      <c r="M35" s="670"/>
      <c r="N35" s="668" t="s">
        <v>110</v>
      </c>
      <c r="O35" s="669"/>
      <c r="P35" s="669"/>
      <c r="Q35" s="670"/>
      <c r="R35" s="668" t="s">
        <v>111</v>
      </c>
      <c r="S35" s="669"/>
      <c r="T35" s="669"/>
      <c r="U35" s="670"/>
      <c r="V35" s="668" t="s">
        <v>112</v>
      </c>
      <c r="W35" s="669"/>
      <c r="X35" s="669"/>
      <c r="Y35" s="670"/>
    </row>
    <row r="36" spans="1:25" ht="44.25" customHeight="1">
      <c r="A36" s="147" t="s">
        <v>88</v>
      </c>
      <c r="B36" s="125" t="s">
        <v>89</v>
      </c>
      <c r="C36" s="126" t="s">
        <v>90</v>
      </c>
      <c r="D36" s="126" t="s">
        <v>91</v>
      </c>
      <c r="E36" s="127" t="s">
        <v>92</v>
      </c>
      <c r="F36" s="125" t="s">
        <v>89</v>
      </c>
      <c r="G36" s="126" t="s">
        <v>90</v>
      </c>
      <c r="H36" s="126" t="s">
        <v>91</v>
      </c>
      <c r="I36" s="127" t="s">
        <v>92</v>
      </c>
      <c r="J36" s="125" t="s">
        <v>89</v>
      </c>
      <c r="K36" s="126" t="s">
        <v>90</v>
      </c>
      <c r="L36" s="126" t="s">
        <v>91</v>
      </c>
      <c r="M36" s="127" t="s">
        <v>92</v>
      </c>
      <c r="N36" s="125" t="s">
        <v>89</v>
      </c>
      <c r="O36" s="126" t="s">
        <v>90</v>
      </c>
      <c r="P36" s="126" t="s">
        <v>91</v>
      </c>
      <c r="Q36" s="127" t="s">
        <v>92</v>
      </c>
      <c r="R36" s="125" t="s">
        <v>89</v>
      </c>
      <c r="S36" s="126" t="s">
        <v>90</v>
      </c>
      <c r="T36" s="126" t="s">
        <v>91</v>
      </c>
      <c r="U36" s="127" t="s">
        <v>92</v>
      </c>
      <c r="V36" s="125" t="s">
        <v>89</v>
      </c>
      <c r="W36" s="126" t="s">
        <v>90</v>
      </c>
      <c r="X36" s="126" t="s">
        <v>91</v>
      </c>
      <c r="Y36" s="127" t="s">
        <v>92</v>
      </c>
    </row>
    <row r="37" spans="1:25" ht="12" customHeight="1">
      <c r="A37" s="564" t="s">
        <v>93</v>
      </c>
      <c r="B37" s="444"/>
      <c r="C37" s="352"/>
      <c r="D37" s="352"/>
      <c r="E37" s="353"/>
      <c r="F37" s="444"/>
      <c r="G37" s="352"/>
      <c r="H37" s="352"/>
      <c r="I37" s="353"/>
      <c r="J37" s="444"/>
      <c r="K37" s="352"/>
      <c r="L37" s="352"/>
      <c r="M37" s="353"/>
      <c r="N37" s="444"/>
      <c r="O37" s="352"/>
      <c r="P37" s="352"/>
      <c r="Q37" s="353"/>
      <c r="R37" s="444"/>
      <c r="S37" s="352"/>
      <c r="T37" s="352"/>
      <c r="U37" s="353"/>
      <c r="V37" s="444"/>
      <c r="W37" s="352"/>
      <c r="X37" s="352"/>
      <c r="Y37" s="353"/>
    </row>
    <row r="38" spans="1:25" ht="12" customHeight="1">
      <c r="A38" s="445" t="s">
        <v>17</v>
      </c>
      <c r="B38" s="444"/>
      <c r="C38" s="352"/>
      <c r="D38" s="352"/>
      <c r="E38" s="353"/>
      <c r="F38" s="444"/>
      <c r="G38" s="352"/>
      <c r="H38" s="352"/>
      <c r="I38" s="353"/>
      <c r="J38" s="444"/>
      <c r="K38" s="352"/>
      <c r="L38" s="352"/>
      <c r="M38" s="353"/>
      <c r="N38" s="444"/>
      <c r="O38" s="352"/>
      <c r="P38" s="352"/>
      <c r="Q38" s="353"/>
      <c r="R38" s="444"/>
      <c r="S38" s="352"/>
      <c r="T38" s="352"/>
      <c r="U38" s="353"/>
      <c r="V38" s="444"/>
      <c r="W38" s="352"/>
      <c r="X38" s="352"/>
      <c r="Y38" s="353"/>
    </row>
    <row r="39" spans="1:25" ht="12" customHeight="1">
      <c r="A39" s="446" t="s">
        <v>22</v>
      </c>
      <c r="B39" s="447"/>
      <c r="C39" s="448"/>
      <c r="D39" s="448"/>
      <c r="E39" s="229"/>
      <c r="F39" s="447"/>
      <c r="G39" s="448"/>
      <c r="H39" s="448"/>
      <c r="I39" s="229"/>
      <c r="J39" s="447"/>
      <c r="K39" s="448"/>
      <c r="L39" s="448"/>
      <c r="M39" s="229"/>
      <c r="N39" s="447"/>
      <c r="O39" s="448"/>
      <c r="P39" s="448"/>
      <c r="Q39" s="229"/>
      <c r="R39" s="447"/>
      <c r="S39" s="448"/>
      <c r="T39" s="448"/>
      <c r="U39" s="229"/>
      <c r="V39" s="447"/>
      <c r="W39" s="448"/>
      <c r="X39" s="448"/>
      <c r="Y39" s="229"/>
    </row>
    <row r="40" spans="1:25">
      <c r="A40" s="446" t="s">
        <v>20</v>
      </c>
      <c r="B40" s="447"/>
      <c r="C40" s="448"/>
      <c r="D40" s="448"/>
      <c r="E40" s="229"/>
      <c r="F40" s="447"/>
      <c r="G40" s="448"/>
      <c r="H40" s="448"/>
      <c r="I40" s="229"/>
      <c r="J40" s="447"/>
      <c r="K40" s="448"/>
      <c r="L40" s="448"/>
      <c r="M40" s="229"/>
      <c r="N40" s="447"/>
      <c r="O40" s="448"/>
      <c r="P40" s="448"/>
      <c r="Q40" s="229"/>
      <c r="R40" s="447"/>
      <c r="S40" s="448"/>
      <c r="T40" s="448"/>
      <c r="U40" s="229"/>
      <c r="V40" s="447"/>
      <c r="W40" s="448"/>
      <c r="X40" s="448"/>
      <c r="Y40" s="229"/>
    </row>
    <row r="41" spans="1:25" ht="12.75">
      <c r="A41" s="445" t="s">
        <v>21</v>
      </c>
      <c r="B41" s="444"/>
      <c r="C41" s="354"/>
      <c r="D41" s="354"/>
      <c r="E41" s="355"/>
      <c r="F41" s="444"/>
      <c r="G41" s="354"/>
      <c r="H41" s="354"/>
      <c r="I41" s="355"/>
      <c r="J41" s="444"/>
      <c r="K41" s="354"/>
      <c r="L41" s="354"/>
      <c r="M41" s="355"/>
      <c r="N41" s="444"/>
      <c r="O41" s="354"/>
      <c r="P41" s="354"/>
      <c r="Q41" s="355"/>
      <c r="R41" s="444"/>
      <c r="S41" s="354"/>
      <c r="T41" s="354"/>
      <c r="U41" s="355"/>
      <c r="V41" s="444"/>
      <c r="W41" s="354"/>
      <c r="X41" s="354"/>
      <c r="Y41" s="355"/>
    </row>
    <row r="42" spans="1:25" ht="12" customHeight="1">
      <c r="A42" s="446" t="s">
        <v>22</v>
      </c>
      <c r="B42" s="447"/>
      <c r="C42" s="448"/>
      <c r="D42" s="448"/>
      <c r="E42" s="229"/>
      <c r="F42" s="447"/>
      <c r="G42" s="448"/>
      <c r="H42" s="448"/>
      <c r="I42" s="229"/>
      <c r="J42" s="447"/>
      <c r="K42" s="448"/>
      <c r="L42" s="448"/>
      <c r="M42" s="229"/>
      <c r="N42" s="447"/>
      <c r="O42" s="448"/>
      <c r="P42" s="448"/>
      <c r="Q42" s="229"/>
      <c r="R42" s="447"/>
      <c r="S42" s="448"/>
      <c r="T42" s="448"/>
      <c r="U42" s="229"/>
      <c r="V42" s="447"/>
      <c r="W42" s="448"/>
      <c r="X42" s="448"/>
      <c r="Y42" s="229"/>
    </row>
    <row r="43" spans="1:25">
      <c r="A43" s="446" t="s">
        <v>20</v>
      </c>
      <c r="B43" s="447"/>
      <c r="C43" s="448"/>
      <c r="D43" s="448"/>
      <c r="E43" s="229"/>
      <c r="F43" s="447"/>
      <c r="G43" s="448"/>
      <c r="H43" s="448"/>
      <c r="I43" s="229"/>
      <c r="J43" s="447"/>
      <c r="K43" s="448"/>
      <c r="L43" s="448"/>
      <c r="M43" s="229"/>
      <c r="N43" s="447"/>
      <c r="O43" s="448"/>
      <c r="P43" s="448"/>
      <c r="Q43" s="229"/>
      <c r="R43" s="447"/>
      <c r="S43" s="448"/>
      <c r="T43" s="448"/>
      <c r="U43" s="229"/>
      <c r="V43" s="447"/>
      <c r="W43" s="448"/>
      <c r="X43" s="448"/>
      <c r="Y43" s="229"/>
    </row>
    <row r="44" spans="1:25" ht="12.75">
      <c r="A44" s="454" t="s">
        <v>94</v>
      </c>
      <c r="B44" s="444"/>
      <c r="C44" s="352"/>
      <c r="D44" s="352"/>
      <c r="E44" s="353"/>
      <c r="F44" s="444"/>
      <c r="G44" s="352"/>
      <c r="H44" s="352"/>
      <c r="I44" s="353"/>
      <c r="J44" s="444"/>
      <c r="K44" s="352"/>
      <c r="L44" s="352"/>
      <c r="M44" s="353"/>
      <c r="N44" s="444"/>
      <c r="O44" s="352"/>
      <c r="P44" s="352"/>
      <c r="Q44" s="353"/>
      <c r="R44" s="444"/>
      <c r="S44" s="352"/>
      <c r="T44" s="352"/>
      <c r="U44" s="353"/>
      <c r="V44" s="444"/>
      <c r="W44" s="352"/>
      <c r="X44" s="352"/>
      <c r="Y44" s="353"/>
    </row>
    <row r="45" spans="1:25" ht="12" customHeight="1">
      <c r="A45" s="449" t="s">
        <v>95</v>
      </c>
      <c r="B45" s="450"/>
      <c r="C45" s="451"/>
      <c r="D45" s="518"/>
      <c r="E45" s="543"/>
      <c r="F45" s="450"/>
      <c r="G45" s="542"/>
      <c r="H45" s="518"/>
      <c r="I45" s="543"/>
      <c r="J45" s="450"/>
      <c r="K45" s="542"/>
      <c r="L45" s="518"/>
      <c r="M45" s="543"/>
      <c r="N45" s="450"/>
      <c r="O45" s="542"/>
      <c r="P45" s="518"/>
      <c r="Q45" s="543"/>
      <c r="R45" s="450"/>
      <c r="S45" s="542"/>
      <c r="T45" s="518"/>
      <c r="U45" s="543"/>
      <c r="V45" s="450"/>
      <c r="W45" s="542"/>
      <c r="X45" s="518"/>
      <c r="Y45" s="543"/>
    </row>
    <row r="46" spans="1:25">
      <c r="A46" s="449" t="s">
        <v>96</v>
      </c>
      <c r="B46" s="450"/>
      <c r="C46" s="451"/>
      <c r="D46" s="518"/>
      <c r="E46" s="543"/>
      <c r="F46" s="450"/>
      <c r="G46" s="542"/>
      <c r="H46" s="518"/>
      <c r="I46" s="543"/>
      <c r="J46" s="450"/>
      <c r="K46" s="542"/>
      <c r="L46" s="518"/>
      <c r="M46" s="543"/>
      <c r="N46" s="450"/>
      <c r="O46" s="542"/>
      <c r="P46" s="518"/>
      <c r="Q46" s="543"/>
      <c r="R46" s="450"/>
      <c r="S46" s="542"/>
      <c r="T46" s="518"/>
      <c r="U46" s="543"/>
      <c r="V46" s="450"/>
      <c r="W46" s="542"/>
      <c r="X46" s="518"/>
      <c r="Y46" s="543"/>
    </row>
    <row r="47" spans="1:25">
      <c r="A47" s="449" t="s">
        <v>97</v>
      </c>
      <c r="B47" s="450"/>
      <c r="C47" s="451"/>
      <c r="D47" s="518"/>
      <c r="E47" s="543"/>
      <c r="F47" s="450"/>
      <c r="G47" s="542"/>
      <c r="H47" s="518"/>
      <c r="I47" s="543"/>
      <c r="J47" s="450"/>
      <c r="K47" s="542"/>
      <c r="L47" s="518"/>
      <c r="M47" s="543"/>
      <c r="N47" s="450"/>
      <c r="O47" s="542"/>
      <c r="P47" s="518"/>
      <c r="Q47" s="543"/>
      <c r="R47" s="450"/>
      <c r="S47" s="542"/>
      <c r="T47" s="518"/>
      <c r="U47" s="543"/>
      <c r="V47" s="450"/>
      <c r="W47" s="542"/>
      <c r="X47" s="518"/>
      <c r="Y47" s="543"/>
    </row>
    <row r="48" spans="1:25">
      <c r="A48" s="449" t="s">
        <v>98</v>
      </c>
      <c r="B48" s="450"/>
      <c r="C48" s="451"/>
      <c r="D48" s="518"/>
      <c r="E48" s="543"/>
      <c r="F48" s="450"/>
      <c r="G48" s="542"/>
      <c r="H48" s="518"/>
      <c r="I48" s="543"/>
      <c r="J48" s="450"/>
      <c r="K48" s="542"/>
      <c r="L48" s="518"/>
      <c r="M48" s="543"/>
      <c r="N48" s="450"/>
      <c r="O48" s="542"/>
      <c r="P48" s="518"/>
      <c r="Q48" s="543"/>
      <c r="R48" s="450"/>
      <c r="S48" s="542"/>
      <c r="T48" s="518"/>
      <c r="U48" s="543"/>
      <c r="V48" s="450"/>
      <c r="W48" s="542"/>
      <c r="X48" s="518"/>
      <c r="Y48" s="543"/>
    </row>
    <row r="49" spans="1:25">
      <c r="A49" s="449" t="s">
        <v>99</v>
      </c>
      <c r="B49" s="450"/>
      <c r="C49" s="451"/>
      <c r="D49" s="518"/>
      <c r="E49" s="543"/>
      <c r="F49" s="450"/>
      <c r="G49" s="542"/>
      <c r="H49" s="518"/>
      <c r="I49" s="543"/>
      <c r="J49" s="450"/>
      <c r="K49" s="542"/>
      <c r="L49" s="518"/>
      <c r="M49" s="543"/>
      <c r="N49" s="450"/>
      <c r="O49" s="542"/>
      <c r="P49" s="518"/>
      <c r="Q49" s="543"/>
      <c r="R49" s="450"/>
      <c r="S49" s="542"/>
      <c r="T49" s="518"/>
      <c r="U49" s="543"/>
      <c r="V49" s="450"/>
      <c r="W49" s="542"/>
      <c r="X49" s="518"/>
      <c r="Y49" s="543"/>
    </row>
    <row r="50" spans="1:25" ht="14.25" thickBot="1">
      <c r="A50" s="146" t="s">
        <v>113</v>
      </c>
      <c r="B50" s="510"/>
      <c r="C50" s="287"/>
      <c r="D50" s="520"/>
      <c r="E50" s="545"/>
      <c r="F50" s="510"/>
      <c r="G50" s="544"/>
      <c r="H50" s="520"/>
      <c r="I50" s="545"/>
      <c r="J50" s="510"/>
      <c r="K50" s="544"/>
      <c r="L50" s="520"/>
      <c r="M50" s="545"/>
      <c r="N50" s="510"/>
      <c r="O50" s="544"/>
      <c r="P50" s="520"/>
      <c r="Q50" s="545"/>
      <c r="R50" s="510"/>
      <c r="S50" s="544"/>
      <c r="T50" s="520"/>
      <c r="U50" s="545"/>
      <c r="V50" s="510"/>
      <c r="W50" s="544"/>
      <c r="X50" s="520"/>
      <c r="Y50" s="545"/>
    </row>
    <row r="51" spans="1:25" s="13" customFormat="1" ht="16.350000000000001" customHeight="1" thickBot="1">
      <c r="A51" s="133" t="s">
        <v>101</v>
      </c>
      <c r="B51" s="519" t="s">
        <v>19</v>
      </c>
      <c r="C51" s="516">
        <f>SUM(C45:C50)</f>
        <v>0</v>
      </c>
      <c r="D51" s="516" t="s">
        <v>19</v>
      </c>
      <c r="E51" s="517">
        <f>SUM(E45:E50)</f>
        <v>0</v>
      </c>
      <c r="F51" s="519" t="s">
        <v>19</v>
      </c>
      <c r="G51" s="516">
        <f>SUM(G45:G50)</f>
        <v>0</v>
      </c>
      <c r="H51" s="516" t="s">
        <v>19</v>
      </c>
      <c r="I51" s="517">
        <f>SUM(I45:I50)</f>
        <v>0</v>
      </c>
      <c r="J51" s="519" t="s">
        <v>19</v>
      </c>
      <c r="K51" s="516">
        <f>SUM(K45:K50)</f>
        <v>0</v>
      </c>
      <c r="L51" s="516" t="s">
        <v>19</v>
      </c>
      <c r="M51" s="517">
        <f>SUM(M45:M50)</f>
        <v>0</v>
      </c>
      <c r="N51" s="519" t="s">
        <v>19</v>
      </c>
      <c r="O51" s="516">
        <f>SUM(O45:O50)</f>
        <v>0</v>
      </c>
      <c r="P51" s="516" t="s">
        <v>19</v>
      </c>
      <c r="Q51" s="517">
        <f>SUM(Q45:Q50)</f>
        <v>0</v>
      </c>
      <c r="R51" s="519" t="s">
        <v>19</v>
      </c>
      <c r="S51" s="516">
        <f>SUM(S45:S50)</f>
        <v>0</v>
      </c>
      <c r="T51" s="516" t="s">
        <v>19</v>
      </c>
      <c r="U51" s="517">
        <f>SUM(U45:U50)</f>
        <v>0</v>
      </c>
      <c r="V51" s="519" t="s">
        <v>19</v>
      </c>
      <c r="W51" s="547">
        <f>SUM(W45:W50)</f>
        <v>0</v>
      </c>
      <c r="X51" s="547" t="s">
        <v>19</v>
      </c>
      <c r="Y51" s="264">
        <f>SUM(Y45:Y50)</f>
        <v>0</v>
      </c>
    </row>
    <row r="52" spans="1:25" ht="2.1" customHeight="1">
      <c r="A52" s="112"/>
      <c r="B52" s="521"/>
      <c r="C52" s="522"/>
      <c r="D52" s="522"/>
      <c r="E52" s="523"/>
      <c r="F52" s="521"/>
      <c r="G52" s="522"/>
      <c r="H52" s="522"/>
      <c r="I52" s="523"/>
      <c r="J52" s="521"/>
      <c r="K52" s="522"/>
      <c r="L52" s="522"/>
      <c r="M52" s="523"/>
      <c r="N52" s="521"/>
      <c r="O52" s="522"/>
      <c r="P52" s="522"/>
      <c r="Q52" s="523"/>
      <c r="R52" s="521"/>
      <c r="S52" s="522"/>
      <c r="T52" s="522"/>
      <c r="U52" s="523"/>
      <c r="V52" s="521"/>
      <c r="W52" s="522"/>
      <c r="X52" s="522"/>
      <c r="Y52" s="523"/>
    </row>
    <row r="53" spans="1:25" ht="13.5" thickBot="1">
      <c r="A53" s="359" t="s">
        <v>102</v>
      </c>
      <c r="B53" s="524"/>
      <c r="C53" s="525"/>
      <c r="D53" s="525"/>
      <c r="E53" s="526"/>
      <c r="F53" s="524"/>
      <c r="G53" s="525"/>
      <c r="H53" s="525"/>
      <c r="I53" s="526"/>
      <c r="J53" s="524"/>
      <c r="K53" s="525"/>
      <c r="L53" s="525"/>
      <c r="M53" s="526"/>
      <c r="N53" s="524"/>
      <c r="O53" s="525"/>
      <c r="P53" s="525"/>
      <c r="Q53" s="526"/>
      <c r="R53" s="524"/>
      <c r="S53" s="525"/>
      <c r="T53" s="525"/>
      <c r="U53" s="526"/>
      <c r="V53" s="524"/>
      <c r="W53" s="525"/>
      <c r="X53" s="525"/>
      <c r="Y53" s="526"/>
    </row>
    <row r="54" spans="1:25">
      <c r="A54" s="357" t="s">
        <v>47</v>
      </c>
      <c r="B54" s="258" t="s">
        <v>19</v>
      </c>
      <c r="C54" s="259" t="s">
        <v>19</v>
      </c>
      <c r="D54" s="259" t="s">
        <v>19</v>
      </c>
      <c r="E54" s="260" t="s">
        <v>19</v>
      </c>
      <c r="F54" s="258" t="s">
        <v>19</v>
      </c>
      <c r="G54" s="259" t="s">
        <v>19</v>
      </c>
      <c r="H54" s="259" t="s">
        <v>19</v>
      </c>
      <c r="I54" s="260" t="s">
        <v>19</v>
      </c>
      <c r="J54" s="258" t="s">
        <v>19</v>
      </c>
      <c r="K54" s="259" t="s">
        <v>19</v>
      </c>
      <c r="L54" s="259" t="s">
        <v>19</v>
      </c>
      <c r="M54" s="260" t="s">
        <v>19</v>
      </c>
      <c r="N54" s="258" t="s">
        <v>19</v>
      </c>
      <c r="O54" s="259" t="s">
        <v>19</v>
      </c>
      <c r="P54" s="259" t="s">
        <v>19</v>
      </c>
      <c r="Q54" s="260" t="s">
        <v>19</v>
      </c>
      <c r="R54" s="258" t="s">
        <v>19</v>
      </c>
      <c r="S54" s="259" t="s">
        <v>19</v>
      </c>
      <c r="T54" s="259" t="s">
        <v>19</v>
      </c>
      <c r="U54" s="260" t="s">
        <v>19</v>
      </c>
      <c r="V54" s="258" t="s">
        <v>19</v>
      </c>
      <c r="W54" s="259" t="s">
        <v>19</v>
      </c>
      <c r="X54" s="259" t="s">
        <v>19</v>
      </c>
      <c r="Y54" s="260" t="s">
        <v>19</v>
      </c>
    </row>
    <row r="55" spans="1:25">
      <c r="A55" s="357" t="s">
        <v>25</v>
      </c>
      <c r="B55" s="450" t="s">
        <v>19</v>
      </c>
      <c r="C55" s="509" t="s">
        <v>19</v>
      </c>
      <c r="D55" s="509" t="s">
        <v>19</v>
      </c>
      <c r="E55" s="261" t="s">
        <v>19</v>
      </c>
      <c r="F55" s="450" t="s">
        <v>19</v>
      </c>
      <c r="G55" s="509" t="s">
        <v>19</v>
      </c>
      <c r="H55" s="509" t="s">
        <v>19</v>
      </c>
      <c r="I55" s="261" t="s">
        <v>19</v>
      </c>
      <c r="J55" s="450" t="s">
        <v>19</v>
      </c>
      <c r="K55" s="509" t="s">
        <v>19</v>
      </c>
      <c r="L55" s="509" t="s">
        <v>19</v>
      </c>
      <c r="M55" s="261" t="s">
        <v>19</v>
      </c>
      <c r="N55" s="450" t="s">
        <v>19</v>
      </c>
      <c r="O55" s="509" t="s">
        <v>19</v>
      </c>
      <c r="P55" s="509" t="s">
        <v>19</v>
      </c>
      <c r="Q55" s="261" t="s">
        <v>19</v>
      </c>
      <c r="R55" s="450" t="s">
        <v>19</v>
      </c>
      <c r="S55" s="509" t="s">
        <v>19</v>
      </c>
      <c r="T55" s="509" t="s">
        <v>19</v>
      </c>
      <c r="U55" s="261" t="s">
        <v>19</v>
      </c>
      <c r="V55" s="450" t="s">
        <v>19</v>
      </c>
      <c r="W55" s="509" t="s">
        <v>19</v>
      </c>
      <c r="X55" s="509" t="s">
        <v>19</v>
      </c>
      <c r="Y55" s="261" t="s">
        <v>19</v>
      </c>
    </row>
    <row r="56" spans="1:25" ht="12.75" thickBot="1">
      <c r="A56" s="296" t="s">
        <v>26</v>
      </c>
      <c r="B56" s="510" t="s">
        <v>19</v>
      </c>
      <c r="C56" s="511" t="s">
        <v>19</v>
      </c>
      <c r="D56" s="511" t="s">
        <v>19</v>
      </c>
      <c r="E56" s="512" t="s">
        <v>19</v>
      </c>
      <c r="F56" s="510" t="s">
        <v>19</v>
      </c>
      <c r="G56" s="511" t="s">
        <v>19</v>
      </c>
      <c r="H56" s="511" t="s">
        <v>19</v>
      </c>
      <c r="I56" s="512" t="s">
        <v>19</v>
      </c>
      <c r="J56" s="510" t="s">
        <v>19</v>
      </c>
      <c r="K56" s="511" t="s">
        <v>19</v>
      </c>
      <c r="L56" s="511" t="s">
        <v>19</v>
      </c>
      <c r="M56" s="512" t="s">
        <v>19</v>
      </c>
      <c r="N56" s="510" t="s">
        <v>19</v>
      </c>
      <c r="O56" s="511" t="s">
        <v>19</v>
      </c>
      <c r="P56" s="511" t="s">
        <v>19</v>
      </c>
      <c r="Q56" s="512" t="s">
        <v>19</v>
      </c>
      <c r="R56" s="510" t="s">
        <v>19</v>
      </c>
      <c r="S56" s="511" t="s">
        <v>19</v>
      </c>
      <c r="T56" s="511" t="s">
        <v>19</v>
      </c>
      <c r="U56" s="512" t="s">
        <v>19</v>
      </c>
      <c r="V56" s="510" t="s">
        <v>19</v>
      </c>
      <c r="W56" s="511" t="s">
        <v>19</v>
      </c>
      <c r="X56" s="511" t="s">
        <v>19</v>
      </c>
      <c r="Y56" s="512" t="s">
        <v>19</v>
      </c>
    </row>
    <row r="57" spans="1:25" s="13" customFormat="1" ht="16.350000000000001" customHeight="1" thickBot="1">
      <c r="A57" s="133" t="s">
        <v>101</v>
      </c>
      <c r="B57" s="519" t="s">
        <v>19</v>
      </c>
      <c r="C57" s="519" t="s">
        <v>19</v>
      </c>
      <c r="D57" s="519" t="s">
        <v>19</v>
      </c>
      <c r="E57" s="519" t="s">
        <v>19</v>
      </c>
      <c r="F57" s="519" t="s">
        <v>19</v>
      </c>
      <c r="G57" s="519" t="s">
        <v>19</v>
      </c>
      <c r="H57" s="519" t="s">
        <v>19</v>
      </c>
      <c r="I57" s="519" t="s">
        <v>19</v>
      </c>
      <c r="J57" s="519" t="s">
        <v>19</v>
      </c>
      <c r="K57" s="519" t="s">
        <v>19</v>
      </c>
      <c r="L57" s="519" t="s">
        <v>19</v>
      </c>
      <c r="M57" s="519" t="s">
        <v>19</v>
      </c>
      <c r="N57" s="519" t="s">
        <v>19</v>
      </c>
      <c r="O57" s="519" t="s">
        <v>19</v>
      </c>
      <c r="P57" s="519" t="s">
        <v>19</v>
      </c>
      <c r="Q57" s="519" t="s">
        <v>19</v>
      </c>
      <c r="R57" s="519" t="s">
        <v>19</v>
      </c>
      <c r="S57" s="519" t="s">
        <v>19</v>
      </c>
      <c r="T57" s="519" t="s">
        <v>19</v>
      </c>
      <c r="U57" s="519" t="s">
        <v>19</v>
      </c>
      <c r="V57" s="513" t="s">
        <v>19</v>
      </c>
      <c r="W57" s="257" t="s">
        <v>19</v>
      </c>
      <c r="X57" s="257" t="s">
        <v>19</v>
      </c>
      <c r="Y57" s="514" t="s">
        <v>19</v>
      </c>
    </row>
    <row r="58" spans="1:25" ht="1.5" customHeight="1">
      <c r="A58" s="112"/>
      <c r="B58" s="284"/>
      <c r="C58" s="285"/>
      <c r="D58" s="285"/>
      <c r="E58" s="286"/>
      <c r="F58" s="284"/>
      <c r="G58" s="285"/>
      <c r="H58" s="285"/>
      <c r="I58" s="286"/>
      <c r="J58" s="284"/>
      <c r="K58" s="285"/>
      <c r="L58" s="285"/>
      <c r="M58" s="286"/>
      <c r="N58" s="284"/>
      <c r="O58" s="285"/>
      <c r="P58" s="285"/>
      <c r="Q58" s="286"/>
      <c r="R58" s="284"/>
      <c r="S58" s="285"/>
      <c r="T58" s="285"/>
      <c r="U58" s="286"/>
      <c r="V58" s="284"/>
      <c r="W58" s="285"/>
      <c r="X58" s="285"/>
      <c r="Y58" s="286"/>
    </row>
    <row r="59" spans="1:25" s="56" customFormat="1" ht="18" customHeight="1" thickBot="1">
      <c r="A59" s="360" t="s">
        <v>103</v>
      </c>
      <c r="B59" s="515" t="s">
        <v>19</v>
      </c>
      <c r="C59" s="516">
        <f>C51</f>
        <v>0</v>
      </c>
      <c r="D59" s="516" t="s">
        <v>19</v>
      </c>
      <c r="E59" s="517">
        <f>E51</f>
        <v>0</v>
      </c>
      <c r="F59" s="515" t="s">
        <v>19</v>
      </c>
      <c r="G59" s="516">
        <f>G51</f>
        <v>0</v>
      </c>
      <c r="H59" s="516" t="s">
        <v>19</v>
      </c>
      <c r="I59" s="517">
        <f>I51</f>
        <v>0</v>
      </c>
      <c r="J59" s="515" t="s">
        <v>19</v>
      </c>
      <c r="K59" s="516">
        <f>K51</f>
        <v>0</v>
      </c>
      <c r="L59" s="516" t="s">
        <v>19</v>
      </c>
      <c r="M59" s="517">
        <f>M51</f>
        <v>0</v>
      </c>
      <c r="N59" s="515" t="s">
        <v>19</v>
      </c>
      <c r="O59" s="516">
        <f>O51</f>
        <v>0</v>
      </c>
      <c r="P59" s="516" t="s">
        <v>19</v>
      </c>
      <c r="Q59" s="517">
        <f>Q51</f>
        <v>0</v>
      </c>
      <c r="R59" s="515" t="s">
        <v>19</v>
      </c>
      <c r="S59" s="516">
        <f>S51</f>
        <v>0</v>
      </c>
      <c r="T59" s="516" t="s">
        <v>19</v>
      </c>
      <c r="U59" s="517">
        <f>U51</f>
        <v>0</v>
      </c>
      <c r="V59" s="515" t="s">
        <v>19</v>
      </c>
      <c r="W59" s="516">
        <f>W51</f>
        <v>0</v>
      </c>
      <c r="X59" s="516" t="s">
        <v>19</v>
      </c>
      <c r="Y59" s="517">
        <f>Y51</f>
        <v>0</v>
      </c>
    </row>
    <row r="60" spans="1:25" ht="0.4" customHeight="1" thickBot="1">
      <c r="A60" s="348"/>
      <c r="B60" s="521"/>
      <c r="C60" s="527"/>
      <c r="D60" s="527"/>
      <c r="E60" s="528"/>
      <c r="F60" s="521"/>
      <c r="G60" s="527"/>
      <c r="H60" s="527"/>
      <c r="I60" s="528"/>
      <c r="J60" s="521"/>
      <c r="K60" s="527"/>
      <c r="L60" s="527"/>
      <c r="M60" s="528"/>
      <c r="N60" s="521"/>
      <c r="O60" s="527"/>
      <c r="P60" s="527"/>
      <c r="Q60" s="528"/>
      <c r="R60" s="521"/>
      <c r="S60" s="527"/>
      <c r="T60" s="527"/>
      <c r="U60" s="528"/>
      <c r="V60" s="521"/>
      <c r="W60" s="527"/>
      <c r="X60" s="527"/>
      <c r="Y60" s="528"/>
    </row>
    <row r="61" spans="1:25" ht="13.5" thickBot="1">
      <c r="A61" s="150" t="s">
        <v>104</v>
      </c>
      <c r="B61" s="444"/>
      <c r="C61" s="352"/>
      <c r="D61" s="352"/>
      <c r="E61" s="353"/>
      <c r="F61" s="444"/>
      <c r="G61" s="352"/>
      <c r="H61" s="352"/>
      <c r="I61" s="353"/>
      <c r="J61" s="444"/>
      <c r="K61" s="352"/>
      <c r="L61" s="352"/>
      <c r="M61" s="353"/>
      <c r="N61" s="444"/>
      <c r="O61" s="352"/>
      <c r="P61" s="352"/>
      <c r="Q61" s="353"/>
      <c r="R61" s="444"/>
      <c r="S61" s="352"/>
      <c r="T61" s="352"/>
      <c r="U61" s="353"/>
      <c r="V61" s="444"/>
      <c r="W61" s="352"/>
      <c r="X61" s="352"/>
      <c r="Y61" s="353"/>
    </row>
    <row r="62" spans="1:25">
      <c r="A62" s="281" t="s">
        <v>105</v>
      </c>
      <c r="B62" s="452"/>
      <c r="C62" s="453"/>
      <c r="D62" s="453"/>
      <c r="E62" s="272"/>
      <c r="F62" s="452"/>
      <c r="G62" s="453"/>
      <c r="H62" s="453"/>
      <c r="I62" s="272"/>
      <c r="J62" s="452"/>
      <c r="K62" s="453"/>
      <c r="L62" s="453"/>
      <c r="M62" s="272"/>
      <c r="N62" s="452"/>
      <c r="O62" s="453"/>
      <c r="P62" s="453"/>
      <c r="Q62" s="272"/>
      <c r="R62" s="452"/>
      <c r="S62" s="453"/>
      <c r="T62" s="453"/>
      <c r="U62" s="272"/>
      <c r="V62" s="452"/>
      <c r="W62" s="453"/>
      <c r="X62" s="453"/>
      <c r="Y62" s="272"/>
    </row>
    <row r="63" spans="1:25" s="13" customFormat="1" ht="15.6" customHeight="1" thickBot="1">
      <c r="A63" s="282" t="s">
        <v>101</v>
      </c>
      <c r="B63" s="274"/>
      <c r="C63" s="275"/>
      <c r="D63" s="275"/>
      <c r="E63" s="276"/>
      <c r="F63" s="274"/>
      <c r="G63" s="275"/>
      <c r="H63" s="275"/>
      <c r="I63" s="276"/>
      <c r="J63" s="274"/>
      <c r="K63" s="275"/>
      <c r="L63" s="275"/>
      <c r="M63" s="276"/>
      <c r="N63" s="274"/>
      <c r="O63" s="275"/>
      <c r="P63" s="275"/>
      <c r="Q63" s="276"/>
      <c r="R63" s="274"/>
      <c r="S63" s="275"/>
      <c r="T63" s="275"/>
      <c r="U63" s="276"/>
      <c r="V63" s="274"/>
      <c r="W63" s="275"/>
      <c r="X63" s="275"/>
      <c r="Y63" s="276"/>
    </row>
    <row r="64" spans="1:25" ht="2.1" customHeight="1">
      <c r="A64" s="112"/>
      <c r="B64" s="122"/>
      <c r="C64" s="123"/>
      <c r="D64" s="123"/>
      <c r="E64" s="124"/>
      <c r="F64" s="122"/>
      <c r="G64" s="123"/>
      <c r="H64" s="123"/>
      <c r="I64" s="124"/>
      <c r="J64" s="122"/>
      <c r="K64" s="123"/>
      <c r="L64" s="123"/>
      <c r="M64" s="124"/>
      <c r="N64" s="122"/>
      <c r="O64" s="123"/>
      <c r="P64" s="123"/>
      <c r="Q64" s="124"/>
      <c r="R64" s="122"/>
      <c r="S64" s="123"/>
      <c r="T64" s="123"/>
      <c r="U64" s="124"/>
      <c r="V64" s="122"/>
      <c r="W64" s="123"/>
      <c r="X64" s="123"/>
      <c r="Y64" s="124"/>
    </row>
    <row r="65" spans="1:25" s="56" customFormat="1" ht="16.5" customHeight="1" thickBot="1">
      <c r="A65" s="277" t="s">
        <v>106</v>
      </c>
      <c r="B65" s="278"/>
      <c r="C65" s="279"/>
      <c r="D65" s="279"/>
      <c r="E65" s="280"/>
      <c r="F65" s="278"/>
      <c r="G65" s="279"/>
      <c r="H65" s="279"/>
      <c r="I65" s="280"/>
      <c r="J65" s="278"/>
      <c r="K65" s="279"/>
      <c r="L65" s="279"/>
      <c r="M65" s="280"/>
      <c r="N65" s="278"/>
      <c r="O65" s="279"/>
      <c r="P65" s="279"/>
      <c r="Q65" s="280"/>
      <c r="R65" s="278"/>
      <c r="S65" s="279"/>
      <c r="T65" s="279"/>
      <c r="U65" s="280"/>
      <c r="V65" s="278"/>
      <c r="W65" s="279"/>
      <c r="X65" s="279"/>
      <c r="Y65" s="280"/>
    </row>
    <row r="66" spans="1:25" s="56" customFormat="1" ht="10.9" customHeight="1">
      <c r="A66" s="166"/>
      <c r="B66" s="167"/>
      <c r="C66" s="167"/>
      <c r="D66" s="167"/>
      <c r="E66" s="167"/>
      <c r="F66" s="168"/>
      <c r="G66" s="167"/>
      <c r="H66" s="167"/>
      <c r="I66" s="167"/>
      <c r="J66" s="169"/>
      <c r="K66" s="167"/>
      <c r="L66" s="167"/>
      <c r="M66" s="167"/>
      <c r="N66" s="169"/>
      <c r="O66" s="167"/>
      <c r="P66" s="167"/>
      <c r="Q66" s="167"/>
      <c r="R66" s="169"/>
      <c r="S66" s="167"/>
      <c r="T66" s="167"/>
      <c r="U66" s="167"/>
      <c r="V66" s="169"/>
      <c r="W66" s="167"/>
      <c r="X66" s="167"/>
      <c r="Y66" s="167"/>
    </row>
    <row r="67" spans="1:25" ht="34.5" customHeight="1">
      <c r="A67" s="667" t="s">
        <v>114</v>
      </c>
      <c r="B67" s="667"/>
      <c r="C67" s="667"/>
      <c r="D67" s="667"/>
      <c r="E67" s="667"/>
      <c r="F67" s="667"/>
      <c r="G67" s="667"/>
      <c r="H67" s="667"/>
      <c r="I67" s="667"/>
      <c r="J67" s="667"/>
      <c r="K67" s="667"/>
      <c r="L67" s="667"/>
      <c r="M67" s="667"/>
      <c r="N67" s="667"/>
      <c r="O67" s="667"/>
      <c r="P67" s="667"/>
      <c r="Q67" s="667"/>
      <c r="R67" s="667"/>
      <c r="S67" s="667"/>
      <c r="T67" s="667"/>
      <c r="U67" s="667"/>
      <c r="V67" s="667"/>
      <c r="W67" s="667"/>
      <c r="X67" s="667"/>
      <c r="Y67" s="667"/>
    </row>
    <row r="68" spans="1:25" s="57" customFormat="1" ht="17.45" customHeight="1">
      <c r="A68" s="666" t="s">
        <v>115</v>
      </c>
      <c r="B68" s="666"/>
      <c r="C68" s="666"/>
      <c r="D68" s="666"/>
      <c r="E68" s="666"/>
      <c r="F68" s="666"/>
      <c r="G68" s="666"/>
      <c r="H68" s="666"/>
      <c r="I68" s="666"/>
      <c r="J68" s="666"/>
      <c r="K68" s="666"/>
      <c r="L68" s="666"/>
      <c r="M68" s="666"/>
      <c r="N68" s="666"/>
      <c r="O68" s="666"/>
      <c r="P68" s="666"/>
      <c r="Q68" s="666"/>
      <c r="R68" s="666"/>
      <c r="S68" s="666"/>
      <c r="T68" s="666"/>
      <c r="U68" s="666"/>
      <c r="V68" s="666"/>
      <c r="W68" s="666"/>
      <c r="X68" s="666"/>
      <c r="Y68" s="666"/>
    </row>
    <row r="69" spans="1:25" ht="15">
      <c r="A69" s="666" t="s">
        <v>116</v>
      </c>
      <c r="B69" s="666"/>
      <c r="C69" s="666"/>
      <c r="D69" s="666"/>
      <c r="E69" s="666"/>
      <c r="F69" s="666"/>
      <c r="G69" s="666"/>
      <c r="H69" s="666"/>
      <c r="I69" s="666"/>
      <c r="J69" s="666"/>
      <c r="K69" s="666"/>
      <c r="L69" s="666"/>
      <c r="M69" s="666"/>
      <c r="N69" s="666"/>
      <c r="O69" s="666"/>
      <c r="P69" s="666"/>
      <c r="Q69" s="666"/>
      <c r="R69" s="666"/>
      <c r="S69" s="666"/>
      <c r="T69" s="666"/>
      <c r="U69" s="666"/>
      <c r="V69" s="666"/>
      <c r="W69" s="666"/>
      <c r="X69" s="666"/>
      <c r="Y69" s="666"/>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V3:Y3"/>
    <mergeCell ref="B3:E3"/>
    <mergeCell ref="F3:I3"/>
    <mergeCell ref="J3:M3"/>
    <mergeCell ref="N3:Q3"/>
    <mergeCell ref="R3:U3"/>
    <mergeCell ref="A69:Y69"/>
    <mergeCell ref="A67:Y67"/>
    <mergeCell ref="A68:Y68"/>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June 2023</oddHeader>
    <oddFooter>&amp;L&amp;F&amp;R&amp;A&amp;C&amp;"Calibri"&amp;11&amp;K000000&amp;"Calibri"&amp;11&amp;K0000006 of 11_x000D_&amp;1#&amp;"Calibri"&amp;12&amp;K000000Public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pageSetUpPr fitToPage="1"/>
  </sheetPr>
  <dimension ref="A1:X63"/>
  <sheetViews>
    <sheetView view="pageLayout" topLeftCell="B1" zoomScale="90" zoomScaleNormal="70" zoomScalePageLayoutView="90" workbookViewId="0">
      <selection activeCell="I48" sqref="I48"/>
    </sheetView>
  </sheetViews>
  <sheetFormatPr defaultRowHeight="12"/>
  <cols>
    <col min="1" max="1" width="26.85546875" style="1" hidden="1" customWidth="1"/>
    <col min="2" max="2" width="52.85546875" style="1" customWidth="1"/>
    <col min="3" max="3" width="10.5703125" style="1" customWidth="1"/>
    <col min="4" max="4" width="11.42578125" style="1" bestFit="1" customWidth="1"/>
    <col min="5" max="14" width="10.570312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97" customFormat="1" ht="18"/>
    <row r="2" spans="1:24" s="2" customFormat="1" ht="25.5" customHeight="1">
      <c r="B2" s="56" t="s">
        <v>117</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49"/>
      <c r="D5" s="349"/>
      <c r="E5" s="1"/>
      <c r="F5" s="1"/>
      <c r="G5" s="1"/>
      <c r="H5" s="1"/>
      <c r="I5" s="1"/>
      <c r="J5" s="1"/>
      <c r="K5" s="1"/>
      <c r="L5" s="1"/>
      <c r="M5" s="1"/>
      <c r="N5" s="349"/>
      <c r="O5" s="349"/>
      <c r="P5" s="349"/>
      <c r="Q5" s="350"/>
      <c r="R5" s="350"/>
      <c r="S5" s="361"/>
    </row>
    <row r="6" spans="1:24" ht="54.75" customHeight="1">
      <c r="B6" s="455" t="s">
        <v>118</v>
      </c>
      <c r="C6" s="457" t="s">
        <v>119</v>
      </c>
      <c r="D6" s="458" t="s">
        <v>120</v>
      </c>
      <c r="E6" s="455" t="s">
        <v>7</v>
      </c>
      <c r="F6" s="455" t="s">
        <v>8</v>
      </c>
      <c r="G6" s="455" t="s">
        <v>9</v>
      </c>
      <c r="H6" s="455" t="s">
        <v>10</v>
      </c>
      <c r="I6" s="455" t="s">
        <v>39</v>
      </c>
      <c r="J6" s="455" t="s">
        <v>40</v>
      </c>
      <c r="K6" s="458" t="s">
        <v>41</v>
      </c>
      <c r="L6" s="458" t="s">
        <v>42</v>
      </c>
      <c r="M6" s="455" t="s">
        <v>43</v>
      </c>
      <c r="N6" s="362" t="s">
        <v>44</v>
      </c>
      <c r="O6" s="456" t="s">
        <v>121</v>
      </c>
      <c r="P6" s="456" t="s">
        <v>122</v>
      </c>
      <c r="Q6" s="363" t="s">
        <v>123</v>
      </c>
      <c r="R6" s="456" t="s">
        <v>124</v>
      </c>
      <c r="S6" s="456" t="s">
        <v>125</v>
      </c>
    </row>
    <row r="7" spans="1:24">
      <c r="B7" s="297" t="s">
        <v>126</v>
      </c>
      <c r="C7" s="566"/>
      <c r="D7" s="364"/>
      <c r="E7" s="114"/>
      <c r="F7" s="364"/>
      <c r="G7" s="298"/>
      <c r="H7" s="298"/>
      <c r="I7" s="298"/>
      <c r="J7" s="298"/>
      <c r="K7" s="298"/>
      <c r="L7" s="298"/>
      <c r="M7" s="298"/>
      <c r="N7" s="365"/>
      <c r="O7" s="59"/>
      <c r="P7" s="59"/>
      <c r="Q7" s="365"/>
      <c r="R7" s="298"/>
      <c r="S7" s="366"/>
    </row>
    <row r="8" spans="1:24" ht="12.75">
      <c r="A8" s="10" t="s">
        <v>127</v>
      </c>
      <c r="B8" s="299" t="s">
        <v>128</v>
      </c>
      <c r="C8" s="298">
        <v>369795.24</v>
      </c>
      <c r="D8" s="298">
        <v>489664.83</v>
      </c>
      <c r="E8" s="114">
        <v>966567.08</v>
      </c>
      <c r="F8" s="298">
        <v>796216.72000000009</v>
      </c>
      <c r="G8" s="114">
        <v>870769.62000000011</v>
      </c>
      <c r="H8" s="298">
        <v>665294</v>
      </c>
      <c r="I8" s="298"/>
      <c r="J8" s="298"/>
      <c r="K8" s="298"/>
      <c r="L8" s="298"/>
      <c r="M8" s="298"/>
      <c r="N8" s="58"/>
      <c r="O8" s="58">
        <f>SUM(C8:N8)</f>
        <v>4158307.49</v>
      </c>
      <c r="P8" s="58">
        <f>O8</f>
        <v>4158307.49</v>
      </c>
      <c r="Q8" s="106">
        <f>5759000+637000</f>
        <v>6396000</v>
      </c>
      <c r="R8" s="300"/>
      <c r="S8" s="301">
        <f>+(P8+'Incentives 2023'!O12)/(Q8+R8)</f>
        <v>0.70729509224515319</v>
      </c>
      <c r="X8" s="10"/>
    </row>
    <row r="9" spans="1:24" ht="12.75">
      <c r="A9" s="10"/>
      <c r="B9" s="299" t="s">
        <v>129</v>
      </c>
      <c r="C9" s="298">
        <v>6175.73</v>
      </c>
      <c r="D9" s="298">
        <v>3247.94</v>
      </c>
      <c r="E9" s="114">
        <v>24961.359999999997</v>
      </c>
      <c r="F9" s="298">
        <v>6333.09</v>
      </c>
      <c r="G9" s="114">
        <v>18679.649999999998</v>
      </c>
      <c r="H9" s="298">
        <v>14845.87</v>
      </c>
      <c r="I9" s="298"/>
      <c r="J9" s="298"/>
      <c r="K9" s="298"/>
      <c r="L9" s="298"/>
      <c r="M9" s="298"/>
      <c r="N9" s="58"/>
      <c r="O9" s="58">
        <f>SUM(C9:N9)</f>
        <v>74243.639999999985</v>
      </c>
      <c r="P9" s="58">
        <f t="shared" ref="P9:P10" si="0">O9</f>
        <v>74243.639999999985</v>
      </c>
      <c r="Q9" s="106">
        <f>566000+31788000</f>
        <v>32354000</v>
      </c>
      <c r="R9" s="300"/>
      <c r="S9" s="301">
        <f>+(P9+'Incentives 2023'!O8)/(Q9+R9)</f>
        <v>0.21101825214811148</v>
      </c>
      <c r="X9" s="10"/>
    </row>
    <row r="10" spans="1:24" ht="12.75">
      <c r="A10" s="10" t="s">
        <v>130</v>
      </c>
      <c r="B10" s="302" t="s">
        <v>131</v>
      </c>
      <c r="C10" s="298">
        <v>34355.26</v>
      </c>
      <c r="D10" s="298">
        <v>21180.37</v>
      </c>
      <c r="E10" s="114">
        <v>55794.16</v>
      </c>
      <c r="F10" s="298">
        <v>19068.330000000002</v>
      </c>
      <c r="G10" s="114">
        <v>57961.590000000004</v>
      </c>
      <c r="H10" s="298">
        <v>49770.29</v>
      </c>
      <c r="I10" s="298"/>
      <c r="J10" s="298"/>
      <c r="K10" s="298"/>
      <c r="L10" s="298"/>
      <c r="M10" s="298"/>
      <c r="N10" s="58"/>
      <c r="O10" s="58">
        <f>SUM(C10:N10)</f>
        <v>238130.00000000003</v>
      </c>
      <c r="P10" s="58">
        <f t="shared" si="0"/>
        <v>238130.00000000003</v>
      </c>
      <c r="Q10" s="106">
        <f>538678.356091723+3439000</f>
        <v>3977678.3560917228</v>
      </c>
      <c r="R10" s="303"/>
      <c r="S10" s="301">
        <f>+(P10+'Incentives 2023'!O9)/(Q10+R10)</f>
        <v>0.11285473832053822</v>
      </c>
      <c r="X10" s="10"/>
    </row>
    <row r="11" spans="1:24" ht="12.75">
      <c r="A11" s="10"/>
      <c r="B11" s="459" t="s">
        <v>132</v>
      </c>
      <c r="C11" s="460">
        <f>SUM(C8:C10)</f>
        <v>410326.23</v>
      </c>
      <c r="D11" s="460">
        <f>SUM(D8:D10)</f>
        <v>514093.14</v>
      </c>
      <c r="E11" s="460">
        <f>SUM(E8:E10)</f>
        <v>1047322.6</v>
      </c>
      <c r="F11" s="460">
        <f t="shared" ref="F11:R11" si="1">SUM(F8:F10)</f>
        <v>821618.14</v>
      </c>
      <c r="G11" s="460">
        <f t="shared" si="1"/>
        <v>947410.8600000001</v>
      </c>
      <c r="H11" s="460">
        <f t="shared" si="1"/>
        <v>729910.16</v>
      </c>
      <c r="I11" s="460">
        <f t="shared" si="1"/>
        <v>0</v>
      </c>
      <c r="J11" s="460">
        <f t="shared" si="1"/>
        <v>0</v>
      </c>
      <c r="K11" s="460">
        <f t="shared" si="1"/>
        <v>0</v>
      </c>
      <c r="L11" s="460">
        <f t="shared" si="1"/>
        <v>0</v>
      </c>
      <c r="M11" s="460">
        <f t="shared" si="1"/>
        <v>0</v>
      </c>
      <c r="N11" s="460">
        <f t="shared" si="1"/>
        <v>0</v>
      </c>
      <c r="O11" s="367">
        <f t="shared" si="1"/>
        <v>4470681.13</v>
      </c>
      <c r="P11" s="367">
        <f t="shared" si="1"/>
        <v>4470681.13</v>
      </c>
      <c r="Q11" s="367">
        <f t="shared" si="1"/>
        <v>42727678.356091723</v>
      </c>
      <c r="R11" s="367">
        <f t="shared" si="1"/>
        <v>0</v>
      </c>
      <c r="S11" s="461">
        <f>+P11/Q11</f>
        <v>0.10463196929965213</v>
      </c>
      <c r="X11" s="10"/>
    </row>
    <row r="12" spans="1:24" ht="3.75" customHeight="1">
      <c r="A12" s="10"/>
      <c r="B12" s="304"/>
      <c r="C12" s="298"/>
      <c r="D12" s="298"/>
      <c r="E12" s="114"/>
      <c r="F12" s="298"/>
      <c r="G12" s="298"/>
      <c r="H12" s="298"/>
      <c r="I12" s="298"/>
      <c r="J12" s="298"/>
      <c r="K12" s="298"/>
      <c r="L12" s="298"/>
      <c r="M12" s="298"/>
      <c r="N12" s="365"/>
      <c r="O12" s="365"/>
      <c r="P12" s="365"/>
      <c r="Q12" s="365"/>
      <c r="R12" s="364"/>
      <c r="S12" s="369"/>
      <c r="X12" s="10"/>
    </row>
    <row r="13" spans="1:24" ht="12.75">
      <c r="A13" s="10"/>
      <c r="B13" s="297" t="s">
        <v>133</v>
      </c>
      <c r="C13" s="298"/>
      <c r="D13" s="298"/>
      <c r="E13" s="114"/>
      <c r="F13" s="298"/>
      <c r="G13" s="298"/>
      <c r="H13" s="298"/>
      <c r="I13" s="298"/>
      <c r="J13" s="298"/>
      <c r="K13" s="298"/>
      <c r="L13" s="298"/>
      <c r="M13" s="298"/>
      <c r="N13" s="58" t="s">
        <v>134</v>
      </c>
      <c r="O13" s="58"/>
      <c r="P13" s="58"/>
      <c r="Q13" s="58"/>
      <c r="R13" s="298"/>
      <c r="S13" s="301"/>
      <c r="X13" s="10"/>
    </row>
    <row r="14" spans="1:24" ht="12.75">
      <c r="A14" s="10" t="s">
        <v>135</v>
      </c>
      <c r="B14" s="299" t="s">
        <v>136</v>
      </c>
      <c r="C14" s="298">
        <v>0</v>
      </c>
      <c r="D14" s="298">
        <v>3522.47</v>
      </c>
      <c r="E14" s="114">
        <v>3065.04</v>
      </c>
      <c r="F14" s="298">
        <v>1390.12</v>
      </c>
      <c r="G14" s="114">
        <v>6771.29</v>
      </c>
      <c r="H14" s="298">
        <v>2080.9899999999998</v>
      </c>
      <c r="I14" s="298"/>
      <c r="J14" s="298"/>
      <c r="K14" s="298"/>
      <c r="L14" s="298"/>
      <c r="M14" s="298"/>
      <c r="N14" s="58"/>
      <c r="O14" s="58">
        <f>SUM(C14:N14)</f>
        <v>16829.91</v>
      </c>
      <c r="P14" s="58">
        <f t="shared" ref="P14" si="2">O14</f>
        <v>16829.91</v>
      </c>
      <c r="Q14" s="58">
        <v>7992</v>
      </c>
      <c r="R14" s="298"/>
      <c r="S14" s="301">
        <f>+P14/(Q14+R14)</f>
        <v>2.1058445945945947</v>
      </c>
      <c r="X14" s="10"/>
    </row>
    <row r="15" spans="1:24" ht="12.75">
      <c r="A15" s="10"/>
      <c r="B15" s="459" t="s">
        <v>137</v>
      </c>
      <c r="C15" s="460">
        <f t="shared" ref="C15:R15" si="3">SUM(C14:C14)</f>
        <v>0</v>
      </c>
      <c r="D15" s="460">
        <f t="shared" si="3"/>
        <v>3522.47</v>
      </c>
      <c r="E15" s="460">
        <f t="shared" si="3"/>
        <v>3065.04</v>
      </c>
      <c r="F15" s="460">
        <f t="shared" si="3"/>
        <v>1390.12</v>
      </c>
      <c r="G15" s="460">
        <f t="shared" si="3"/>
        <v>6771.29</v>
      </c>
      <c r="H15" s="460">
        <f t="shared" si="3"/>
        <v>2080.9899999999998</v>
      </c>
      <c r="I15" s="460">
        <f t="shared" si="3"/>
        <v>0</v>
      </c>
      <c r="J15" s="460">
        <f t="shared" si="3"/>
        <v>0</v>
      </c>
      <c r="K15" s="460">
        <f t="shared" si="3"/>
        <v>0</v>
      </c>
      <c r="L15" s="460">
        <f t="shared" si="3"/>
        <v>0</v>
      </c>
      <c r="M15" s="460">
        <f t="shared" si="3"/>
        <v>0</v>
      </c>
      <c r="N15" s="460">
        <f t="shared" si="3"/>
        <v>0</v>
      </c>
      <c r="O15" s="460">
        <f t="shared" si="3"/>
        <v>16829.91</v>
      </c>
      <c r="P15" s="460">
        <f t="shared" si="3"/>
        <v>16829.91</v>
      </c>
      <c r="Q15" s="367">
        <f t="shared" si="3"/>
        <v>7992</v>
      </c>
      <c r="R15" s="367">
        <f t="shared" si="3"/>
        <v>0</v>
      </c>
      <c r="S15" s="461">
        <f>+P15/Q15</f>
        <v>2.1058445945945947</v>
      </c>
      <c r="X15" s="10"/>
    </row>
    <row r="16" spans="1:24" ht="5.0999999999999996" customHeight="1">
      <c r="A16" s="10"/>
      <c r="B16" s="305"/>
      <c r="C16" s="298"/>
      <c r="D16" s="298"/>
      <c r="E16" s="114"/>
      <c r="F16" s="298"/>
      <c r="G16" s="298"/>
      <c r="H16" s="298"/>
      <c r="I16" s="298"/>
      <c r="J16" s="298"/>
      <c r="K16" s="298"/>
      <c r="L16" s="298"/>
      <c r="M16" s="298"/>
      <c r="N16" s="365"/>
      <c r="O16" s="58"/>
      <c r="P16" s="58"/>
      <c r="Q16" s="58"/>
      <c r="R16" s="298"/>
      <c r="S16" s="301"/>
      <c r="X16" s="10"/>
    </row>
    <row r="17" spans="1:24" ht="12.75">
      <c r="A17" s="10"/>
      <c r="B17" s="305" t="s">
        <v>138</v>
      </c>
      <c r="C17" s="298"/>
      <c r="D17" s="298"/>
      <c r="E17" s="114"/>
      <c r="F17" s="298"/>
      <c r="G17" s="298"/>
      <c r="H17" s="298"/>
      <c r="I17" s="298"/>
      <c r="J17" s="298"/>
      <c r="K17" s="298"/>
      <c r="L17" s="298"/>
      <c r="M17" s="298"/>
      <c r="N17" s="58"/>
      <c r="O17" s="58"/>
      <c r="P17" s="58"/>
      <c r="Q17" s="58"/>
      <c r="R17" s="566"/>
      <c r="S17" s="301"/>
      <c r="X17" s="10"/>
    </row>
    <row r="18" spans="1:24" ht="12.75">
      <c r="A18" s="10"/>
      <c r="B18" s="299" t="s">
        <v>139</v>
      </c>
      <c r="C18" s="298">
        <v>0</v>
      </c>
      <c r="D18" s="298">
        <v>0</v>
      </c>
      <c r="E18" s="114">
        <v>0</v>
      </c>
      <c r="F18" s="298">
        <v>0</v>
      </c>
      <c r="G18" s="114">
        <v>0</v>
      </c>
      <c r="H18" s="298">
        <v>0</v>
      </c>
      <c r="I18" s="298"/>
      <c r="J18" s="298"/>
      <c r="K18" s="298"/>
      <c r="L18" s="298"/>
      <c r="M18" s="298"/>
      <c r="N18" s="58"/>
      <c r="O18" s="58">
        <f>SUM(C18:N18)</f>
        <v>0</v>
      </c>
      <c r="P18" s="58">
        <f t="shared" ref="P18:Q19" si="4">O18</f>
        <v>0</v>
      </c>
      <c r="Q18" s="58">
        <f t="shared" si="4"/>
        <v>0</v>
      </c>
      <c r="R18" s="114"/>
      <c r="S18" s="306">
        <f>IFERROR(+P18/Q18,0)</f>
        <v>0</v>
      </c>
      <c r="X18" s="10"/>
    </row>
    <row r="19" spans="1:24" ht="12.75">
      <c r="A19" s="10" t="s">
        <v>140</v>
      </c>
      <c r="B19" s="299" t="s">
        <v>141</v>
      </c>
      <c r="C19" s="298">
        <v>306567.12</v>
      </c>
      <c r="D19" s="298">
        <v>268302.32</v>
      </c>
      <c r="E19" s="114">
        <v>210395.7</v>
      </c>
      <c r="F19" s="298">
        <v>202693.9</v>
      </c>
      <c r="G19" s="114">
        <v>273483.86</v>
      </c>
      <c r="H19" s="298">
        <v>243048.44</v>
      </c>
      <c r="I19" s="298"/>
      <c r="J19" s="298"/>
      <c r="K19" s="298"/>
      <c r="L19" s="298"/>
      <c r="M19" s="298"/>
      <c r="N19" s="114"/>
      <c r="O19" s="214">
        <f>SUM(C19:N19)</f>
        <v>1504491.3399999999</v>
      </c>
      <c r="P19" s="58">
        <f t="shared" si="4"/>
        <v>1504491.3399999999</v>
      </c>
      <c r="Q19" s="108">
        <v>4209524</v>
      </c>
      <c r="R19" s="8"/>
      <c r="S19" s="306">
        <f>+P19/Q19</f>
        <v>0.35740177274200119</v>
      </c>
      <c r="X19" s="10"/>
    </row>
    <row r="20" spans="1:24" ht="12.75">
      <c r="A20" s="10"/>
      <c r="B20" s="459" t="s">
        <v>142</v>
      </c>
      <c r="C20" s="460">
        <f>C19+C18</f>
        <v>306567.12</v>
      </c>
      <c r="D20" s="460">
        <f>D19+D18</f>
        <v>268302.32</v>
      </c>
      <c r="E20" s="460">
        <f>E19+E18</f>
        <v>210395.7</v>
      </c>
      <c r="F20" s="460">
        <f>F19+F18</f>
        <v>202693.9</v>
      </c>
      <c r="G20" s="460">
        <f t="shared" ref="G20:N20" si="5">G19+G18</f>
        <v>273483.86</v>
      </c>
      <c r="H20" s="460">
        <f t="shared" si="5"/>
        <v>243048.44</v>
      </c>
      <c r="I20" s="460">
        <f t="shared" si="5"/>
        <v>0</v>
      </c>
      <c r="J20" s="460">
        <f t="shared" si="5"/>
        <v>0</v>
      </c>
      <c r="K20" s="460">
        <f t="shared" si="5"/>
        <v>0</v>
      </c>
      <c r="L20" s="460">
        <f t="shared" si="5"/>
        <v>0</v>
      </c>
      <c r="M20" s="460">
        <f t="shared" si="5"/>
        <v>0</v>
      </c>
      <c r="N20" s="460">
        <f t="shared" si="5"/>
        <v>0</v>
      </c>
      <c r="O20" s="460">
        <f>O19+O18</f>
        <v>1504491.3399999999</v>
      </c>
      <c r="P20" s="460">
        <f>P19+P18</f>
        <v>1504491.3399999999</v>
      </c>
      <c r="Q20" s="367">
        <f>Q19+Q18</f>
        <v>4209524</v>
      </c>
      <c r="R20" s="367">
        <f>R19+R18</f>
        <v>0</v>
      </c>
      <c r="S20" s="461">
        <f>+P20/Q20</f>
        <v>0.35740177274200119</v>
      </c>
      <c r="X20" s="10"/>
    </row>
    <row r="21" spans="1:24" ht="3" customHeight="1">
      <c r="A21" s="10"/>
      <c r="B21" s="299"/>
      <c r="C21" s="298"/>
      <c r="D21" s="298"/>
      <c r="E21" s="58"/>
      <c r="F21" s="298"/>
      <c r="G21" s="298"/>
      <c r="H21" s="298"/>
      <c r="I21" s="298"/>
      <c r="J21" s="307"/>
      <c r="K21" s="298"/>
      <c r="L21" s="298"/>
      <c r="M21" s="298"/>
      <c r="N21" s="365"/>
      <c r="O21" s="58"/>
      <c r="P21" s="58">
        <v>0</v>
      </c>
      <c r="Q21" s="106"/>
      <c r="R21" s="300"/>
      <c r="S21" s="308"/>
      <c r="X21" s="10"/>
    </row>
    <row r="22" spans="1:24" ht="12.75">
      <c r="A22" s="10"/>
      <c r="B22" s="297" t="s">
        <v>143</v>
      </c>
      <c r="C22" s="298"/>
      <c r="D22" s="298"/>
      <c r="E22" s="58"/>
      <c r="F22" s="298"/>
      <c r="G22" s="298"/>
      <c r="H22" s="298"/>
      <c r="I22" s="298"/>
      <c r="J22" s="298"/>
      <c r="K22" s="298"/>
      <c r="L22" s="298"/>
      <c r="M22" s="298"/>
      <c r="N22" s="58"/>
      <c r="O22" s="58"/>
      <c r="P22" s="58"/>
      <c r="Q22" s="58"/>
      <c r="R22" s="298"/>
      <c r="S22" s="301"/>
      <c r="X22" s="10"/>
    </row>
    <row r="23" spans="1:24" ht="12.75">
      <c r="A23" s="10" t="s">
        <v>144</v>
      </c>
      <c r="B23" s="299" t="s">
        <v>145</v>
      </c>
      <c r="C23" s="298">
        <v>7762.8600000000006</v>
      </c>
      <c r="D23" s="298">
        <v>3133.63</v>
      </c>
      <c r="E23" s="114">
        <v>215486.34</v>
      </c>
      <c r="F23" s="298">
        <v>83432.950000000012</v>
      </c>
      <c r="G23" s="114">
        <v>77725.240000000005</v>
      </c>
      <c r="H23" s="298">
        <v>82247.33</v>
      </c>
      <c r="I23" s="298"/>
      <c r="J23" s="298"/>
      <c r="K23" s="298"/>
      <c r="L23" s="298"/>
      <c r="M23" s="298"/>
      <c r="N23" s="58"/>
      <c r="O23" s="58">
        <f>SUM(C23:N23)</f>
        <v>469788.35000000003</v>
      </c>
      <c r="P23" s="58">
        <f t="shared" ref="P23:P24" si="6">O23</f>
        <v>469788.35000000003</v>
      </c>
      <c r="Q23" s="58">
        <f>1278468+3300000</f>
        <v>4578468</v>
      </c>
      <c r="R23" s="298"/>
      <c r="S23" s="301">
        <f>+(P23+'Incentives 2023'!O7)/(Q23+R23)</f>
        <v>0.10260819776396822</v>
      </c>
      <c r="X23" s="10"/>
    </row>
    <row r="24" spans="1:24" ht="12.75">
      <c r="A24" s="10" t="s">
        <v>146</v>
      </c>
      <c r="B24" s="299" t="s">
        <v>147</v>
      </c>
      <c r="C24" s="298">
        <v>6868.91</v>
      </c>
      <c r="D24" s="298">
        <v>8035.39</v>
      </c>
      <c r="E24" s="114">
        <v>12682.95</v>
      </c>
      <c r="F24" s="298">
        <v>76410.64</v>
      </c>
      <c r="G24" s="114">
        <v>29404.3</v>
      </c>
      <c r="H24" s="298">
        <v>108122.66999999998</v>
      </c>
      <c r="I24" s="298"/>
      <c r="J24" s="298"/>
      <c r="K24" s="298"/>
      <c r="L24" s="298"/>
      <c r="M24" s="298"/>
      <c r="N24" s="58"/>
      <c r="O24" s="58">
        <f>SUM(C24:N24)</f>
        <v>241524.86</v>
      </c>
      <c r="P24" s="58">
        <f t="shared" si="6"/>
        <v>241524.86</v>
      </c>
      <c r="Q24" s="107">
        <v>1510000</v>
      </c>
      <c r="R24" s="309"/>
      <c r="S24" s="301">
        <f>+P24/(Q24+R24)</f>
        <v>0.15995023841059602</v>
      </c>
      <c r="X24" s="10"/>
    </row>
    <row r="25" spans="1:24" ht="12.75">
      <c r="A25" s="10"/>
      <c r="B25" s="299" t="s">
        <v>148</v>
      </c>
      <c r="C25" s="298">
        <v>0</v>
      </c>
      <c r="D25" s="298">
        <v>0</v>
      </c>
      <c r="E25" s="298">
        <v>0</v>
      </c>
      <c r="F25" s="298">
        <v>0</v>
      </c>
      <c r="G25" s="298">
        <v>0</v>
      </c>
      <c r="H25" s="298">
        <v>0</v>
      </c>
      <c r="I25" s="298"/>
      <c r="J25" s="298"/>
      <c r="K25" s="298"/>
      <c r="L25" s="298"/>
      <c r="M25" s="298"/>
      <c r="N25" s="58"/>
      <c r="O25" s="58">
        <f t="shared" ref="O25:O26" si="7">SUM(C25:N25)</f>
        <v>0</v>
      </c>
      <c r="P25" s="58">
        <f>O25</f>
        <v>0</v>
      </c>
      <c r="Q25" s="58">
        <v>8000000</v>
      </c>
      <c r="R25" s="298"/>
      <c r="S25" s="301">
        <f>+P25/Q25</f>
        <v>0</v>
      </c>
      <c r="X25" s="10"/>
    </row>
    <row r="26" spans="1:24" ht="12.75">
      <c r="A26" s="10"/>
      <c r="B26" s="299" t="s">
        <v>149</v>
      </c>
      <c r="C26" s="298">
        <v>0</v>
      </c>
      <c r="D26" s="298">
        <v>0</v>
      </c>
      <c r="E26" s="298">
        <v>0</v>
      </c>
      <c r="F26" s="298">
        <v>0</v>
      </c>
      <c r="G26" s="298">
        <v>0</v>
      </c>
      <c r="H26" s="298">
        <v>0</v>
      </c>
      <c r="I26" s="298"/>
      <c r="J26" s="298"/>
      <c r="K26" s="298"/>
      <c r="L26" s="298"/>
      <c r="M26" s="298"/>
      <c r="N26" s="191"/>
      <c r="O26" s="58">
        <f t="shared" si="7"/>
        <v>0</v>
      </c>
      <c r="P26" s="58">
        <f>O26</f>
        <v>0</v>
      </c>
      <c r="Q26" s="58">
        <f>P26</f>
        <v>0</v>
      </c>
      <c r="R26" s="298"/>
      <c r="S26" s="301">
        <f>IFERROR(+P26/Q26,0)</f>
        <v>0</v>
      </c>
      <c r="X26" s="10"/>
    </row>
    <row r="27" spans="1:24" ht="12.75">
      <c r="A27" s="10"/>
      <c r="B27" s="459" t="s">
        <v>150</v>
      </c>
      <c r="C27" s="460">
        <f>SUM(C23:C26)</f>
        <v>14631.77</v>
      </c>
      <c r="D27" s="460">
        <f t="shared" ref="D27:O27" si="8">SUM(D23:D26)</f>
        <v>11169.02</v>
      </c>
      <c r="E27" s="460">
        <f t="shared" si="8"/>
        <v>228169.29</v>
      </c>
      <c r="F27" s="460">
        <f t="shared" si="8"/>
        <v>159843.59000000003</v>
      </c>
      <c r="G27" s="460">
        <f t="shared" si="8"/>
        <v>107129.54000000001</v>
      </c>
      <c r="H27" s="460">
        <f t="shared" si="8"/>
        <v>190370</v>
      </c>
      <c r="I27" s="460">
        <f t="shared" si="8"/>
        <v>0</v>
      </c>
      <c r="J27" s="460">
        <f t="shared" si="8"/>
        <v>0</v>
      </c>
      <c r="K27" s="460">
        <f t="shared" si="8"/>
        <v>0</v>
      </c>
      <c r="L27" s="460">
        <f t="shared" si="8"/>
        <v>0</v>
      </c>
      <c r="M27" s="460">
        <f t="shared" si="8"/>
        <v>0</v>
      </c>
      <c r="N27" s="460">
        <f t="shared" si="8"/>
        <v>0</v>
      </c>
      <c r="O27" s="460">
        <f t="shared" si="8"/>
        <v>711313.21</v>
      </c>
      <c r="P27" s="460">
        <f>SUM(P23:P26)</f>
        <v>711313.21</v>
      </c>
      <c r="Q27" s="460">
        <f t="shared" ref="Q27" si="9">SUM(Q23:Q26)</f>
        <v>14088468</v>
      </c>
      <c r="R27" s="460">
        <f t="shared" ref="R27" si="10">SUM(R23:R24)</f>
        <v>0</v>
      </c>
      <c r="S27" s="461">
        <f>+P27/Q27</f>
        <v>5.048903897854614E-2</v>
      </c>
      <c r="X27" s="10"/>
    </row>
    <row r="28" spans="1:24" ht="3" customHeight="1">
      <c r="A28" s="10"/>
      <c r="B28" s="299"/>
      <c r="C28" s="298"/>
      <c r="D28" s="298"/>
      <c r="E28" s="58"/>
      <c r="F28" s="298"/>
      <c r="G28" s="298"/>
      <c r="H28" s="298"/>
      <c r="I28" s="298"/>
      <c r="J28" s="298"/>
      <c r="K28" s="298"/>
      <c r="L28" s="298"/>
      <c r="M28" s="298"/>
      <c r="N28" s="365"/>
      <c r="O28" s="58"/>
      <c r="P28" s="58"/>
      <c r="Q28" s="58"/>
      <c r="R28" s="298"/>
      <c r="S28" s="301"/>
      <c r="X28" s="10"/>
    </row>
    <row r="29" spans="1:24" ht="12.75">
      <c r="A29" s="10"/>
      <c r="B29" s="310" t="s">
        <v>151</v>
      </c>
      <c r="C29" s="298"/>
      <c r="D29" s="298"/>
      <c r="E29" s="58"/>
      <c r="F29" s="298"/>
      <c r="G29" s="298"/>
      <c r="H29" s="298"/>
      <c r="I29" s="298"/>
      <c r="J29" s="298"/>
      <c r="K29" s="298"/>
      <c r="L29" s="298"/>
      <c r="M29" s="298"/>
      <c r="N29" s="58"/>
      <c r="O29" s="58"/>
      <c r="P29" s="58"/>
      <c r="Q29" s="58"/>
      <c r="R29" s="298"/>
      <c r="S29" s="301"/>
      <c r="X29" s="10"/>
    </row>
    <row r="30" spans="1:24" ht="12.75">
      <c r="A30" s="10" t="s">
        <v>152</v>
      </c>
      <c r="B30" s="299" t="s">
        <v>380</v>
      </c>
      <c r="C30" s="298">
        <v>0</v>
      </c>
      <c r="D30" s="298">
        <v>0</v>
      </c>
      <c r="E30" s="114">
        <v>0</v>
      </c>
      <c r="F30" s="298">
        <v>0</v>
      </c>
      <c r="G30" s="114">
        <v>0</v>
      </c>
      <c r="H30" s="298">
        <v>0</v>
      </c>
      <c r="I30" s="298"/>
      <c r="J30" s="298"/>
      <c r="K30" s="298"/>
      <c r="L30" s="298"/>
      <c r="M30" s="298"/>
      <c r="N30" s="58"/>
      <c r="O30" s="58">
        <f>SUM(C30:N30)</f>
        <v>0</v>
      </c>
      <c r="P30" s="58">
        <f t="shared" ref="P30:P31" si="11">O30</f>
        <v>0</v>
      </c>
      <c r="Q30" s="58">
        <v>0</v>
      </c>
      <c r="R30" s="298"/>
      <c r="S30" s="549">
        <f>IFERROR(+(P30+'Incentives 2023'!O13)/Q30,0)</f>
        <v>0</v>
      </c>
      <c r="X30" s="10"/>
    </row>
    <row r="31" spans="1:24" ht="12.75">
      <c r="A31" s="10"/>
      <c r="B31" s="299" t="s">
        <v>153</v>
      </c>
      <c r="C31" s="298">
        <v>4724552.08</v>
      </c>
      <c r="D31" s="298">
        <v>75798728.900000006</v>
      </c>
      <c r="E31" s="114">
        <v>233960.47</v>
      </c>
      <c r="F31" s="298">
        <v>431624.55000000005</v>
      </c>
      <c r="G31" s="114">
        <v>766273.94</v>
      </c>
      <c r="H31" s="298">
        <v>1078285.47</v>
      </c>
      <c r="I31" s="298"/>
      <c r="J31" s="298"/>
      <c r="K31" s="298"/>
      <c r="L31" s="298"/>
      <c r="M31" s="298"/>
      <c r="N31" s="58"/>
      <c r="O31" s="58">
        <f>SUM(C31:N31)</f>
        <v>83033425.409999996</v>
      </c>
      <c r="P31" s="58">
        <f t="shared" si="11"/>
        <v>83033425.409999996</v>
      </c>
      <c r="Q31" s="58">
        <v>112000000</v>
      </c>
      <c r="R31" s="298"/>
      <c r="S31" s="301">
        <f>IFERROR(+(P31+'Incentives 2023'!O11)/Q31,0)</f>
        <v>0.74136986973214281</v>
      </c>
      <c r="X31" s="10"/>
    </row>
    <row r="32" spans="1:24" ht="12.75">
      <c r="A32" s="10"/>
      <c r="B32" s="459" t="s">
        <v>154</v>
      </c>
      <c r="C32" s="460">
        <f t="shared" ref="C32:R32" si="12">SUM(C30:C31)</f>
        <v>4724552.08</v>
      </c>
      <c r="D32" s="367">
        <f t="shared" si="12"/>
        <v>75798728.900000006</v>
      </c>
      <c r="E32" s="367">
        <f t="shared" si="12"/>
        <v>233960.47</v>
      </c>
      <c r="F32" s="367">
        <f t="shared" si="12"/>
        <v>431624.55000000005</v>
      </c>
      <c r="G32" s="367">
        <f t="shared" si="12"/>
        <v>766273.94</v>
      </c>
      <c r="H32" s="367">
        <f t="shared" si="12"/>
        <v>1078285.47</v>
      </c>
      <c r="I32" s="367">
        <f t="shared" si="12"/>
        <v>0</v>
      </c>
      <c r="J32" s="367">
        <f t="shared" si="12"/>
        <v>0</v>
      </c>
      <c r="K32" s="367">
        <f t="shared" si="12"/>
        <v>0</v>
      </c>
      <c r="L32" s="367">
        <f t="shared" si="12"/>
        <v>0</v>
      </c>
      <c r="M32" s="367">
        <f t="shared" si="12"/>
        <v>0</v>
      </c>
      <c r="N32" s="367">
        <f t="shared" si="12"/>
        <v>0</v>
      </c>
      <c r="O32" s="367">
        <f t="shared" si="12"/>
        <v>83033425.409999996</v>
      </c>
      <c r="P32" s="367">
        <f t="shared" si="12"/>
        <v>83033425.409999996</v>
      </c>
      <c r="Q32" s="367">
        <f t="shared" si="12"/>
        <v>112000000</v>
      </c>
      <c r="R32" s="460">
        <f t="shared" si="12"/>
        <v>0</v>
      </c>
      <c r="S32" s="461">
        <f>IFERROR(+P32/Q32,0)</f>
        <v>0.74136986973214281</v>
      </c>
      <c r="X32" s="10"/>
    </row>
    <row r="33" spans="1:24" ht="3" customHeight="1">
      <c r="A33" s="10"/>
      <c r="B33" s="299"/>
      <c r="C33" s="298"/>
      <c r="D33" s="298"/>
      <c r="E33" s="58"/>
      <c r="F33" s="298"/>
      <c r="G33" s="298"/>
      <c r="H33" s="298"/>
      <c r="I33" s="298"/>
      <c r="J33" s="298"/>
      <c r="K33" s="298"/>
      <c r="L33" s="298"/>
      <c r="M33" s="298"/>
      <c r="N33" s="365"/>
      <c r="O33" s="58"/>
      <c r="P33" s="58"/>
      <c r="Q33" s="58"/>
      <c r="R33" s="298"/>
      <c r="S33" s="301"/>
      <c r="X33" s="10"/>
    </row>
    <row r="34" spans="1:24" ht="12.75" customHeight="1">
      <c r="A34" s="10"/>
      <c r="B34" s="305" t="s">
        <v>155</v>
      </c>
      <c r="C34" s="298"/>
      <c r="D34" s="298"/>
      <c r="E34" s="58"/>
      <c r="F34" s="298"/>
      <c r="G34" s="298"/>
      <c r="H34" s="298"/>
      <c r="I34" s="298"/>
      <c r="J34" s="298"/>
      <c r="K34" s="298"/>
      <c r="L34" s="298"/>
      <c r="M34" s="298"/>
      <c r="N34" s="58"/>
      <c r="O34" s="58"/>
      <c r="P34" s="58"/>
      <c r="Q34" s="58"/>
      <c r="R34" s="298"/>
      <c r="S34" s="301"/>
      <c r="X34" s="10"/>
    </row>
    <row r="35" spans="1:24" ht="12.75">
      <c r="A35" s="151" t="s">
        <v>156</v>
      </c>
      <c r="B35" s="299" t="s">
        <v>157</v>
      </c>
      <c r="C35" s="298">
        <v>9603.74</v>
      </c>
      <c r="D35" s="298">
        <v>34211.930000000008</v>
      </c>
      <c r="E35" s="114">
        <v>39392.039999999994</v>
      </c>
      <c r="F35" s="298">
        <v>123117.38000000002</v>
      </c>
      <c r="G35" s="114">
        <v>92875.81</v>
      </c>
      <c r="H35" s="298">
        <v>199209.69</v>
      </c>
      <c r="I35" s="298"/>
      <c r="J35" s="298"/>
      <c r="K35" s="298"/>
      <c r="L35" s="298"/>
      <c r="M35" s="298"/>
      <c r="N35" s="58"/>
      <c r="O35" s="58">
        <f>SUM(C35:N35)</f>
        <v>498410.59</v>
      </c>
      <c r="P35" s="58">
        <f t="shared" ref="P35:P36" si="13">O35</f>
        <v>498410.59</v>
      </c>
      <c r="Q35" s="58">
        <v>2031921</v>
      </c>
      <c r="R35" s="298"/>
      <c r="S35" s="301">
        <f>+P35/Q35</f>
        <v>0.24529033855154803</v>
      </c>
      <c r="X35" s="10"/>
    </row>
    <row r="36" spans="1:24" ht="12.75">
      <c r="A36" s="151"/>
      <c r="B36" s="299" t="s">
        <v>158</v>
      </c>
      <c r="C36" s="298">
        <v>0</v>
      </c>
      <c r="D36" s="298">
        <v>22076.95</v>
      </c>
      <c r="E36" s="114">
        <v>31177.24</v>
      </c>
      <c r="F36" s="298">
        <v>19861.39</v>
      </c>
      <c r="G36" s="114">
        <v>27288.62</v>
      </c>
      <c r="H36" s="298">
        <v>22300.560000000001</v>
      </c>
      <c r="I36" s="298"/>
      <c r="J36" s="298"/>
      <c r="K36" s="298"/>
      <c r="L36" s="298"/>
      <c r="M36" s="298"/>
      <c r="N36" s="58"/>
      <c r="O36" s="58">
        <f>SUM(C36:N36)</f>
        <v>122704.76</v>
      </c>
      <c r="P36" s="58">
        <f t="shared" si="13"/>
        <v>122704.76</v>
      </c>
      <c r="Q36" s="58">
        <v>469075</v>
      </c>
      <c r="R36" s="298"/>
      <c r="S36" s="301">
        <f>+P36/Q36</f>
        <v>0.2615887864414006</v>
      </c>
      <c r="X36" s="10"/>
    </row>
    <row r="37" spans="1:24" ht="12.75">
      <c r="A37" s="10"/>
      <c r="B37" s="459" t="s">
        <v>159</v>
      </c>
      <c r="C37" s="460">
        <f>SUM(C35:C36)</f>
        <v>9603.74</v>
      </c>
      <c r="D37" s="460">
        <f>SUM(D35:D36)</f>
        <v>56288.880000000005</v>
      </c>
      <c r="E37" s="460">
        <f>SUM(E35:E36)</f>
        <v>70569.279999999999</v>
      </c>
      <c r="F37" s="460">
        <f t="shared" ref="F37:N37" si="14">SUM(F35:F36)</f>
        <v>142978.77000000002</v>
      </c>
      <c r="G37" s="460">
        <f t="shared" si="14"/>
        <v>120164.43</v>
      </c>
      <c r="H37" s="460">
        <f t="shared" si="14"/>
        <v>221510.25</v>
      </c>
      <c r="I37" s="460">
        <f t="shared" si="14"/>
        <v>0</v>
      </c>
      <c r="J37" s="460">
        <f t="shared" si="14"/>
        <v>0</v>
      </c>
      <c r="K37" s="460">
        <f t="shared" si="14"/>
        <v>0</v>
      </c>
      <c r="L37" s="460">
        <f t="shared" si="14"/>
        <v>0</v>
      </c>
      <c r="M37" s="460">
        <f t="shared" si="14"/>
        <v>0</v>
      </c>
      <c r="N37" s="460">
        <f t="shared" si="14"/>
        <v>0</v>
      </c>
      <c r="O37" s="460">
        <f>SUM(O35:O36)</f>
        <v>621115.35</v>
      </c>
      <c r="P37" s="460">
        <f>SUM(P35:P36)</f>
        <v>621115.35</v>
      </c>
      <c r="Q37" s="367">
        <f>SUM(Q35:Q36)</f>
        <v>2500996</v>
      </c>
      <c r="R37" s="460">
        <f>SUM(R35:R36)</f>
        <v>0</v>
      </c>
      <c r="S37" s="461">
        <f>+P37/Q37</f>
        <v>0.2483471984761271</v>
      </c>
      <c r="X37" s="10"/>
    </row>
    <row r="38" spans="1:24" ht="0.95" customHeight="1">
      <c r="A38" s="10"/>
      <c r="B38" s="299"/>
      <c r="C38" s="298"/>
      <c r="D38" s="298"/>
      <c r="E38" s="58"/>
      <c r="F38" s="298"/>
      <c r="G38" s="298"/>
      <c r="H38" s="298"/>
      <c r="I38" s="298"/>
      <c r="J38" s="298"/>
      <c r="K38" s="298"/>
      <c r="L38" s="298"/>
      <c r="M38" s="298"/>
      <c r="N38" s="365"/>
      <c r="O38" s="58"/>
      <c r="P38" s="58"/>
      <c r="Q38" s="106"/>
      <c r="R38" s="300"/>
      <c r="S38" s="308"/>
      <c r="X38" s="10"/>
    </row>
    <row r="39" spans="1:24" ht="25.5" customHeight="1">
      <c r="A39" s="10"/>
      <c r="B39" s="297" t="s">
        <v>160</v>
      </c>
      <c r="C39" s="298"/>
      <c r="D39" s="298"/>
      <c r="E39" s="58"/>
      <c r="F39" s="298"/>
      <c r="G39" s="298"/>
      <c r="H39" s="298"/>
      <c r="I39" s="298"/>
      <c r="J39" s="298"/>
      <c r="K39" s="298"/>
      <c r="L39" s="298"/>
      <c r="M39" s="298"/>
      <c r="N39" s="58"/>
      <c r="O39" s="58"/>
      <c r="P39" s="58"/>
      <c r="Q39" s="58"/>
      <c r="R39" s="298"/>
      <c r="S39" s="301"/>
      <c r="X39" s="10"/>
    </row>
    <row r="40" spans="1:24" ht="12.75">
      <c r="A40" s="10" t="s">
        <v>161</v>
      </c>
      <c r="B40" s="299" t="s">
        <v>162</v>
      </c>
      <c r="C40" s="298">
        <v>93124.200000000012</v>
      </c>
      <c r="D40" s="298">
        <v>254.64</v>
      </c>
      <c r="E40" s="114">
        <v>360.73</v>
      </c>
      <c r="F40" s="298">
        <v>14709.39</v>
      </c>
      <c r="G40" s="114">
        <v>18317.02</v>
      </c>
      <c r="H40" s="298">
        <v>-47699.960000000006</v>
      </c>
      <c r="I40" s="298"/>
      <c r="J40" s="298"/>
      <c r="K40" s="298"/>
      <c r="L40" s="298"/>
      <c r="M40" s="298"/>
      <c r="N40" s="58"/>
      <c r="O40" s="58">
        <f>SUM(C40:N40)</f>
        <v>79066.02</v>
      </c>
      <c r="P40" s="58">
        <f t="shared" ref="P40:P43" si="15">O40</f>
        <v>79066.02</v>
      </c>
      <c r="Q40" s="58">
        <v>2074216</v>
      </c>
      <c r="R40" s="298"/>
      <c r="S40" s="301">
        <f>+P40/Q40</f>
        <v>3.8118508390640127E-2</v>
      </c>
      <c r="X40" s="10"/>
    </row>
    <row r="41" spans="1:24" ht="12.75">
      <c r="A41" s="10"/>
      <c r="B41" s="299" t="s">
        <v>163</v>
      </c>
      <c r="C41" s="298">
        <v>33180.85</v>
      </c>
      <c r="D41" s="298">
        <v>40055.22</v>
      </c>
      <c r="E41" s="114">
        <v>63531.02</v>
      </c>
      <c r="F41" s="298">
        <v>60652.87</v>
      </c>
      <c r="G41" s="114">
        <v>56810.25</v>
      </c>
      <c r="H41" s="298">
        <v>78297.89</v>
      </c>
      <c r="I41" s="298"/>
      <c r="J41" s="298"/>
      <c r="K41" s="298"/>
      <c r="L41" s="298"/>
      <c r="M41" s="298"/>
      <c r="N41" s="58"/>
      <c r="O41" s="58">
        <f t="shared" ref="O41:O43" si="16">SUM(C41:N41)</f>
        <v>332528.09999999998</v>
      </c>
      <c r="P41" s="58">
        <f t="shared" si="15"/>
        <v>332528.09999999998</v>
      </c>
      <c r="Q41" s="58">
        <v>1645328</v>
      </c>
      <c r="R41" s="298"/>
      <c r="S41" s="301">
        <f t="shared" ref="S41:S43" si="17">+P41/Q41</f>
        <v>0.20210444361245902</v>
      </c>
      <c r="X41" s="10"/>
    </row>
    <row r="42" spans="1:24" ht="12.75">
      <c r="A42" s="10"/>
      <c r="B42" s="299" t="s">
        <v>164</v>
      </c>
      <c r="C42" s="298">
        <v>197006.98</v>
      </c>
      <c r="D42" s="298">
        <v>208465.72999999998</v>
      </c>
      <c r="E42" s="114">
        <v>270246.57</v>
      </c>
      <c r="F42" s="298">
        <v>180331.47</v>
      </c>
      <c r="G42" s="114">
        <v>224341.05999999997</v>
      </c>
      <c r="H42" s="298">
        <v>234764.74</v>
      </c>
      <c r="I42" s="298"/>
      <c r="J42" s="298"/>
      <c r="K42" s="298"/>
      <c r="L42" s="298"/>
      <c r="M42" s="298"/>
      <c r="N42" s="58"/>
      <c r="O42" s="58">
        <f t="shared" si="16"/>
        <v>1315156.55</v>
      </c>
      <c r="P42" s="58">
        <f t="shared" si="15"/>
        <v>1315156.55</v>
      </c>
      <c r="Q42" s="58">
        <v>2991577</v>
      </c>
      <c r="R42" s="298"/>
      <c r="S42" s="301">
        <f t="shared" si="17"/>
        <v>0.43961982258855448</v>
      </c>
      <c r="X42" s="10"/>
    </row>
    <row r="43" spans="1:24" ht="12.75">
      <c r="A43" s="10"/>
      <c r="B43" s="299" t="s">
        <v>165</v>
      </c>
      <c r="C43" s="298">
        <v>116859.36</v>
      </c>
      <c r="D43" s="298">
        <v>228102.53</v>
      </c>
      <c r="E43" s="114">
        <v>177234.61</v>
      </c>
      <c r="F43" s="298">
        <v>92686.52</v>
      </c>
      <c r="G43" s="114">
        <v>310787.23000000004</v>
      </c>
      <c r="H43" s="298">
        <v>187068.13</v>
      </c>
      <c r="I43" s="298"/>
      <c r="J43" s="298"/>
      <c r="K43" s="298"/>
      <c r="L43" s="298"/>
      <c r="M43" s="298"/>
      <c r="N43" s="58"/>
      <c r="O43" s="58">
        <f t="shared" si="16"/>
        <v>1112738.3799999999</v>
      </c>
      <c r="P43" s="58">
        <f t="shared" si="15"/>
        <v>1112738.3799999999</v>
      </c>
      <c r="Q43" s="58">
        <v>5711750</v>
      </c>
      <c r="R43" s="298"/>
      <c r="S43" s="301">
        <f t="shared" si="17"/>
        <v>0.19481566595176608</v>
      </c>
      <c r="X43" s="10"/>
    </row>
    <row r="44" spans="1:24" ht="12.75">
      <c r="A44" s="10"/>
      <c r="B44" s="459" t="s">
        <v>166</v>
      </c>
      <c r="C44" s="460">
        <f t="shared" ref="C44:R44" si="18">SUM(C40:C43)</f>
        <v>440171.39</v>
      </c>
      <c r="D44" s="460">
        <f t="shared" si="18"/>
        <v>476878.12</v>
      </c>
      <c r="E44" s="460">
        <f t="shared" si="18"/>
        <v>511372.93</v>
      </c>
      <c r="F44" s="460">
        <f t="shared" si="18"/>
        <v>348380.25</v>
      </c>
      <c r="G44" s="460">
        <f t="shared" si="18"/>
        <v>610255.56000000006</v>
      </c>
      <c r="H44" s="460">
        <f t="shared" si="18"/>
        <v>452430.8</v>
      </c>
      <c r="I44" s="460">
        <f t="shared" si="18"/>
        <v>0</v>
      </c>
      <c r="J44" s="460">
        <f t="shared" si="18"/>
        <v>0</v>
      </c>
      <c r="K44" s="460">
        <f t="shared" si="18"/>
        <v>0</v>
      </c>
      <c r="L44" s="460">
        <f t="shared" si="18"/>
        <v>0</v>
      </c>
      <c r="M44" s="460">
        <f t="shared" si="18"/>
        <v>0</v>
      </c>
      <c r="N44" s="460">
        <f t="shared" si="18"/>
        <v>0</v>
      </c>
      <c r="O44" s="460">
        <f t="shared" si="18"/>
        <v>2839489.05</v>
      </c>
      <c r="P44" s="460">
        <f t="shared" si="18"/>
        <v>2839489.05</v>
      </c>
      <c r="Q44" s="368">
        <f t="shared" si="18"/>
        <v>12422871</v>
      </c>
      <c r="R44" s="460">
        <f t="shared" si="18"/>
        <v>0</v>
      </c>
      <c r="S44" s="461">
        <f>+P44/Q44</f>
        <v>0.22856947077692424</v>
      </c>
      <c r="X44" s="10"/>
    </row>
    <row r="45" spans="1:24" ht="5.25" customHeight="1">
      <c r="A45" s="10"/>
      <c r="B45" s="299"/>
      <c r="C45" s="298"/>
      <c r="D45" s="298"/>
      <c r="E45" s="58"/>
      <c r="F45" s="300"/>
      <c r="G45" s="300"/>
      <c r="H45" s="300"/>
      <c r="I45" s="300"/>
      <c r="J45" s="300"/>
      <c r="K45" s="300"/>
      <c r="L45" s="300"/>
      <c r="M45" s="300"/>
      <c r="N45" s="365"/>
      <c r="O45" s="58"/>
      <c r="P45" s="58"/>
      <c r="Q45" s="58"/>
      <c r="R45" s="298"/>
      <c r="S45" s="301"/>
      <c r="X45" s="10"/>
    </row>
    <row r="46" spans="1:24" ht="15" customHeight="1">
      <c r="B46" s="462" t="s">
        <v>167</v>
      </c>
      <c r="C46" s="460">
        <f>C11+C15+C20+C27+C32+C37+C44</f>
        <v>5905852.3300000001</v>
      </c>
      <c r="D46" s="460">
        <f t="shared" ref="D46:S46" si="19">D11+D15+D20+D27+D32+D37+D44</f>
        <v>77128982.850000009</v>
      </c>
      <c r="E46" s="460">
        <f t="shared" si="19"/>
        <v>2304855.31</v>
      </c>
      <c r="F46" s="460">
        <f t="shared" si="19"/>
        <v>2108529.3200000003</v>
      </c>
      <c r="G46" s="460">
        <f t="shared" si="19"/>
        <v>2831489.4800000004</v>
      </c>
      <c r="H46" s="460">
        <f t="shared" si="19"/>
        <v>2917636.11</v>
      </c>
      <c r="I46" s="460">
        <f t="shared" si="19"/>
        <v>0</v>
      </c>
      <c r="J46" s="460">
        <f t="shared" si="19"/>
        <v>0</v>
      </c>
      <c r="K46" s="460">
        <f t="shared" si="19"/>
        <v>0</v>
      </c>
      <c r="L46" s="460">
        <f t="shared" si="19"/>
        <v>0</v>
      </c>
      <c r="M46" s="460">
        <f t="shared" si="19"/>
        <v>0</v>
      </c>
      <c r="N46" s="460">
        <f t="shared" si="19"/>
        <v>0</v>
      </c>
      <c r="O46" s="460">
        <f t="shared" si="19"/>
        <v>93197345.399999991</v>
      </c>
      <c r="P46" s="460">
        <f t="shared" si="19"/>
        <v>93197345.399999991</v>
      </c>
      <c r="Q46" s="460">
        <f t="shared" si="19"/>
        <v>187957529.35609174</v>
      </c>
      <c r="R46" s="460">
        <f t="shared" si="19"/>
        <v>0</v>
      </c>
      <c r="S46" s="460">
        <f t="shared" si="19"/>
        <v>3.8366539145999883</v>
      </c>
    </row>
    <row r="47" spans="1:24" ht="8.25" customHeight="1" thickBot="1">
      <c r="B47" s="372"/>
      <c r="C47" s="114"/>
      <c r="D47" s="114"/>
      <c r="E47" s="114"/>
      <c r="F47" s="114"/>
      <c r="G47" s="114"/>
      <c r="H47" s="114"/>
      <c r="I47" s="114"/>
      <c r="J47" s="114"/>
      <c r="K47" s="114"/>
      <c r="L47" s="114"/>
      <c r="M47" s="114"/>
      <c r="N47" s="114"/>
      <c r="O47" s="114"/>
      <c r="P47" s="114"/>
      <c r="Q47" s="114"/>
      <c r="R47" s="114"/>
      <c r="S47" s="114"/>
    </row>
    <row r="48" spans="1:24" ht="24.75" thickBot="1">
      <c r="B48" s="202" t="s">
        <v>392</v>
      </c>
      <c r="D48" s="114"/>
      <c r="E48" s="114"/>
      <c r="F48" s="114"/>
      <c r="G48" s="114"/>
      <c r="H48" s="114"/>
      <c r="I48" s="114"/>
      <c r="N48" s="114"/>
      <c r="O48" s="114"/>
      <c r="P48" s="114"/>
      <c r="Q48" s="114"/>
      <c r="R48" s="114"/>
      <c r="S48" s="114"/>
    </row>
    <row r="49" spans="1:22" ht="6.6" customHeight="1">
      <c r="B49" s="41"/>
      <c r="C49" s="114"/>
      <c r="D49" s="114"/>
      <c r="E49" s="114"/>
      <c r="F49" s="114"/>
      <c r="G49" s="114"/>
      <c r="H49" s="114"/>
      <c r="I49" s="114"/>
      <c r="J49" s="114"/>
      <c r="K49" s="114"/>
      <c r="L49" s="114"/>
      <c r="M49" s="114"/>
      <c r="N49" s="114"/>
      <c r="O49" s="114"/>
      <c r="P49" s="114"/>
      <c r="Q49" s="114"/>
      <c r="R49" s="114"/>
      <c r="S49" s="114"/>
    </row>
    <row r="50" spans="1:22" s="49" customFormat="1" ht="19.350000000000001" customHeight="1">
      <c r="A50" s="95"/>
      <c r="B50" s="675"/>
      <c r="C50" s="640"/>
      <c r="D50" s="640"/>
      <c r="E50" s="640"/>
      <c r="F50" s="640"/>
      <c r="G50" s="640"/>
      <c r="H50" s="640"/>
      <c r="I50" s="640"/>
      <c r="J50" s="640"/>
      <c r="K50" s="640"/>
      <c r="L50" s="640"/>
      <c r="M50" s="640"/>
      <c r="N50" s="640"/>
      <c r="O50" s="640"/>
      <c r="P50" s="640"/>
      <c r="Q50" s="640"/>
      <c r="R50" s="640"/>
      <c r="S50" s="640"/>
    </row>
    <row r="51" spans="1:22" s="49" customFormat="1" ht="30" customHeight="1">
      <c r="A51" s="95"/>
      <c r="B51" s="675" t="s">
        <v>386</v>
      </c>
      <c r="C51" s="675"/>
      <c r="D51" s="675"/>
      <c r="E51" s="675"/>
      <c r="F51" s="675"/>
      <c r="G51" s="675"/>
      <c r="H51" s="675"/>
      <c r="I51" s="675"/>
      <c r="J51" s="675"/>
      <c r="K51" s="675"/>
      <c r="L51" s="675"/>
      <c r="M51" s="675"/>
      <c r="N51" s="675"/>
      <c r="O51" s="675"/>
      <c r="P51" s="675"/>
      <c r="Q51" s="675"/>
      <c r="R51" s="675"/>
      <c r="S51" s="675"/>
      <c r="T51" s="640"/>
      <c r="U51" s="640"/>
      <c r="V51" s="640"/>
    </row>
    <row r="52" spans="1:22" s="49" customFormat="1" ht="13.5" customHeight="1">
      <c r="A52" s="95"/>
      <c r="B52" s="677" t="s">
        <v>388</v>
      </c>
      <c r="C52" s="677"/>
      <c r="D52" s="677"/>
      <c r="E52" s="677"/>
      <c r="F52" s="677"/>
      <c r="G52" s="677"/>
      <c r="H52" s="677"/>
      <c r="I52" s="677"/>
      <c r="J52" s="677"/>
      <c r="K52" s="677"/>
      <c r="L52" s="677"/>
      <c r="M52" s="677"/>
      <c r="N52" s="677"/>
      <c r="O52" s="677"/>
      <c r="P52" s="677"/>
      <c r="Q52" s="678"/>
      <c r="R52" s="678"/>
      <c r="S52" s="678"/>
      <c r="T52" s="678"/>
      <c r="U52" s="678"/>
      <c r="V52" s="678"/>
    </row>
    <row r="53" spans="1:22" ht="15" customHeight="1">
      <c r="A53" s="96"/>
      <c r="B53" s="672"/>
      <c r="C53" s="673"/>
      <c r="D53" s="673"/>
      <c r="E53" s="673"/>
      <c r="F53" s="673"/>
      <c r="G53" s="673"/>
      <c r="H53" s="673"/>
      <c r="I53" s="673"/>
      <c r="J53" s="673"/>
      <c r="K53" s="673"/>
      <c r="L53" s="673"/>
      <c r="M53" s="673"/>
      <c r="N53" s="673"/>
      <c r="O53" s="673"/>
      <c r="P53" s="673"/>
      <c r="Q53" s="673"/>
      <c r="R53" s="673"/>
      <c r="S53" s="673"/>
    </row>
    <row r="54" spans="1:22" ht="12.75">
      <c r="A54" s="96"/>
      <c r="B54" s="267"/>
    </row>
    <row r="55" spans="1:22" ht="15" customHeight="1">
      <c r="A55" s="267" t="s">
        <v>168</v>
      </c>
      <c r="B55" s="267"/>
      <c r="C55" s="267"/>
      <c r="D55" s="267"/>
      <c r="E55" s="267"/>
      <c r="F55" s="267"/>
      <c r="G55" s="267"/>
      <c r="H55" s="267"/>
      <c r="I55" s="267"/>
      <c r="J55" s="267"/>
      <c r="K55" s="267"/>
      <c r="L55" s="267"/>
      <c r="M55" s="267"/>
      <c r="N55" s="267"/>
      <c r="O55" s="267"/>
      <c r="P55" s="267"/>
      <c r="Q55" s="267"/>
      <c r="R55" s="267"/>
      <c r="S55" s="267"/>
    </row>
    <row r="56" spans="1:22" ht="15" customHeight="1">
      <c r="A56" s="267"/>
      <c r="B56" s="267"/>
      <c r="C56" s="267"/>
      <c r="D56" s="267"/>
      <c r="E56" s="267"/>
      <c r="F56" s="267"/>
      <c r="G56" s="267"/>
      <c r="H56" s="267"/>
      <c r="I56" s="267"/>
      <c r="J56" s="267"/>
      <c r="K56" s="267"/>
      <c r="L56" s="267"/>
      <c r="M56" s="267"/>
      <c r="N56" s="267"/>
      <c r="O56" s="267"/>
      <c r="P56" s="267"/>
      <c r="Q56" s="267"/>
      <c r="R56" s="267"/>
      <c r="S56" s="267"/>
    </row>
    <row r="57" spans="1:22">
      <c r="A57" s="96"/>
    </row>
    <row r="58" spans="1:22" ht="15" customHeight="1">
      <c r="A58" s="267" t="s">
        <v>168</v>
      </c>
      <c r="B58" s="267"/>
      <c r="C58" s="267"/>
      <c r="D58" s="267"/>
      <c r="E58" s="267"/>
      <c r="F58" s="267"/>
      <c r="G58" s="267"/>
      <c r="H58" s="267"/>
      <c r="I58" s="267"/>
      <c r="J58" s="267"/>
      <c r="K58" s="267"/>
      <c r="L58" s="267"/>
      <c r="M58" s="267"/>
      <c r="N58" s="267"/>
      <c r="O58" s="267"/>
      <c r="P58" s="267"/>
      <c r="Q58" s="267"/>
      <c r="R58" s="267"/>
      <c r="S58" s="267"/>
    </row>
    <row r="59" spans="1:22" ht="13.5" customHeight="1">
      <c r="A59" s="96"/>
      <c r="B59" s="676"/>
      <c r="C59" s="676"/>
      <c r="D59" s="676"/>
      <c r="E59" s="676"/>
      <c r="F59" s="676"/>
      <c r="G59" s="676"/>
      <c r="H59" s="676"/>
      <c r="I59" s="676"/>
      <c r="J59" s="676"/>
      <c r="K59" s="676"/>
      <c r="L59" s="676"/>
      <c r="M59" s="676"/>
      <c r="N59" s="676"/>
      <c r="O59" s="676"/>
      <c r="P59" s="676"/>
      <c r="Q59" s="667"/>
      <c r="R59" s="667"/>
      <c r="S59" s="667"/>
    </row>
    <row r="60" spans="1:22" ht="15" customHeight="1">
      <c r="A60" s="96"/>
      <c r="B60" s="671"/>
      <c r="C60" s="671"/>
      <c r="D60" s="671"/>
      <c r="E60" s="671"/>
      <c r="F60" s="671"/>
      <c r="G60" s="671"/>
      <c r="H60" s="671"/>
      <c r="I60" s="671"/>
      <c r="J60" s="671"/>
      <c r="K60" s="671"/>
      <c r="L60" s="671"/>
      <c r="M60" s="671"/>
      <c r="N60" s="671"/>
      <c r="O60" s="671"/>
      <c r="P60" s="671"/>
      <c r="Q60" s="645"/>
      <c r="R60" s="645"/>
      <c r="S60" s="645"/>
    </row>
    <row r="61" spans="1:22" ht="15" customHeight="1">
      <c r="B61" s="672"/>
      <c r="C61" s="673"/>
      <c r="D61" s="673"/>
      <c r="E61" s="673"/>
      <c r="F61" s="673"/>
      <c r="G61" s="673"/>
      <c r="H61" s="673"/>
      <c r="I61" s="673"/>
      <c r="J61" s="673"/>
      <c r="K61" s="673"/>
      <c r="L61" s="673"/>
      <c r="M61" s="673"/>
      <c r="N61" s="673"/>
      <c r="O61" s="673"/>
      <c r="P61" s="673"/>
      <c r="Q61" s="673"/>
      <c r="R61" s="673"/>
      <c r="S61" s="673"/>
    </row>
    <row r="62" spans="1:22" ht="11.85" customHeight="1">
      <c r="B62" s="674"/>
      <c r="C62" s="674"/>
      <c r="D62" s="674"/>
      <c r="E62" s="674"/>
      <c r="F62" s="674"/>
      <c r="G62" s="674"/>
      <c r="H62" s="674"/>
      <c r="I62" s="674"/>
      <c r="J62" s="674"/>
      <c r="K62" s="674"/>
      <c r="L62" s="674"/>
      <c r="M62" s="674"/>
      <c r="N62" s="674"/>
      <c r="O62" s="674"/>
      <c r="P62" s="266"/>
      <c r="Q62" s="57"/>
      <c r="R62" s="57"/>
      <c r="S62" s="57"/>
    </row>
    <row r="63" spans="1:22">
      <c r="B63" s="674"/>
      <c r="C63" s="674"/>
      <c r="D63" s="674"/>
      <c r="E63" s="674"/>
      <c r="F63" s="674"/>
      <c r="G63" s="674"/>
      <c r="H63" s="674"/>
      <c r="I63" s="674"/>
      <c r="J63" s="674"/>
      <c r="K63" s="674"/>
      <c r="L63" s="674"/>
      <c r="M63" s="674"/>
      <c r="N63" s="674"/>
      <c r="O63" s="674"/>
      <c r="P63" s="266"/>
      <c r="Q63" s="57"/>
      <c r="R63" s="57"/>
      <c r="S63" s="57"/>
    </row>
  </sheetData>
  <mergeCells count="9">
    <mergeCell ref="B60:S60"/>
    <mergeCell ref="B61:S61"/>
    <mergeCell ref="B62:O62"/>
    <mergeCell ref="B63:O63"/>
    <mergeCell ref="B50:S50"/>
    <mergeCell ref="B53:S53"/>
    <mergeCell ref="B59:S59"/>
    <mergeCell ref="B51:V51"/>
    <mergeCell ref="B52:V52"/>
  </mergeCells>
  <pageMargins left="0.7" right="0.7" top="0.75" bottom="0.75" header="0.3" footer="0.3"/>
  <pageSetup scale="48" orientation="landscape" r:id="rId1"/>
  <headerFooter>
    <oddHeader>&amp;C&amp;"Arial,Bold"&amp;K000000Table I-3a
Pacific Gas and Electric Company
Demand Response Programs and Activities
2018-23 Incremental Cost Funding                         
June 2023</oddHeader>
    <oddFooter>&amp;L&amp;F&amp;R&amp;A&amp;C&amp;"Calibri"&amp;11&amp;K000000&amp;"Calibri"&amp;11&amp;K0000007a of 11_x000D_&amp;1#&amp;"Calibri"&amp;12&amp;K000000Public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0"/>
  <sheetViews>
    <sheetView view="pageLayout" topLeftCell="B23" zoomScale="85" zoomScaleNormal="70" zoomScalePageLayoutView="85" workbookViewId="0">
      <selection activeCell="M54" sqref="M54"/>
    </sheetView>
  </sheetViews>
  <sheetFormatPr defaultRowHeight="12" outlineLevelCol="1"/>
  <cols>
    <col min="1" max="1" width="26.85546875" style="1" hidden="1" customWidth="1"/>
    <col min="2" max="2" width="56.5703125" style="1" customWidth="1"/>
    <col min="3" max="3" width="15.28515625" style="1" hidden="1" customWidth="1" outlineLevel="1"/>
    <col min="4" max="4" width="13.5703125" style="1" hidden="1" customWidth="1" outlineLevel="1"/>
    <col min="5" max="5" width="15.28515625" style="1" hidden="1" customWidth="1" outlineLevel="1"/>
    <col min="6" max="7" width="13.140625" style="1" hidden="1" customWidth="1" outlineLevel="1"/>
    <col min="8" max="8" width="12.42578125" style="1" bestFit="1" customWidth="1" collapsed="1"/>
    <col min="9" max="9" width="11" style="1" customWidth="1"/>
    <col min="10" max="10" width="11.42578125" style="1" customWidth="1"/>
    <col min="11" max="11" width="11.28515625" style="1" customWidth="1"/>
    <col min="12" max="12" width="11.140625" style="1" customWidth="1"/>
    <col min="13" max="13" width="11.42578125" style="1" bestFit="1" customWidth="1"/>
    <col min="14" max="14" width="10.42578125" style="1" bestFit="1" customWidth="1"/>
    <col min="15" max="15" width="11.42578125" style="1" customWidth="1"/>
    <col min="16" max="16" width="10.85546875" style="1" bestFit="1" customWidth="1"/>
    <col min="17" max="17" width="11" style="1" customWidth="1"/>
    <col min="18" max="18" width="10" style="1" bestFit="1" customWidth="1"/>
    <col min="19" max="19" width="11.85546875" style="1" customWidth="1"/>
    <col min="20" max="21" width="15.140625" style="1" customWidth="1"/>
    <col min="22" max="22" width="13.5703125" style="1" customWidth="1"/>
    <col min="23" max="23" width="23.85546875" style="1" bestFit="1" customWidth="1"/>
    <col min="24" max="24" width="14.7109375" style="1" customWidth="1"/>
    <col min="25" max="260" width="9.140625" style="1"/>
    <col min="261" max="261" width="0" style="1" hidden="1" customWidth="1"/>
    <col min="262" max="262" width="52" style="1" customWidth="1"/>
    <col min="263" max="263" width="0" style="1" hidden="1" customWidth="1"/>
    <col min="264" max="266" width="10.5703125" style="1" customWidth="1"/>
    <col min="267" max="267" width="11.5703125" style="1" customWidth="1"/>
    <col min="268" max="275" width="10.5703125" style="1" customWidth="1"/>
    <col min="276" max="277" width="14.42578125" style="1" customWidth="1"/>
    <col min="278" max="278" width="13.42578125" style="1" customWidth="1"/>
    <col min="279" max="279" width="14.42578125" style="1" customWidth="1"/>
    <col min="280" max="280" width="9.5703125" style="1" customWidth="1"/>
    <col min="281" max="516" width="9.140625" style="1"/>
    <col min="517" max="517" width="0" style="1" hidden="1" customWidth="1"/>
    <col min="518" max="518" width="52" style="1" customWidth="1"/>
    <col min="519" max="519" width="0" style="1" hidden="1" customWidth="1"/>
    <col min="520" max="522" width="10.5703125" style="1" customWidth="1"/>
    <col min="523" max="523" width="11.5703125" style="1" customWidth="1"/>
    <col min="524" max="531" width="10.5703125" style="1" customWidth="1"/>
    <col min="532" max="533" width="14.42578125" style="1" customWidth="1"/>
    <col min="534" max="534" width="13.42578125" style="1" customWidth="1"/>
    <col min="535" max="535" width="14.42578125" style="1" customWidth="1"/>
    <col min="536" max="536" width="9.5703125" style="1" customWidth="1"/>
    <col min="537" max="772" width="9.140625" style="1"/>
    <col min="773" max="773" width="0" style="1" hidden="1" customWidth="1"/>
    <col min="774" max="774" width="52" style="1" customWidth="1"/>
    <col min="775" max="775" width="0" style="1" hidden="1" customWidth="1"/>
    <col min="776" max="778" width="10.5703125" style="1" customWidth="1"/>
    <col min="779" max="779" width="11.5703125" style="1" customWidth="1"/>
    <col min="780" max="787" width="10.5703125" style="1" customWidth="1"/>
    <col min="788" max="789" width="14.42578125" style="1" customWidth="1"/>
    <col min="790" max="790" width="13.42578125" style="1" customWidth="1"/>
    <col min="791" max="791" width="14.42578125" style="1" customWidth="1"/>
    <col min="792" max="792" width="9.5703125" style="1" customWidth="1"/>
    <col min="793" max="1028" width="9.140625" style="1"/>
    <col min="1029" max="1029" width="0" style="1" hidden="1" customWidth="1"/>
    <col min="1030" max="1030" width="52" style="1" customWidth="1"/>
    <col min="1031" max="1031" width="0" style="1" hidden="1" customWidth="1"/>
    <col min="1032" max="1034" width="10.5703125" style="1" customWidth="1"/>
    <col min="1035" max="1035" width="11.5703125" style="1" customWidth="1"/>
    <col min="1036" max="1043" width="10.5703125" style="1" customWidth="1"/>
    <col min="1044" max="1045" width="14.42578125" style="1" customWidth="1"/>
    <col min="1046" max="1046" width="13.42578125" style="1" customWidth="1"/>
    <col min="1047" max="1047" width="14.42578125" style="1" customWidth="1"/>
    <col min="1048" max="1048" width="9.5703125" style="1" customWidth="1"/>
    <col min="1049" max="1284" width="9.140625" style="1"/>
    <col min="1285" max="1285" width="0" style="1" hidden="1" customWidth="1"/>
    <col min="1286" max="1286" width="52" style="1" customWidth="1"/>
    <col min="1287" max="1287" width="0" style="1" hidden="1" customWidth="1"/>
    <col min="1288" max="1290" width="10.5703125" style="1" customWidth="1"/>
    <col min="1291" max="1291" width="11.5703125" style="1" customWidth="1"/>
    <col min="1292" max="1299" width="10.5703125" style="1" customWidth="1"/>
    <col min="1300" max="1301" width="14.42578125" style="1" customWidth="1"/>
    <col min="1302" max="1302" width="13.42578125" style="1" customWidth="1"/>
    <col min="1303" max="1303" width="14.42578125" style="1" customWidth="1"/>
    <col min="1304" max="1304" width="9.5703125" style="1" customWidth="1"/>
    <col min="1305" max="1540" width="9.140625" style="1"/>
    <col min="1541" max="1541" width="0" style="1" hidden="1" customWidth="1"/>
    <col min="1542" max="1542" width="52" style="1" customWidth="1"/>
    <col min="1543" max="1543" width="0" style="1" hidden="1" customWidth="1"/>
    <col min="1544" max="1546" width="10.5703125" style="1" customWidth="1"/>
    <col min="1547" max="1547" width="11.5703125" style="1" customWidth="1"/>
    <col min="1548" max="1555" width="10.5703125" style="1" customWidth="1"/>
    <col min="1556" max="1557" width="14.42578125" style="1" customWidth="1"/>
    <col min="1558" max="1558" width="13.42578125" style="1" customWidth="1"/>
    <col min="1559" max="1559" width="14.42578125" style="1" customWidth="1"/>
    <col min="1560" max="1560" width="9.5703125" style="1" customWidth="1"/>
    <col min="1561" max="1796" width="9.140625" style="1"/>
    <col min="1797" max="1797" width="0" style="1" hidden="1" customWidth="1"/>
    <col min="1798" max="1798" width="52" style="1" customWidth="1"/>
    <col min="1799" max="1799" width="0" style="1" hidden="1" customWidth="1"/>
    <col min="1800" max="1802" width="10.5703125" style="1" customWidth="1"/>
    <col min="1803" max="1803" width="11.5703125" style="1" customWidth="1"/>
    <col min="1804" max="1811" width="10.5703125" style="1" customWidth="1"/>
    <col min="1812" max="1813" width="14.42578125" style="1" customWidth="1"/>
    <col min="1814" max="1814" width="13.42578125" style="1" customWidth="1"/>
    <col min="1815" max="1815" width="14.42578125" style="1" customWidth="1"/>
    <col min="1816" max="1816" width="9.5703125" style="1" customWidth="1"/>
    <col min="1817" max="2052" width="9.140625" style="1"/>
    <col min="2053" max="2053" width="0" style="1" hidden="1" customWidth="1"/>
    <col min="2054" max="2054" width="52" style="1" customWidth="1"/>
    <col min="2055" max="2055" width="0" style="1" hidden="1" customWidth="1"/>
    <col min="2056" max="2058" width="10.5703125" style="1" customWidth="1"/>
    <col min="2059" max="2059" width="11.5703125" style="1" customWidth="1"/>
    <col min="2060" max="2067" width="10.5703125" style="1" customWidth="1"/>
    <col min="2068" max="2069" width="14.42578125" style="1" customWidth="1"/>
    <col min="2070" max="2070" width="13.42578125" style="1" customWidth="1"/>
    <col min="2071" max="2071" width="14.42578125" style="1" customWidth="1"/>
    <col min="2072" max="2072" width="9.5703125" style="1" customWidth="1"/>
    <col min="2073" max="2308" width="9.140625" style="1"/>
    <col min="2309" max="2309" width="0" style="1" hidden="1" customWidth="1"/>
    <col min="2310" max="2310" width="52" style="1" customWidth="1"/>
    <col min="2311" max="2311" width="0" style="1" hidden="1" customWidth="1"/>
    <col min="2312" max="2314" width="10.5703125" style="1" customWidth="1"/>
    <col min="2315" max="2315" width="11.5703125" style="1" customWidth="1"/>
    <col min="2316" max="2323" width="10.5703125" style="1" customWidth="1"/>
    <col min="2324" max="2325" width="14.42578125" style="1" customWidth="1"/>
    <col min="2326" max="2326" width="13.42578125" style="1" customWidth="1"/>
    <col min="2327" max="2327" width="14.42578125" style="1" customWidth="1"/>
    <col min="2328" max="2328" width="9.5703125" style="1" customWidth="1"/>
    <col min="2329" max="2564" width="9.140625" style="1"/>
    <col min="2565" max="2565" width="0" style="1" hidden="1" customWidth="1"/>
    <col min="2566" max="2566" width="52" style="1" customWidth="1"/>
    <col min="2567" max="2567" width="0" style="1" hidden="1" customWidth="1"/>
    <col min="2568" max="2570" width="10.5703125" style="1" customWidth="1"/>
    <col min="2571" max="2571" width="11.5703125" style="1" customWidth="1"/>
    <col min="2572" max="2579" width="10.5703125" style="1" customWidth="1"/>
    <col min="2580" max="2581" width="14.42578125" style="1" customWidth="1"/>
    <col min="2582" max="2582" width="13.42578125" style="1" customWidth="1"/>
    <col min="2583" max="2583" width="14.42578125" style="1" customWidth="1"/>
    <col min="2584" max="2584" width="9.5703125" style="1" customWidth="1"/>
    <col min="2585" max="2820" width="9.140625" style="1"/>
    <col min="2821" max="2821" width="0" style="1" hidden="1" customWidth="1"/>
    <col min="2822" max="2822" width="52" style="1" customWidth="1"/>
    <col min="2823" max="2823" width="0" style="1" hidden="1" customWidth="1"/>
    <col min="2824" max="2826" width="10.5703125" style="1" customWidth="1"/>
    <col min="2827" max="2827" width="11.5703125" style="1" customWidth="1"/>
    <col min="2828" max="2835" width="10.5703125" style="1" customWidth="1"/>
    <col min="2836" max="2837" width="14.42578125" style="1" customWidth="1"/>
    <col min="2838" max="2838" width="13.42578125" style="1" customWidth="1"/>
    <col min="2839" max="2839" width="14.42578125" style="1" customWidth="1"/>
    <col min="2840" max="2840" width="9.5703125" style="1" customWidth="1"/>
    <col min="2841" max="3076" width="9.140625" style="1"/>
    <col min="3077" max="3077" width="0" style="1" hidden="1" customWidth="1"/>
    <col min="3078" max="3078" width="52" style="1" customWidth="1"/>
    <col min="3079" max="3079" width="0" style="1" hidden="1" customWidth="1"/>
    <col min="3080" max="3082" width="10.5703125" style="1" customWidth="1"/>
    <col min="3083" max="3083" width="11.5703125" style="1" customWidth="1"/>
    <col min="3084" max="3091" width="10.5703125" style="1" customWidth="1"/>
    <col min="3092" max="3093" width="14.42578125" style="1" customWidth="1"/>
    <col min="3094" max="3094" width="13.42578125" style="1" customWidth="1"/>
    <col min="3095" max="3095" width="14.42578125" style="1" customWidth="1"/>
    <col min="3096" max="3096" width="9.5703125" style="1" customWidth="1"/>
    <col min="3097" max="3332" width="9.140625" style="1"/>
    <col min="3333" max="3333" width="0" style="1" hidden="1" customWidth="1"/>
    <col min="3334" max="3334" width="52" style="1" customWidth="1"/>
    <col min="3335" max="3335" width="0" style="1" hidden="1" customWidth="1"/>
    <col min="3336" max="3338" width="10.5703125" style="1" customWidth="1"/>
    <col min="3339" max="3339" width="11.5703125" style="1" customWidth="1"/>
    <col min="3340" max="3347" width="10.5703125" style="1" customWidth="1"/>
    <col min="3348" max="3349" width="14.42578125" style="1" customWidth="1"/>
    <col min="3350" max="3350" width="13.42578125" style="1" customWidth="1"/>
    <col min="3351" max="3351" width="14.42578125" style="1" customWidth="1"/>
    <col min="3352" max="3352" width="9.5703125" style="1" customWidth="1"/>
    <col min="3353" max="3588" width="9.140625" style="1"/>
    <col min="3589" max="3589" width="0" style="1" hidden="1" customWidth="1"/>
    <col min="3590" max="3590" width="52" style="1" customWidth="1"/>
    <col min="3591" max="3591" width="0" style="1" hidden="1" customWidth="1"/>
    <col min="3592" max="3594" width="10.5703125" style="1" customWidth="1"/>
    <col min="3595" max="3595" width="11.5703125" style="1" customWidth="1"/>
    <col min="3596" max="3603" width="10.5703125" style="1" customWidth="1"/>
    <col min="3604" max="3605" width="14.42578125" style="1" customWidth="1"/>
    <col min="3606" max="3606" width="13.42578125" style="1" customWidth="1"/>
    <col min="3607" max="3607" width="14.42578125" style="1" customWidth="1"/>
    <col min="3608" max="3608" width="9.5703125" style="1" customWidth="1"/>
    <col min="3609" max="3844" width="9.140625" style="1"/>
    <col min="3845" max="3845" width="0" style="1" hidden="1" customWidth="1"/>
    <col min="3846" max="3846" width="52" style="1" customWidth="1"/>
    <col min="3847" max="3847" width="0" style="1" hidden="1" customWidth="1"/>
    <col min="3848" max="3850" width="10.5703125" style="1" customWidth="1"/>
    <col min="3851" max="3851" width="11.5703125" style="1" customWidth="1"/>
    <col min="3852" max="3859" width="10.5703125" style="1" customWidth="1"/>
    <col min="3860" max="3861" width="14.42578125" style="1" customWidth="1"/>
    <col min="3862" max="3862" width="13.42578125" style="1" customWidth="1"/>
    <col min="3863" max="3863" width="14.42578125" style="1" customWidth="1"/>
    <col min="3864" max="3864" width="9.5703125" style="1" customWidth="1"/>
    <col min="3865" max="4100" width="9.140625" style="1"/>
    <col min="4101" max="4101" width="0" style="1" hidden="1" customWidth="1"/>
    <col min="4102" max="4102" width="52" style="1" customWidth="1"/>
    <col min="4103" max="4103" width="0" style="1" hidden="1" customWidth="1"/>
    <col min="4104" max="4106" width="10.5703125" style="1" customWidth="1"/>
    <col min="4107" max="4107" width="11.5703125" style="1" customWidth="1"/>
    <col min="4108" max="4115" width="10.5703125" style="1" customWidth="1"/>
    <col min="4116" max="4117" width="14.42578125" style="1" customWidth="1"/>
    <col min="4118" max="4118" width="13.42578125" style="1" customWidth="1"/>
    <col min="4119" max="4119" width="14.42578125" style="1" customWidth="1"/>
    <col min="4120" max="4120" width="9.5703125" style="1" customWidth="1"/>
    <col min="4121" max="4356" width="9.140625" style="1"/>
    <col min="4357" max="4357" width="0" style="1" hidden="1" customWidth="1"/>
    <col min="4358" max="4358" width="52" style="1" customWidth="1"/>
    <col min="4359" max="4359" width="0" style="1" hidden="1" customWidth="1"/>
    <col min="4360" max="4362" width="10.5703125" style="1" customWidth="1"/>
    <col min="4363" max="4363" width="11.5703125" style="1" customWidth="1"/>
    <col min="4364" max="4371" width="10.5703125" style="1" customWidth="1"/>
    <col min="4372" max="4373" width="14.42578125" style="1" customWidth="1"/>
    <col min="4374" max="4374" width="13.42578125" style="1" customWidth="1"/>
    <col min="4375" max="4375" width="14.42578125" style="1" customWidth="1"/>
    <col min="4376" max="4376" width="9.5703125" style="1" customWidth="1"/>
    <col min="4377" max="4612" width="9.140625" style="1"/>
    <col min="4613" max="4613" width="0" style="1" hidden="1" customWidth="1"/>
    <col min="4614" max="4614" width="52" style="1" customWidth="1"/>
    <col min="4615" max="4615" width="0" style="1" hidden="1" customWidth="1"/>
    <col min="4616" max="4618" width="10.5703125" style="1" customWidth="1"/>
    <col min="4619" max="4619" width="11.5703125" style="1" customWidth="1"/>
    <col min="4620" max="4627" width="10.5703125" style="1" customWidth="1"/>
    <col min="4628" max="4629" width="14.42578125" style="1" customWidth="1"/>
    <col min="4630" max="4630" width="13.42578125" style="1" customWidth="1"/>
    <col min="4631" max="4631" width="14.42578125" style="1" customWidth="1"/>
    <col min="4632" max="4632" width="9.5703125" style="1" customWidth="1"/>
    <col min="4633" max="4868" width="9.140625" style="1"/>
    <col min="4869" max="4869" width="0" style="1" hidden="1" customWidth="1"/>
    <col min="4870" max="4870" width="52" style="1" customWidth="1"/>
    <col min="4871" max="4871" width="0" style="1" hidden="1" customWidth="1"/>
    <col min="4872" max="4874" width="10.5703125" style="1" customWidth="1"/>
    <col min="4875" max="4875" width="11.5703125" style="1" customWidth="1"/>
    <col min="4876" max="4883" width="10.5703125" style="1" customWidth="1"/>
    <col min="4884" max="4885" width="14.42578125" style="1" customWidth="1"/>
    <col min="4886" max="4886" width="13.42578125" style="1" customWidth="1"/>
    <col min="4887" max="4887" width="14.42578125" style="1" customWidth="1"/>
    <col min="4888" max="4888" width="9.5703125" style="1" customWidth="1"/>
    <col min="4889" max="5124" width="9.140625" style="1"/>
    <col min="5125" max="5125" width="0" style="1" hidden="1" customWidth="1"/>
    <col min="5126" max="5126" width="52" style="1" customWidth="1"/>
    <col min="5127" max="5127" width="0" style="1" hidden="1" customWidth="1"/>
    <col min="5128" max="5130" width="10.5703125" style="1" customWidth="1"/>
    <col min="5131" max="5131" width="11.5703125" style="1" customWidth="1"/>
    <col min="5132" max="5139" width="10.5703125" style="1" customWidth="1"/>
    <col min="5140" max="5141" width="14.42578125" style="1" customWidth="1"/>
    <col min="5142" max="5142" width="13.42578125" style="1" customWidth="1"/>
    <col min="5143" max="5143" width="14.42578125" style="1" customWidth="1"/>
    <col min="5144" max="5144" width="9.5703125" style="1" customWidth="1"/>
    <col min="5145" max="5380" width="9.140625" style="1"/>
    <col min="5381" max="5381" width="0" style="1" hidden="1" customWidth="1"/>
    <col min="5382" max="5382" width="52" style="1" customWidth="1"/>
    <col min="5383" max="5383" width="0" style="1" hidden="1" customWidth="1"/>
    <col min="5384" max="5386" width="10.5703125" style="1" customWidth="1"/>
    <col min="5387" max="5387" width="11.5703125" style="1" customWidth="1"/>
    <col min="5388" max="5395" width="10.5703125" style="1" customWidth="1"/>
    <col min="5396" max="5397" width="14.42578125" style="1" customWidth="1"/>
    <col min="5398" max="5398" width="13.42578125" style="1" customWidth="1"/>
    <col min="5399" max="5399" width="14.42578125" style="1" customWidth="1"/>
    <col min="5400" max="5400" width="9.5703125" style="1" customWidth="1"/>
    <col min="5401" max="5636" width="9.140625" style="1"/>
    <col min="5637" max="5637" width="0" style="1" hidden="1" customWidth="1"/>
    <col min="5638" max="5638" width="52" style="1" customWidth="1"/>
    <col min="5639" max="5639" width="0" style="1" hidden="1" customWidth="1"/>
    <col min="5640" max="5642" width="10.5703125" style="1" customWidth="1"/>
    <col min="5643" max="5643" width="11.5703125" style="1" customWidth="1"/>
    <col min="5644" max="5651" width="10.5703125" style="1" customWidth="1"/>
    <col min="5652" max="5653" width="14.42578125" style="1" customWidth="1"/>
    <col min="5654" max="5654" width="13.42578125" style="1" customWidth="1"/>
    <col min="5655" max="5655" width="14.42578125" style="1" customWidth="1"/>
    <col min="5656" max="5656" width="9.5703125" style="1" customWidth="1"/>
    <col min="5657" max="5892" width="9.140625" style="1"/>
    <col min="5893" max="5893" width="0" style="1" hidden="1" customWidth="1"/>
    <col min="5894" max="5894" width="52" style="1" customWidth="1"/>
    <col min="5895" max="5895" width="0" style="1" hidden="1" customWidth="1"/>
    <col min="5896" max="5898" width="10.5703125" style="1" customWidth="1"/>
    <col min="5899" max="5899" width="11.5703125" style="1" customWidth="1"/>
    <col min="5900" max="5907" width="10.5703125" style="1" customWidth="1"/>
    <col min="5908" max="5909" width="14.42578125" style="1" customWidth="1"/>
    <col min="5910" max="5910" width="13.42578125" style="1" customWidth="1"/>
    <col min="5911" max="5911" width="14.42578125" style="1" customWidth="1"/>
    <col min="5912" max="5912" width="9.5703125" style="1" customWidth="1"/>
    <col min="5913" max="6148" width="9.140625" style="1"/>
    <col min="6149" max="6149" width="0" style="1" hidden="1" customWidth="1"/>
    <col min="6150" max="6150" width="52" style="1" customWidth="1"/>
    <col min="6151" max="6151" width="0" style="1" hidden="1" customWidth="1"/>
    <col min="6152" max="6154" width="10.5703125" style="1" customWidth="1"/>
    <col min="6155" max="6155" width="11.5703125" style="1" customWidth="1"/>
    <col min="6156" max="6163" width="10.5703125" style="1" customWidth="1"/>
    <col min="6164" max="6165" width="14.42578125" style="1" customWidth="1"/>
    <col min="6166" max="6166" width="13.42578125" style="1" customWidth="1"/>
    <col min="6167" max="6167" width="14.42578125" style="1" customWidth="1"/>
    <col min="6168" max="6168" width="9.5703125" style="1" customWidth="1"/>
    <col min="6169" max="6404" width="9.140625" style="1"/>
    <col min="6405" max="6405" width="0" style="1" hidden="1" customWidth="1"/>
    <col min="6406" max="6406" width="52" style="1" customWidth="1"/>
    <col min="6407" max="6407" width="0" style="1" hidden="1" customWidth="1"/>
    <col min="6408" max="6410" width="10.5703125" style="1" customWidth="1"/>
    <col min="6411" max="6411" width="11.5703125" style="1" customWidth="1"/>
    <col min="6412" max="6419" width="10.5703125" style="1" customWidth="1"/>
    <col min="6420" max="6421" width="14.42578125" style="1" customWidth="1"/>
    <col min="6422" max="6422" width="13.42578125" style="1" customWidth="1"/>
    <col min="6423" max="6423" width="14.42578125" style="1" customWidth="1"/>
    <col min="6424" max="6424" width="9.5703125" style="1" customWidth="1"/>
    <col min="6425" max="6660" width="9.140625" style="1"/>
    <col min="6661" max="6661" width="0" style="1" hidden="1" customWidth="1"/>
    <col min="6662" max="6662" width="52" style="1" customWidth="1"/>
    <col min="6663" max="6663" width="0" style="1" hidden="1" customWidth="1"/>
    <col min="6664" max="6666" width="10.5703125" style="1" customWidth="1"/>
    <col min="6667" max="6667" width="11.5703125" style="1" customWidth="1"/>
    <col min="6668" max="6675" width="10.5703125" style="1" customWidth="1"/>
    <col min="6676" max="6677" width="14.42578125" style="1" customWidth="1"/>
    <col min="6678" max="6678" width="13.42578125" style="1" customWidth="1"/>
    <col min="6679" max="6679" width="14.42578125" style="1" customWidth="1"/>
    <col min="6680" max="6680" width="9.5703125" style="1" customWidth="1"/>
    <col min="6681" max="6916" width="9.140625" style="1"/>
    <col min="6917" max="6917" width="0" style="1" hidden="1" customWidth="1"/>
    <col min="6918" max="6918" width="52" style="1" customWidth="1"/>
    <col min="6919" max="6919" width="0" style="1" hidden="1" customWidth="1"/>
    <col min="6920" max="6922" width="10.5703125" style="1" customWidth="1"/>
    <col min="6923" max="6923" width="11.5703125" style="1" customWidth="1"/>
    <col min="6924" max="6931" width="10.5703125" style="1" customWidth="1"/>
    <col min="6932" max="6933" width="14.42578125" style="1" customWidth="1"/>
    <col min="6934" max="6934" width="13.42578125" style="1" customWidth="1"/>
    <col min="6935" max="6935" width="14.42578125" style="1" customWidth="1"/>
    <col min="6936" max="6936" width="9.5703125" style="1" customWidth="1"/>
    <col min="6937" max="7172" width="9.140625" style="1"/>
    <col min="7173" max="7173" width="0" style="1" hidden="1" customWidth="1"/>
    <col min="7174" max="7174" width="52" style="1" customWidth="1"/>
    <col min="7175" max="7175" width="0" style="1" hidden="1" customWidth="1"/>
    <col min="7176" max="7178" width="10.5703125" style="1" customWidth="1"/>
    <col min="7179" max="7179" width="11.5703125" style="1" customWidth="1"/>
    <col min="7180" max="7187" width="10.5703125" style="1" customWidth="1"/>
    <col min="7188" max="7189" width="14.42578125" style="1" customWidth="1"/>
    <col min="7190" max="7190" width="13.42578125" style="1" customWidth="1"/>
    <col min="7191" max="7191" width="14.42578125" style="1" customWidth="1"/>
    <col min="7192" max="7192" width="9.5703125" style="1" customWidth="1"/>
    <col min="7193" max="7428" width="9.140625" style="1"/>
    <col min="7429" max="7429" width="0" style="1" hidden="1" customWidth="1"/>
    <col min="7430" max="7430" width="52" style="1" customWidth="1"/>
    <col min="7431" max="7431" width="0" style="1" hidden="1" customWidth="1"/>
    <col min="7432" max="7434" width="10.5703125" style="1" customWidth="1"/>
    <col min="7435" max="7435" width="11.5703125" style="1" customWidth="1"/>
    <col min="7436" max="7443" width="10.5703125" style="1" customWidth="1"/>
    <col min="7444" max="7445" width="14.42578125" style="1" customWidth="1"/>
    <col min="7446" max="7446" width="13.42578125" style="1" customWidth="1"/>
    <col min="7447" max="7447" width="14.42578125" style="1" customWidth="1"/>
    <col min="7448" max="7448" width="9.5703125" style="1" customWidth="1"/>
    <col min="7449" max="7684" width="9.140625" style="1"/>
    <col min="7685" max="7685" width="0" style="1" hidden="1" customWidth="1"/>
    <col min="7686" max="7686" width="52" style="1" customWidth="1"/>
    <col min="7687" max="7687" width="0" style="1" hidden="1" customWidth="1"/>
    <col min="7688" max="7690" width="10.5703125" style="1" customWidth="1"/>
    <col min="7691" max="7691" width="11.5703125" style="1" customWidth="1"/>
    <col min="7692" max="7699" width="10.5703125" style="1" customWidth="1"/>
    <col min="7700" max="7701" width="14.42578125" style="1" customWidth="1"/>
    <col min="7702" max="7702" width="13.42578125" style="1" customWidth="1"/>
    <col min="7703" max="7703" width="14.42578125" style="1" customWidth="1"/>
    <col min="7704" max="7704" width="9.5703125" style="1" customWidth="1"/>
    <col min="7705" max="7940" width="9.140625" style="1"/>
    <col min="7941" max="7941" width="0" style="1" hidden="1" customWidth="1"/>
    <col min="7942" max="7942" width="52" style="1" customWidth="1"/>
    <col min="7943" max="7943" width="0" style="1" hidden="1" customWidth="1"/>
    <col min="7944" max="7946" width="10.5703125" style="1" customWidth="1"/>
    <col min="7947" max="7947" width="11.5703125" style="1" customWidth="1"/>
    <col min="7948" max="7955" width="10.5703125" style="1" customWidth="1"/>
    <col min="7956" max="7957" width="14.42578125" style="1" customWidth="1"/>
    <col min="7958" max="7958" width="13.42578125" style="1" customWidth="1"/>
    <col min="7959" max="7959" width="14.42578125" style="1" customWidth="1"/>
    <col min="7960" max="7960" width="9.5703125" style="1" customWidth="1"/>
    <col min="7961" max="8196" width="9.140625" style="1"/>
    <col min="8197" max="8197" width="0" style="1" hidden="1" customWidth="1"/>
    <col min="8198" max="8198" width="52" style="1" customWidth="1"/>
    <col min="8199" max="8199" width="0" style="1" hidden="1" customWidth="1"/>
    <col min="8200" max="8202" width="10.5703125" style="1" customWidth="1"/>
    <col min="8203" max="8203" width="11.5703125" style="1" customWidth="1"/>
    <col min="8204" max="8211" width="10.5703125" style="1" customWidth="1"/>
    <col min="8212" max="8213" width="14.42578125" style="1" customWidth="1"/>
    <col min="8214" max="8214" width="13.42578125" style="1" customWidth="1"/>
    <col min="8215" max="8215" width="14.42578125" style="1" customWidth="1"/>
    <col min="8216" max="8216" width="9.5703125" style="1" customWidth="1"/>
    <col min="8217" max="8452" width="9.140625" style="1"/>
    <col min="8453" max="8453" width="0" style="1" hidden="1" customWidth="1"/>
    <col min="8454" max="8454" width="52" style="1" customWidth="1"/>
    <col min="8455" max="8455" width="0" style="1" hidden="1" customWidth="1"/>
    <col min="8456" max="8458" width="10.5703125" style="1" customWidth="1"/>
    <col min="8459" max="8459" width="11.5703125" style="1" customWidth="1"/>
    <col min="8460" max="8467" width="10.5703125" style="1" customWidth="1"/>
    <col min="8468" max="8469" width="14.42578125" style="1" customWidth="1"/>
    <col min="8470" max="8470" width="13.42578125" style="1" customWidth="1"/>
    <col min="8471" max="8471" width="14.42578125" style="1" customWidth="1"/>
    <col min="8472" max="8472" width="9.5703125" style="1" customWidth="1"/>
    <col min="8473" max="8708" width="9.140625" style="1"/>
    <col min="8709" max="8709" width="0" style="1" hidden="1" customWidth="1"/>
    <col min="8710" max="8710" width="52" style="1" customWidth="1"/>
    <col min="8711" max="8711" width="0" style="1" hidden="1" customWidth="1"/>
    <col min="8712" max="8714" width="10.5703125" style="1" customWidth="1"/>
    <col min="8715" max="8715" width="11.5703125" style="1" customWidth="1"/>
    <col min="8716" max="8723" width="10.5703125" style="1" customWidth="1"/>
    <col min="8724" max="8725" width="14.42578125" style="1" customWidth="1"/>
    <col min="8726" max="8726" width="13.42578125" style="1" customWidth="1"/>
    <col min="8727" max="8727" width="14.42578125" style="1" customWidth="1"/>
    <col min="8728" max="8728" width="9.5703125" style="1" customWidth="1"/>
    <col min="8729" max="8964" width="9.140625" style="1"/>
    <col min="8965" max="8965" width="0" style="1" hidden="1" customWidth="1"/>
    <col min="8966" max="8966" width="52" style="1" customWidth="1"/>
    <col min="8967" max="8967" width="0" style="1" hidden="1" customWidth="1"/>
    <col min="8968" max="8970" width="10.5703125" style="1" customWidth="1"/>
    <col min="8971" max="8971" width="11.5703125" style="1" customWidth="1"/>
    <col min="8972" max="8979" width="10.5703125" style="1" customWidth="1"/>
    <col min="8980" max="8981" width="14.42578125" style="1" customWidth="1"/>
    <col min="8982" max="8982" width="13.42578125" style="1" customWidth="1"/>
    <col min="8983" max="8983" width="14.42578125" style="1" customWidth="1"/>
    <col min="8984" max="8984" width="9.5703125" style="1" customWidth="1"/>
    <col min="8985" max="9220" width="9.140625" style="1"/>
    <col min="9221" max="9221" width="0" style="1" hidden="1" customWidth="1"/>
    <col min="9222" max="9222" width="52" style="1" customWidth="1"/>
    <col min="9223" max="9223" width="0" style="1" hidden="1" customWidth="1"/>
    <col min="9224" max="9226" width="10.5703125" style="1" customWidth="1"/>
    <col min="9227" max="9227" width="11.5703125" style="1" customWidth="1"/>
    <col min="9228" max="9235" width="10.5703125" style="1" customWidth="1"/>
    <col min="9236" max="9237" width="14.42578125" style="1" customWidth="1"/>
    <col min="9238" max="9238" width="13.42578125" style="1" customWidth="1"/>
    <col min="9239" max="9239" width="14.42578125" style="1" customWidth="1"/>
    <col min="9240" max="9240" width="9.5703125" style="1" customWidth="1"/>
    <col min="9241" max="9476" width="9.140625" style="1"/>
    <col min="9477" max="9477" width="0" style="1" hidden="1" customWidth="1"/>
    <col min="9478" max="9478" width="52" style="1" customWidth="1"/>
    <col min="9479" max="9479" width="0" style="1" hidden="1" customWidth="1"/>
    <col min="9480" max="9482" width="10.5703125" style="1" customWidth="1"/>
    <col min="9483" max="9483" width="11.5703125" style="1" customWidth="1"/>
    <col min="9484" max="9491" width="10.5703125" style="1" customWidth="1"/>
    <col min="9492" max="9493" width="14.42578125" style="1" customWidth="1"/>
    <col min="9494" max="9494" width="13.42578125" style="1" customWidth="1"/>
    <col min="9495" max="9495" width="14.42578125" style="1" customWidth="1"/>
    <col min="9496" max="9496" width="9.5703125" style="1" customWidth="1"/>
    <col min="9497" max="9732" width="9.140625" style="1"/>
    <col min="9733" max="9733" width="0" style="1" hidden="1" customWidth="1"/>
    <col min="9734" max="9734" width="52" style="1" customWidth="1"/>
    <col min="9735" max="9735" width="0" style="1" hidden="1" customWidth="1"/>
    <col min="9736" max="9738" width="10.5703125" style="1" customWidth="1"/>
    <col min="9739" max="9739" width="11.5703125" style="1" customWidth="1"/>
    <col min="9740" max="9747" width="10.5703125" style="1" customWidth="1"/>
    <col min="9748" max="9749" width="14.42578125" style="1" customWidth="1"/>
    <col min="9750" max="9750" width="13.42578125" style="1" customWidth="1"/>
    <col min="9751" max="9751" width="14.42578125" style="1" customWidth="1"/>
    <col min="9752" max="9752" width="9.5703125" style="1" customWidth="1"/>
    <col min="9753" max="9988" width="9.140625" style="1"/>
    <col min="9989" max="9989" width="0" style="1" hidden="1" customWidth="1"/>
    <col min="9990" max="9990" width="52" style="1" customWidth="1"/>
    <col min="9991" max="9991" width="0" style="1" hidden="1" customWidth="1"/>
    <col min="9992" max="9994" width="10.5703125" style="1" customWidth="1"/>
    <col min="9995" max="9995" width="11.5703125" style="1" customWidth="1"/>
    <col min="9996" max="10003" width="10.5703125" style="1" customWidth="1"/>
    <col min="10004" max="10005" width="14.42578125" style="1" customWidth="1"/>
    <col min="10006" max="10006" width="13.42578125" style="1" customWidth="1"/>
    <col min="10007" max="10007" width="14.42578125" style="1" customWidth="1"/>
    <col min="10008" max="10008" width="9.5703125" style="1" customWidth="1"/>
    <col min="10009" max="10244" width="9.140625" style="1"/>
    <col min="10245" max="10245" width="0" style="1" hidden="1" customWidth="1"/>
    <col min="10246" max="10246" width="52" style="1" customWidth="1"/>
    <col min="10247" max="10247" width="0" style="1" hidden="1" customWidth="1"/>
    <col min="10248" max="10250" width="10.5703125" style="1" customWidth="1"/>
    <col min="10251" max="10251" width="11.5703125" style="1" customWidth="1"/>
    <col min="10252" max="10259" width="10.5703125" style="1" customWidth="1"/>
    <col min="10260" max="10261" width="14.42578125" style="1" customWidth="1"/>
    <col min="10262" max="10262" width="13.42578125" style="1" customWidth="1"/>
    <col min="10263" max="10263" width="14.42578125" style="1" customWidth="1"/>
    <col min="10264" max="10264" width="9.5703125" style="1" customWidth="1"/>
    <col min="10265" max="10500" width="9.140625" style="1"/>
    <col min="10501" max="10501" width="0" style="1" hidden="1" customWidth="1"/>
    <col min="10502" max="10502" width="52" style="1" customWidth="1"/>
    <col min="10503" max="10503" width="0" style="1" hidden="1" customWidth="1"/>
    <col min="10504" max="10506" width="10.5703125" style="1" customWidth="1"/>
    <col min="10507" max="10507" width="11.5703125" style="1" customWidth="1"/>
    <col min="10508" max="10515" width="10.5703125" style="1" customWidth="1"/>
    <col min="10516" max="10517" width="14.42578125" style="1" customWidth="1"/>
    <col min="10518" max="10518" width="13.42578125" style="1" customWidth="1"/>
    <col min="10519" max="10519" width="14.42578125" style="1" customWidth="1"/>
    <col min="10520" max="10520" width="9.5703125" style="1" customWidth="1"/>
    <col min="10521" max="10756" width="9.140625" style="1"/>
    <col min="10757" max="10757" width="0" style="1" hidden="1" customWidth="1"/>
    <col min="10758" max="10758" width="52" style="1" customWidth="1"/>
    <col min="10759" max="10759" width="0" style="1" hidden="1" customWidth="1"/>
    <col min="10760" max="10762" width="10.5703125" style="1" customWidth="1"/>
    <col min="10763" max="10763" width="11.5703125" style="1" customWidth="1"/>
    <col min="10764" max="10771" width="10.5703125" style="1" customWidth="1"/>
    <col min="10772" max="10773" width="14.42578125" style="1" customWidth="1"/>
    <col min="10774" max="10774" width="13.42578125" style="1" customWidth="1"/>
    <col min="10775" max="10775" width="14.42578125" style="1" customWidth="1"/>
    <col min="10776" max="10776" width="9.5703125" style="1" customWidth="1"/>
    <col min="10777" max="11012" width="9.140625" style="1"/>
    <col min="11013" max="11013" width="0" style="1" hidden="1" customWidth="1"/>
    <col min="11014" max="11014" width="52" style="1" customWidth="1"/>
    <col min="11015" max="11015" width="0" style="1" hidden="1" customWidth="1"/>
    <col min="11016" max="11018" width="10.5703125" style="1" customWidth="1"/>
    <col min="11019" max="11019" width="11.5703125" style="1" customWidth="1"/>
    <col min="11020" max="11027" width="10.5703125" style="1" customWidth="1"/>
    <col min="11028" max="11029" width="14.42578125" style="1" customWidth="1"/>
    <col min="11030" max="11030" width="13.42578125" style="1" customWidth="1"/>
    <col min="11031" max="11031" width="14.42578125" style="1" customWidth="1"/>
    <col min="11032" max="11032" width="9.5703125" style="1" customWidth="1"/>
    <col min="11033" max="11268" width="9.140625" style="1"/>
    <col min="11269" max="11269" width="0" style="1" hidden="1" customWidth="1"/>
    <col min="11270" max="11270" width="52" style="1" customWidth="1"/>
    <col min="11271" max="11271" width="0" style="1" hidden="1" customWidth="1"/>
    <col min="11272" max="11274" width="10.5703125" style="1" customWidth="1"/>
    <col min="11275" max="11275" width="11.5703125" style="1" customWidth="1"/>
    <col min="11276" max="11283" width="10.5703125" style="1" customWidth="1"/>
    <col min="11284" max="11285" width="14.42578125" style="1" customWidth="1"/>
    <col min="11286" max="11286" width="13.42578125" style="1" customWidth="1"/>
    <col min="11287" max="11287" width="14.42578125" style="1" customWidth="1"/>
    <col min="11288" max="11288" width="9.5703125" style="1" customWidth="1"/>
    <col min="11289" max="11524" width="9.140625" style="1"/>
    <col min="11525" max="11525" width="0" style="1" hidden="1" customWidth="1"/>
    <col min="11526" max="11526" width="52" style="1" customWidth="1"/>
    <col min="11527" max="11527" width="0" style="1" hidden="1" customWidth="1"/>
    <col min="11528" max="11530" width="10.5703125" style="1" customWidth="1"/>
    <col min="11531" max="11531" width="11.5703125" style="1" customWidth="1"/>
    <col min="11532" max="11539" width="10.5703125" style="1" customWidth="1"/>
    <col min="11540" max="11541" width="14.42578125" style="1" customWidth="1"/>
    <col min="11542" max="11542" width="13.42578125" style="1" customWidth="1"/>
    <col min="11543" max="11543" width="14.42578125" style="1" customWidth="1"/>
    <col min="11544" max="11544" width="9.5703125" style="1" customWidth="1"/>
    <col min="11545" max="11780" width="9.140625" style="1"/>
    <col min="11781" max="11781" width="0" style="1" hidden="1" customWidth="1"/>
    <col min="11782" max="11782" width="52" style="1" customWidth="1"/>
    <col min="11783" max="11783" width="0" style="1" hidden="1" customWidth="1"/>
    <col min="11784" max="11786" width="10.5703125" style="1" customWidth="1"/>
    <col min="11787" max="11787" width="11.5703125" style="1" customWidth="1"/>
    <col min="11788" max="11795" width="10.5703125" style="1" customWidth="1"/>
    <col min="11796" max="11797" width="14.42578125" style="1" customWidth="1"/>
    <col min="11798" max="11798" width="13.42578125" style="1" customWidth="1"/>
    <col min="11799" max="11799" width="14.42578125" style="1" customWidth="1"/>
    <col min="11800" max="11800" width="9.5703125" style="1" customWidth="1"/>
    <col min="11801" max="12036" width="9.140625" style="1"/>
    <col min="12037" max="12037" width="0" style="1" hidden="1" customWidth="1"/>
    <col min="12038" max="12038" width="52" style="1" customWidth="1"/>
    <col min="12039" max="12039" width="0" style="1" hidden="1" customWidth="1"/>
    <col min="12040" max="12042" width="10.5703125" style="1" customWidth="1"/>
    <col min="12043" max="12043" width="11.5703125" style="1" customWidth="1"/>
    <col min="12044" max="12051" width="10.5703125" style="1" customWidth="1"/>
    <col min="12052" max="12053" width="14.42578125" style="1" customWidth="1"/>
    <col min="12054" max="12054" width="13.42578125" style="1" customWidth="1"/>
    <col min="12055" max="12055" width="14.42578125" style="1" customWidth="1"/>
    <col min="12056" max="12056" width="9.5703125" style="1" customWidth="1"/>
    <col min="12057" max="12292" width="9.140625" style="1"/>
    <col min="12293" max="12293" width="0" style="1" hidden="1" customWidth="1"/>
    <col min="12294" max="12294" width="52" style="1" customWidth="1"/>
    <col min="12295" max="12295" width="0" style="1" hidden="1" customWidth="1"/>
    <col min="12296" max="12298" width="10.5703125" style="1" customWidth="1"/>
    <col min="12299" max="12299" width="11.5703125" style="1" customWidth="1"/>
    <col min="12300" max="12307" width="10.5703125" style="1" customWidth="1"/>
    <col min="12308" max="12309" width="14.42578125" style="1" customWidth="1"/>
    <col min="12310" max="12310" width="13.42578125" style="1" customWidth="1"/>
    <col min="12311" max="12311" width="14.42578125" style="1" customWidth="1"/>
    <col min="12312" max="12312" width="9.5703125" style="1" customWidth="1"/>
    <col min="12313" max="12548" width="9.140625" style="1"/>
    <col min="12549" max="12549" width="0" style="1" hidden="1" customWidth="1"/>
    <col min="12550" max="12550" width="52" style="1" customWidth="1"/>
    <col min="12551" max="12551" width="0" style="1" hidden="1" customWidth="1"/>
    <col min="12552" max="12554" width="10.5703125" style="1" customWidth="1"/>
    <col min="12555" max="12555" width="11.5703125" style="1" customWidth="1"/>
    <col min="12556" max="12563" width="10.5703125" style="1" customWidth="1"/>
    <col min="12564" max="12565" width="14.42578125" style="1" customWidth="1"/>
    <col min="12566" max="12566" width="13.42578125" style="1" customWidth="1"/>
    <col min="12567" max="12567" width="14.42578125" style="1" customWidth="1"/>
    <col min="12568" max="12568" width="9.5703125" style="1" customWidth="1"/>
    <col min="12569" max="12804" width="9.140625" style="1"/>
    <col min="12805" max="12805" width="0" style="1" hidden="1" customWidth="1"/>
    <col min="12806" max="12806" width="52" style="1" customWidth="1"/>
    <col min="12807" max="12807" width="0" style="1" hidden="1" customWidth="1"/>
    <col min="12808" max="12810" width="10.5703125" style="1" customWidth="1"/>
    <col min="12811" max="12811" width="11.5703125" style="1" customWidth="1"/>
    <col min="12812" max="12819" width="10.5703125" style="1" customWidth="1"/>
    <col min="12820" max="12821" width="14.42578125" style="1" customWidth="1"/>
    <col min="12822" max="12822" width="13.42578125" style="1" customWidth="1"/>
    <col min="12823" max="12823" width="14.42578125" style="1" customWidth="1"/>
    <col min="12824" max="12824" width="9.5703125" style="1" customWidth="1"/>
    <col min="12825" max="13060" width="9.140625" style="1"/>
    <col min="13061" max="13061" width="0" style="1" hidden="1" customWidth="1"/>
    <col min="13062" max="13062" width="52" style="1" customWidth="1"/>
    <col min="13063" max="13063" width="0" style="1" hidden="1" customWidth="1"/>
    <col min="13064" max="13066" width="10.5703125" style="1" customWidth="1"/>
    <col min="13067" max="13067" width="11.5703125" style="1" customWidth="1"/>
    <col min="13068" max="13075" width="10.5703125" style="1" customWidth="1"/>
    <col min="13076" max="13077" width="14.42578125" style="1" customWidth="1"/>
    <col min="13078" max="13078" width="13.42578125" style="1" customWidth="1"/>
    <col min="13079" max="13079" width="14.42578125" style="1" customWidth="1"/>
    <col min="13080" max="13080" width="9.5703125" style="1" customWidth="1"/>
    <col min="13081" max="13316" width="9.140625" style="1"/>
    <col min="13317" max="13317" width="0" style="1" hidden="1" customWidth="1"/>
    <col min="13318" max="13318" width="52" style="1" customWidth="1"/>
    <col min="13319" max="13319" width="0" style="1" hidden="1" customWidth="1"/>
    <col min="13320" max="13322" width="10.5703125" style="1" customWidth="1"/>
    <col min="13323" max="13323" width="11.5703125" style="1" customWidth="1"/>
    <col min="13324" max="13331" width="10.5703125" style="1" customWidth="1"/>
    <col min="13332" max="13333" width="14.42578125" style="1" customWidth="1"/>
    <col min="13334" max="13334" width="13.42578125" style="1" customWidth="1"/>
    <col min="13335" max="13335" width="14.42578125" style="1" customWidth="1"/>
    <col min="13336" max="13336" width="9.5703125" style="1" customWidth="1"/>
    <col min="13337" max="13572" width="9.140625" style="1"/>
    <col min="13573" max="13573" width="0" style="1" hidden="1" customWidth="1"/>
    <col min="13574" max="13574" width="52" style="1" customWidth="1"/>
    <col min="13575" max="13575" width="0" style="1" hidden="1" customWidth="1"/>
    <col min="13576" max="13578" width="10.5703125" style="1" customWidth="1"/>
    <col min="13579" max="13579" width="11.5703125" style="1" customWidth="1"/>
    <col min="13580" max="13587" width="10.5703125" style="1" customWidth="1"/>
    <col min="13588" max="13589" width="14.42578125" style="1" customWidth="1"/>
    <col min="13590" max="13590" width="13.42578125" style="1" customWidth="1"/>
    <col min="13591" max="13591" width="14.42578125" style="1" customWidth="1"/>
    <col min="13592" max="13592" width="9.5703125" style="1" customWidth="1"/>
    <col min="13593" max="13828" width="9.140625" style="1"/>
    <col min="13829" max="13829" width="0" style="1" hidden="1" customWidth="1"/>
    <col min="13830" max="13830" width="52" style="1" customWidth="1"/>
    <col min="13831" max="13831" width="0" style="1" hidden="1" customWidth="1"/>
    <col min="13832" max="13834" width="10.5703125" style="1" customWidth="1"/>
    <col min="13835" max="13835" width="11.5703125" style="1" customWidth="1"/>
    <col min="13836" max="13843" width="10.5703125" style="1" customWidth="1"/>
    <col min="13844" max="13845" width="14.42578125" style="1" customWidth="1"/>
    <col min="13846" max="13846" width="13.42578125" style="1" customWidth="1"/>
    <col min="13847" max="13847" width="14.42578125" style="1" customWidth="1"/>
    <col min="13848" max="13848" width="9.5703125" style="1" customWidth="1"/>
    <col min="13849" max="14084" width="9.140625" style="1"/>
    <col min="14085" max="14085" width="0" style="1" hidden="1" customWidth="1"/>
    <col min="14086" max="14086" width="52" style="1" customWidth="1"/>
    <col min="14087" max="14087" width="0" style="1" hidden="1" customWidth="1"/>
    <col min="14088" max="14090" width="10.5703125" style="1" customWidth="1"/>
    <col min="14091" max="14091" width="11.5703125" style="1" customWidth="1"/>
    <col min="14092" max="14099" width="10.5703125" style="1" customWidth="1"/>
    <col min="14100" max="14101" width="14.42578125" style="1" customWidth="1"/>
    <col min="14102" max="14102" width="13.42578125" style="1" customWidth="1"/>
    <col min="14103" max="14103" width="14.42578125" style="1" customWidth="1"/>
    <col min="14104" max="14104" width="9.5703125" style="1" customWidth="1"/>
    <col min="14105" max="14340" width="9.140625" style="1"/>
    <col min="14341" max="14341" width="0" style="1" hidden="1" customWidth="1"/>
    <col min="14342" max="14342" width="52" style="1" customWidth="1"/>
    <col min="14343" max="14343" width="0" style="1" hidden="1" customWidth="1"/>
    <col min="14344" max="14346" width="10.5703125" style="1" customWidth="1"/>
    <col min="14347" max="14347" width="11.5703125" style="1" customWidth="1"/>
    <col min="14348" max="14355" width="10.5703125" style="1" customWidth="1"/>
    <col min="14356" max="14357" width="14.42578125" style="1" customWidth="1"/>
    <col min="14358" max="14358" width="13.42578125" style="1" customWidth="1"/>
    <col min="14359" max="14359" width="14.42578125" style="1" customWidth="1"/>
    <col min="14360" max="14360" width="9.5703125" style="1" customWidth="1"/>
    <col min="14361" max="14596" width="9.140625" style="1"/>
    <col min="14597" max="14597" width="0" style="1" hidden="1" customWidth="1"/>
    <col min="14598" max="14598" width="52" style="1" customWidth="1"/>
    <col min="14599" max="14599" width="0" style="1" hidden="1" customWidth="1"/>
    <col min="14600" max="14602" width="10.5703125" style="1" customWidth="1"/>
    <col min="14603" max="14603" width="11.5703125" style="1" customWidth="1"/>
    <col min="14604" max="14611" width="10.5703125" style="1" customWidth="1"/>
    <col min="14612" max="14613" width="14.42578125" style="1" customWidth="1"/>
    <col min="14614" max="14614" width="13.42578125" style="1" customWidth="1"/>
    <col min="14615" max="14615" width="14.42578125" style="1" customWidth="1"/>
    <col min="14616" max="14616" width="9.5703125" style="1" customWidth="1"/>
    <col min="14617" max="14852" width="9.140625" style="1"/>
    <col min="14853" max="14853" width="0" style="1" hidden="1" customWidth="1"/>
    <col min="14854" max="14854" width="52" style="1" customWidth="1"/>
    <col min="14855" max="14855" width="0" style="1" hidden="1" customWidth="1"/>
    <col min="14856" max="14858" width="10.5703125" style="1" customWidth="1"/>
    <col min="14859" max="14859" width="11.5703125" style="1" customWidth="1"/>
    <col min="14860" max="14867" width="10.5703125" style="1" customWidth="1"/>
    <col min="14868" max="14869" width="14.42578125" style="1" customWidth="1"/>
    <col min="14870" max="14870" width="13.42578125" style="1" customWidth="1"/>
    <col min="14871" max="14871" width="14.42578125" style="1" customWidth="1"/>
    <col min="14872" max="14872" width="9.5703125" style="1" customWidth="1"/>
    <col min="14873" max="15108" width="9.140625" style="1"/>
    <col min="15109" max="15109" width="0" style="1" hidden="1" customWidth="1"/>
    <col min="15110" max="15110" width="52" style="1" customWidth="1"/>
    <col min="15111" max="15111" width="0" style="1" hidden="1" customWidth="1"/>
    <col min="15112" max="15114" width="10.5703125" style="1" customWidth="1"/>
    <col min="15115" max="15115" width="11.5703125" style="1" customWidth="1"/>
    <col min="15116" max="15123" width="10.5703125" style="1" customWidth="1"/>
    <col min="15124" max="15125" width="14.42578125" style="1" customWidth="1"/>
    <col min="15126" max="15126" width="13.42578125" style="1" customWidth="1"/>
    <col min="15127" max="15127" width="14.42578125" style="1" customWidth="1"/>
    <col min="15128" max="15128" width="9.5703125" style="1" customWidth="1"/>
    <col min="15129" max="15364" width="9.140625" style="1"/>
    <col min="15365" max="15365" width="0" style="1" hidden="1" customWidth="1"/>
    <col min="15366" max="15366" width="52" style="1" customWidth="1"/>
    <col min="15367" max="15367" width="0" style="1" hidden="1" customWidth="1"/>
    <col min="15368" max="15370" width="10.5703125" style="1" customWidth="1"/>
    <col min="15371" max="15371" width="11.5703125" style="1" customWidth="1"/>
    <col min="15372" max="15379" width="10.5703125" style="1" customWidth="1"/>
    <col min="15380" max="15381" width="14.42578125" style="1" customWidth="1"/>
    <col min="15382" max="15382" width="13.42578125" style="1" customWidth="1"/>
    <col min="15383" max="15383" width="14.42578125" style="1" customWidth="1"/>
    <col min="15384" max="15384" width="9.5703125" style="1" customWidth="1"/>
    <col min="15385" max="15620" width="9.140625" style="1"/>
    <col min="15621" max="15621" width="0" style="1" hidden="1" customWidth="1"/>
    <col min="15622" max="15622" width="52" style="1" customWidth="1"/>
    <col min="15623" max="15623" width="0" style="1" hidden="1" customWidth="1"/>
    <col min="15624" max="15626" width="10.5703125" style="1" customWidth="1"/>
    <col min="15627" max="15627" width="11.5703125" style="1" customWidth="1"/>
    <col min="15628" max="15635" width="10.5703125" style="1" customWidth="1"/>
    <col min="15636" max="15637" width="14.42578125" style="1" customWidth="1"/>
    <col min="15638" max="15638" width="13.42578125" style="1" customWidth="1"/>
    <col min="15639" max="15639" width="14.42578125" style="1" customWidth="1"/>
    <col min="15640" max="15640" width="9.5703125" style="1" customWidth="1"/>
    <col min="15641" max="15876" width="9.140625" style="1"/>
    <col min="15877" max="15877" width="0" style="1" hidden="1" customWidth="1"/>
    <col min="15878" max="15878" width="52" style="1" customWidth="1"/>
    <col min="15879" max="15879" width="0" style="1" hidden="1" customWidth="1"/>
    <col min="15880" max="15882" width="10.5703125" style="1" customWidth="1"/>
    <col min="15883" max="15883" width="11.5703125" style="1" customWidth="1"/>
    <col min="15884" max="15891" width="10.5703125" style="1" customWidth="1"/>
    <col min="15892" max="15893" width="14.42578125" style="1" customWidth="1"/>
    <col min="15894" max="15894" width="13.42578125" style="1" customWidth="1"/>
    <col min="15895" max="15895" width="14.42578125" style="1" customWidth="1"/>
    <col min="15896" max="15896" width="9.5703125" style="1" customWidth="1"/>
    <col min="15897" max="16132" width="9.140625" style="1"/>
    <col min="16133" max="16133" width="0" style="1" hidden="1" customWidth="1"/>
    <col min="16134" max="16134" width="52" style="1" customWidth="1"/>
    <col min="16135" max="16135" width="0" style="1" hidden="1" customWidth="1"/>
    <col min="16136" max="16138" width="10.5703125" style="1" customWidth="1"/>
    <col min="16139" max="16139" width="11.5703125" style="1" customWidth="1"/>
    <col min="16140" max="16147" width="10.5703125" style="1" customWidth="1"/>
    <col min="16148" max="16149" width="14.42578125" style="1" customWidth="1"/>
    <col min="16150" max="16150" width="13.42578125" style="1" customWidth="1"/>
    <col min="16151" max="16151" width="14.42578125" style="1" customWidth="1"/>
    <col min="16152" max="16152" width="9.5703125" style="1" customWidth="1"/>
    <col min="16153" max="16384" width="9.140625" style="1"/>
  </cols>
  <sheetData>
    <row r="1" spans="1:29" s="97" customFormat="1" ht="18"/>
    <row r="2" spans="1:29" s="2" customFormat="1" ht="25.5" customHeight="1">
      <c r="B2" s="56" t="s">
        <v>169</v>
      </c>
      <c r="C2" s="56"/>
      <c r="D2" s="56"/>
      <c r="E2" s="56"/>
      <c r="F2" s="56"/>
      <c r="G2" s="56"/>
    </row>
    <row r="3" spans="1:29" ht="5.25" customHeight="1"/>
    <row r="4" spans="1:29" ht="5.0999999999999996" hidden="1" customHeight="1">
      <c r="B4" s="3"/>
      <c r="C4" s="60"/>
      <c r="D4" s="60"/>
      <c r="E4" s="60"/>
      <c r="F4" s="60"/>
      <c r="G4" s="60"/>
      <c r="H4" s="4"/>
      <c r="I4" s="4"/>
      <c r="J4" s="4"/>
      <c r="K4" s="4"/>
      <c r="L4" s="4"/>
      <c r="M4" s="4"/>
      <c r="N4" s="4"/>
      <c r="O4" s="4"/>
      <c r="P4" s="4"/>
      <c r="Q4" s="4"/>
      <c r="R4" s="4"/>
      <c r="V4" s="5"/>
      <c r="W4" s="5"/>
      <c r="X4" s="6"/>
    </row>
    <row r="5" spans="1:29" s="4" customFormat="1" ht="5.0999999999999996" hidden="1" customHeight="1">
      <c r="A5" s="1"/>
      <c r="B5" s="7"/>
      <c r="C5" s="13"/>
      <c r="D5" s="13"/>
      <c r="E5" s="13"/>
      <c r="F5" s="13"/>
      <c r="G5" s="13"/>
      <c r="H5" s="349"/>
      <c r="I5" s="349"/>
      <c r="J5" s="1"/>
      <c r="K5" s="1"/>
      <c r="L5" s="1"/>
      <c r="M5" s="1"/>
      <c r="N5" s="1"/>
      <c r="O5" s="1"/>
      <c r="P5" s="1"/>
      <c r="Q5" s="1"/>
      <c r="R5" s="1"/>
      <c r="S5" s="349"/>
      <c r="T5" s="349"/>
      <c r="U5" s="349"/>
      <c r="V5" s="350"/>
      <c r="W5" s="350"/>
      <c r="X5" s="361"/>
    </row>
    <row r="6" spans="1:29" ht="54.75" customHeight="1">
      <c r="B6" s="455" t="s">
        <v>118</v>
      </c>
      <c r="C6" s="456" t="s">
        <v>170</v>
      </c>
      <c r="D6" s="456" t="s">
        <v>171</v>
      </c>
      <c r="E6" s="456" t="s">
        <v>172</v>
      </c>
      <c r="F6" s="456" t="s">
        <v>173</v>
      </c>
      <c r="G6" s="456" t="s">
        <v>174</v>
      </c>
      <c r="H6" s="457" t="s">
        <v>119</v>
      </c>
      <c r="I6" s="458" t="s">
        <v>120</v>
      </c>
      <c r="J6" s="455" t="s">
        <v>7</v>
      </c>
      <c r="K6" s="455" t="s">
        <v>8</v>
      </c>
      <c r="L6" s="455" t="s">
        <v>9</v>
      </c>
      <c r="M6" s="455" t="s">
        <v>10</v>
      </c>
      <c r="N6" s="455" t="s">
        <v>39</v>
      </c>
      <c r="O6" s="455" t="s">
        <v>40</v>
      </c>
      <c r="P6" s="458" t="s">
        <v>41</v>
      </c>
      <c r="Q6" s="458" t="s">
        <v>42</v>
      </c>
      <c r="R6" s="455" t="s">
        <v>43</v>
      </c>
      <c r="S6" s="362" t="s">
        <v>175</v>
      </c>
      <c r="T6" s="456" t="s">
        <v>121</v>
      </c>
      <c r="U6" s="456" t="s">
        <v>122</v>
      </c>
      <c r="V6" s="363" t="s">
        <v>176</v>
      </c>
      <c r="W6" s="456" t="s">
        <v>124</v>
      </c>
      <c r="X6" s="456" t="s">
        <v>177</v>
      </c>
    </row>
    <row r="7" spans="1:29">
      <c r="B7" s="297" t="s">
        <v>126</v>
      </c>
      <c r="C7" s="59"/>
      <c r="D7" s="59"/>
      <c r="E7" s="238"/>
      <c r="F7" s="238"/>
      <c r="G7" s="238"/>
      <c r="H7" s="566"/>
      <c r="I7" s="364"/>
      <c r="J7" s="114"/>
      <c r="K7" s="364"/>
      <c r="L7" s="298"/>
      <c r="M7" s="298"/>
      <c r="N7" s="298"/>
      <c r="O7" s="298"/>
      <c r="P7" s="298"/>
      <c r="Q7" s="298"/>
      <c r="R7" s="298"/>
      <c r="S7" s="365"/>
      <c r="T7" s="59"/>
      <c r="U7" s="59"/>
      <c r="V7" s="365"/>
      <c r="W7" s="298"/>
      <c r="X7" s="366"/>
    </row>
    <row r="8" spans="1:29" ht="12.75">
      <c r="A8" s="10" t="s">
        <v>127</v>
      </c>
      <c r="B8" s="299" t="s">
        <v>128</v>
      </c>
      <c r="C8" s="58">
        <v>4906618.76</v>
      </c>
      <c r="D8" s="58">
        <v>2924041.8900000011</v>
      </c>
      <c r="E8" s="114">
        <v>2168405.9000000036</v>
      </c>
      <c r="F8" s="114">
        <v>3054951.9700000007</v>
      </c>
      <c r="G8" s="114">
        <v>8840137.3399999887</v>
      </c>
      <c r="H8" s="298">
        <v>2149305.39</v>
      </c>
      <c r="I8" s="298">
        <v>801205.42</v>
      </c>
      <c r="J8" s="114">
        <v>114266.73000000004</v>
      </c>
      <c r="K8" s="298">
        <v>24548.219999999998</v>
      </c>
      <c r="L8" s="114">
        <v>5839.4599999999991</v>
      </c>
      <c r="M8" s="298">
        <v>5331.82</v>
      </c>
      <c r="N8" s="298"/>
      <c r="O8" s="298"/>
      <c r="P8" s="298"/>
      <c r="Q8" s="298"/>
      <c r="R8" s="298"/>
      <c r="S8" s="58"/>
      <c r="T8" s="58">
        <f>SUM(H8:S8)</f>
        <v>3100497.04</v>
      </c>
      <c r="U8" s="58">
        <f>SUM(C8:G8)+T8</f>
        <v>24994652.899999991</v>
      </c>
      <c r="V8" s="106">
        <f>31978000-5800000</f>
        <v>26178000</v>
      </c>
      <c r="W8" s="300">
        <v>-5800000</v>
      </c>
      <c r="X8" s="301">
        <f>+(U8+'Incentives 2018-22'!T12)/(V8+W8)</f>
        <v>1.2377050201197366</v>
      </c>
      <c r="AC8" s="10"/>
    </row>
    <row r="9" spans="1:29" ht="12.75">
      <c r="A9" s="10"/>
      <c r="B9" s="299" t="s">
        <v>129</v>
      </c>
      <c r="C9" s="58">
        <v>353890.60000000033</v>
      </c>
      <c r="D9" s="58">
        <v>335271.55999999965</v>
      </c>
      <c r="E9" s="114">
        <v>452153.39999999967</v>
      </c>
      <c r="F9" s="114">
        <v>905830.47000000102</v>
      </c>
      <c r="G9" s="114">
        <v>612213.89000000036</v>
      </c>
      <c r="H9" s="298">
        <v>5855.71</v>
      </c>
      <c r="I9" s="298">
        <v>13793.6</v>
      </c>
      <c r="J9" s="114">
        <v>34677.870000000003</v>
      </c>
      <c r="K9" s="298">
        <v>26549.879999999997</v>
      </c>
      <c r="L9" s="114">
        <v>30881.51</v>
      </c>
      <c r="M9" s="298">
        <v>21622.059999999998</v>
      </c>
      <c r="N9" s="298"/>
      <c r="O9" s="298"/>
      <c r="P9" s="298"/>
      <c r="Q9" s="298"/>
      <c r="R9" s="298"/>
      <c r="S9" s="58"/>
      <c r="T9" s="58">
        <f>SUM(H9:S9)</f>
        <v>133380.63</v>
      </c>
      <c r="U9" s="58">
        <f t="shared" ref="U9:U10" si="0">SUM(C9:G9)+T9</f>
        <v>2792740.5500000007</v>
      </c>
      <c r="V9" s="106">
        <v>161770000</v>
      </c>
      <c r="W9" s="300"/>
      <c r="X9" s="301">
        <f>+(U9+'Incentives 2018-22'!T8)/(V9+W9)</f>
        <v>0.62392340885207398</v>
      </c>
      <c r="AC9" s="10"/>
    </row>
    <row r="10" spans="1:29" ht="12.75">
      <c r="A10" s="10" t="s">
        <v>130</v>
      </c>
      <c r="B10" s="302" t="s">
        <v>131</v>
      </c>
      <c r="C10" s="58">
        <v>411485.41000000003</v>
      </c>
      <c r="D10" s="58">
        <v>378985.42</v>
      </c>
      <c r="E10" s="114">
        <v>622602.30999999947</v>
      </c>
      <c r="F10" s="114">
        <v>942317.20999999973</v>
      </c>
      <c r="G10" s="114">
        <v>682643.72000000009</v>
      </c>
      <c r="H10" s="298">
        <v>7582.62</v>
      </c>
      <c r="I10" s="298">
        <v>14242.029999999999</v>
      </c>
      <c r="J10" s="114">
        <v>-15882.98</v>
      </c>
      <c r="K10" s="298">
        <v>16996.64</v>
      </c>
      <c r="L10" s="114">
        <v>-811.94999999999993</v>
      </c>
      <c r="M10" s="298">
        <v>-2999.02</v>
      </c>
      <c r="N10" s="298"/>
      <c r="O10" s="298"/>
      <c r="P10" s="298"/>
      <c r="Q10" s="298"/>
      <c r="R10" s="298"/>
      <c r="S10" s="58"/>
      <c r="T10" s="58">
        <f>SUM(H10:S10)</f>
        <v>19127.339999999997</v>
      </c>
      <c r="U10" s="58">
        <f t="shared" si="0"/>
        <v>3057161.4099999997</v>
      </c>
      <c r="V10" s="106">
        <v>20518000</v>
      </c>
      <c r="W10" s="303"/>
      <c r="X10" s="301">
        <f>+(U10+'Incentives 2018-22'!T9)/(V10+W10)</f>
        <v>0.57741618871235012</v>
      </c>
      <c r="AC10" s="10"/>
    </row>
    <row r="11" spans="1:29" ht="12.75">
      <c r="A11" s="10"/>
      <c r="B11" s="459" t="s">
        <v>132</v>
      </c>
      <c r="C11" s="367">
        <f>SUM(C8:C10)</f>
        <v>5671994.7700000005</v>
      </c>
      <c r="D11" s="367">
        <v>3638298.8700000006</v>
      </c>
      <c r="E11" s="368">
        <v>3243161.6100000031</v>
      </c>
      <c r="F11" s="368">
        <v>4903099.6500000013</v>
      </c>
      <c r="G11" s="368">
        <v>10134994.94999999</v>
      </c>
      <c r="H11" s="460">
        <f>SUM(H8:H10)</f>
        <v>2162743.7200000002</v>
      </c>
      <c r="I11" s="460">
        <f>SUM(I8:I10)</f>
        <v>829241.05</v>
      </c>
      <c r="J11" s="460">
        <f>SUM(J8:J10)</f>
        <v>133061.62000000002</v>
      </c>
      <c r="K11" s="460">
        <f t="shared" ref="K11:S11" si="1">SUM(K8:K10)</f>
        <v>68094.739999999991</v>
      </c>
      <c r="L11" s="460">
        <f t="shared" si="1"/>
        <v>35909.020000000004</v>
      </c>
      <c r="M11" s="460">
        <f t="shared" si="1"/>
        <v>23954.859999999997</v>
      </c>
      <c r="N11" s="460">
        <f t="shared" si="1"/>
        <v>0</v>
      </c>
      <c r="O11" s="460">
        <f t="shared" si="1"/>
        <v>0</v>
      </c>
      <c r="P11" s="460">
        <f t="shared" si="1"/>
        <v>0</v>
      </c>
      <c r="Q11" s="460">
        <f t="shared" si="1"/>
        <v>0</v>
      </c>
      <c r="R11" s="460">
        <f t="shared" si="1"/>
        <v>0</v>
      </c>
      <c r="S11" s="460">
        <f t="shared" si="1"/>
        <v>0</v>
      </c>
      <c r="T11" s="367">
        <f t="shared" ref="T11:V11" si="2">SUM(T8:T10)</f>
        <v>3253005.01</v>
      </c>
      <c r="U11" s="367">
        <f t="shared" si="2"/>
        <v>30844554.859999992</v>
      </c>
      <c r="V11" s="367">
        <f t="shared" si="2"/>
        <v>208466000</v>
      </c>
      <c r="W11" s="367">
        <f t="shared" ref="W11" si="3">SUM(W8:W10)</f>
        <v>-5800000</v>
      </c>
      <c r="X11" s="461">
        <f>+U11/V11</f>
        <v>0.14795964262757472</v>
      </c>
      <c r="AC11" s="10"/>
    </row>
    <row r="12" spans="1:29" ht="3.75" customHeight="1">
      <c r="A12" s="10"/>
      <c r="B12" s="304"/>
      <c r="C12" s="365"/>
      <c r="D12" s="58"/>
      <c r="E12" s="114"/>
      <c r="F12" s="114"/>
      <c r="G12" s="114"/>
      <c r="H12" s="298"/>
      <c r="I12" s="298"/>
      <c r="J12" s="114"/>
      <c r="K12" s="298"/>
      <c r="L12" s="298"/>
      <c r="M12" s="298"/>
      <c r="N12" s="298"/>
      <c r="O12" s="298"/>
      <c r="P12" s="298"/>
      <c r="Q12" s="298"/>
      <c r="R12" s="298"/>
      <c r="S12" s="365"/>
      <c r="T12" s="365"/>
      <c r="U12" s="365"/>
      <c r="V12" s="365"/>
      <c r="W12" s="364"/>
      <c r="X12" s="369"/>
      <c r="AC12" s="10"/>
    </row>
    <row r="13" spans="1:29" ht="12.75">
      <c r="A13" s="10"/>
      <c r="B13" s="297" t="s">
        <v>133</v>
      </c>
      <c r="C13" s="58"/>
      <c r="D13" s="58"/>
      <c r="E13" s="114"/>
      <c r="F13" s="114"/>
      <c r="G13" s="114"/>
      <c r="H13" s="298"/>
      <c r="I13" s="298"/>
      <c r="J13" s="114"/>
      <c r="K13" s="298"/>
      <c r="L13" s="298"/>
      <c r="M13" s="298"/>
      <c r="N13" s="298"/>
      <c r="O13" s="298"/>
      <c r="P13" s="298"/>
      <c r="Q13" s="298"/>
      <c r="R13" s="298"/>
      <c r="S13" s="58" t="s">
        <v>134</v>
      </c>
      <c r="T13" s="58"/>
      <c r="U13" s="58"/>
      <c r="V13" s="58"/>
      <c r="W13" s="298"/>
      <c r="X13" s="301"/>
      <c r="AC13" s="10"/>
    </row>
    <row r="14" spans="1:29" ht="12.75">
      <c r="A14" s="10" t="s">
        <v>135</v>
      </c>
      <c r="B14" s="299" t="s">
        <v>136</v>
      </c>
      <c r="C14" s="58">
        <v>6617.5699999999988</v>
      </c>
      <c r="D14" s="58">
        <v>5003.5800000000008</v>
      </c>
      <c r="E14" s="114">
        <v>7207.76</v>
      </c>
      <c r="F14" s="114">
        <v>9204.9899999999961</v>
      </c>
      <c r="G14" s="114">
        <v>3975.5800000000004</v>
      </c>
      <c r="H14" s="298">
        <v>310.56</v>
      </c>
      <c r="I14" s="298">
        <v>499.15999999999997</v>
      </c>
      <c r="J14" s="114">
        <v>200.58</v>
      </c>
      <c r="K14" s="298">
        <v>433.56</v>
      </c>
      <c r="L14" s="114">
        <v>506.39</v>
      </c>
      <c r="M14" s="298">
        <v>195.21</v>
      </c>
      <c r="N14" s="298"/>
      <c r="O14" s="298"/>
      <c r="P14" s="298"/>
      <c r="Q14" s="298"/>
      <c r="R14" s="298"/>
      <c r="S14" s="58"/>
      <c r="T14" s="58">
        <f>SUM(H14:S14)</f>
        <v>2145.46</v>
      </c>
      <c r="U14" s="58">
        <f t="shared" ref="U14:U15" si="4">SUM(C14:G14)+T14</f>
        <v>34154.939999999995</v>
      </c>
      <c r="V14" s="58">
        <v>63000</v>
      </c>
      <c r="W14" s="298"/>
      <c r="X14" s="301">
        <f>+U14/(V14+W14)</f>
        <v>0.54214190476190471</v>
      </c>
      <c r="AC14" s="10"/>
    </row>
    <row r="15" spans="1:29" ht="12.75">
      <c r="A15" s="10"/>
      <c r="B15" s="299" t="s">
        <v>178</v>
      </c>
      <c r="C15" s="58">
        <v>0</v>
      </c>
      <c r="D15" s="58">
        <v>0</v>
      </c>
      <c r="E15" s="114">
        <v>0</v>
      </c>
      <c r="F15" s="114">
        <v>0</v>
      </c>
      <c r="G15" s="114">
        <v>0</v>
      </c>
      <c r="H15" s="298">
        <v>0</v>
      </c>
      <c r="I15" s="298">
        <v>0</v>
      </c>
      <c r="J15" s="114">
        <v>0</v>
      </c>
      <c r="K15" s="298">
        <v>0</v>
      </c>
      <c r="L15" s="114">
        <v>0</v>
      </c>
      <c r="M15" s="298">
        <v>0</v>
      </c>
      <c r="N15" s="298"/>
      <c r="O15" s="298"/>
      <c r="P15" s="298"/>
      <c r="Q15" s="298"/>
      <c r="R15" s="298"/>
      <c r="S15" s="58"/>
      <c r="T15" s="58">
        <f>SUM(H15:S15)</f>
        <v>0</v>
      </c>
      <c r="U15" s="58">
        <f t="shared" si="4"/>
        <v>0</v>
      </c>
      <c r="V15" s="58">
        <v>0</v>
      </c>
      <c r="W15" s="298"/>
      <c r="X15" s="301">
        <v>0</v>
      </c>
      <c r="AC15" s="10"/>
    </row>
    <row r="16" spans="1:29" ht="12.75">
      <c r="A16" s="10"/>
      <c r="B16" s="459" t="s">
        <v>137</v>
      </c>
      <c r="C16" s="460">
        <f>SUM(C14:C15)</f>
        <v>6617.5699999999988</v>
      </c>
      <c r="D16" s="460">
        <v>5003.5800000000008</v>
      </c>
      <c r="E16" s="370">
        <v>7207.76</v>
      </c>
      <c r="F16" s="370">
        <v>9204.9899999999961</v>
      </c>
      <c r="G16" s="370">
        <v>3975.5800000000004</v>
      </c>
      <c r="H16" s="460">
        <f t="shared" ref="H16:S16" si="5">SUM(H14:H15)</f>
        <v>310.56</v>
      </c>
      <c r="I16" s="460">
        <f>SUM(I14:I15)</f>
        <v>499.15999999999997</v>
      </c>
      <c r="J16" s="460">
        <f t="shared" si="5"/>
        <v>200.58</v>
      </c>
      <c r="K16" s="460">
        <f t="shared" si="5"/>
        <v>433.56</v>
      </c>
      <c r="L16" s="460">
        <f t="shared" si="5"/>
        <v>506.39</v>
      </c>
      <c r="M16" s="460">
        <f t="shared" si="5"/>
        <v>195.21</v>
      </c>
      <c r="N16" s="460">
        <f t="shared" si="5"/>
        <v>0</v>
      </c>
      <c r="O16" s="460">
        <f t="shared" si="5"/>
        <v>0</v>
      </c>
      <c r="P16" s="460">
        <f t="shared" si="5"/>
        <v>0</v>
      </c>
      <c r="Q16" s="460">
        <f t="shared" si="5"/>
        <v>0</v>
      </c>
      <c r="R16" s="460">
        <f t="shared" si="5"/>
        <v>0</v>
      </c>
      <c r="S16" s="460">
        <f t="shared" si="5"/>
        <v>0</v>
      </c>
      <c r="T16" s="460">
        <f t="shared" ref="T16:V16" si="6">SUM(T14:T15)</f>
        <v>2145.46</v>
      </c>
      <c r="U16" s="460">
        <f t="shared" si="6"/>
        <v>34154.939999999995</v>
      </c>
      <c r="V16" s="367">
        <f t="shared" si="6"/>
        <v>63000</v>
      </c>
      <c r="W16" s="367">
        <f t="shared" ref="W16" si="7">SUM(W14:W15)</f>
        <v>0</v>
      </c>
      <c r="X16" s="461">
        <f>+U16/V16</f>
        <v>0.54214190476190471</v>
      </c>
      <c r="AC16" s="10"/>
    </row>
    <row r="17" spans="1:29" ht="5.0999999999999996" customHeight="1">
      <c r="A17" s="10"/>
      <c r="B17" s="305"/>
      <c r="C17" s="58"/>
      <c r="D17" s="58"/>
      <c r="E17" s="114"/>
      <c r="F17" s="114"/>
      <c r="G17" s="114"/>
      <c r="H17" s="298"/>
      <c r="I17" s="298"/>
      <c r="J17" s="114"/>
      <c r="K17" s="298"/>
      <c r="L17" s="298"/>
      <c r="M17" s="298"/>
      <c r="N17" s="298"/>
      <c r="O17" s="298"/>
      <c r="P17" s="298"/>
      <c r="Q17" s="298"/>
      <c r="R17" s="298"/>
      <c r="S17" s="365"/>
      <c r="T17" s="58"/>
      <c r="U17" s="58"/>
      <c r="V17" s="58"/>
      <c r="W17" s="298"/>
      <c r="X17" s="301"/>
      <c r="AC17" s="10"/>
    </row>
    <row r="18" spans="1:29" ht="12.75">
      <c r="A18" s="10"/>
      <c r="B18" s="305" t="s">
        <v>138</v>
      </c>
      <c r="C18" s="58"/>
      <c r="D18" s="58"/>
      <c r="E18" s="114"/>
      <c r="F18" s="114"/>
      <c r="G18" s="114"/>
      <c r="H18" s="298"/>
      <c r="I18" s="298"/>
      <c r="J18" s="114"/>
      <c r="K18" s="298"/>
      <c r="L18" s="298"/>
      <c r="M18" s="298"/>
      <c r="N18" s="298"/>
      <c r="O18" s="298"/>
      <c r="P18" s="298"/>
      <c r="Q18" s="298"/>
      <c r="R18" s="298"/>
      <c r="S18" s="58"/>
      <c r="T18" s="58"/>
      <c r="U18" s="58"/>
      <c r="V18" s="58"/>
      <c r="W18" s="566"/>
      <c r="X18" s="301"/>
      <c r="AC18" s="10"/>
    </row>
    <row r="19" spans="1:29" ht="12.75">
      <c r="A19" s="10"/>
      <c r="B19" s="299" t="s">
        <v>139</v>
      </c>
      <c r="C19" s="58">
        <v>117660.87</v>
      </c>
      <c r="D19" s="58">
        <v>157821.19000000003</v>
      </c>
      <c r="E19" s="114">
        <v>29963.95</v>
      </c>
      <c r="F19" s="114">
        <v>3869.24</v>
      </c>
      <c r="G19" s="114">
        <v>3553.9199999999996</v>
      </c>
      <c r="H19" s="298">
        <v>196.14</v>
      </c>
      <c r="I19" s="298">
        <v>976.26</v>
      </c>
      <c r="J19" s="114">
        <v>-384.6</v>
      </c>
      <c r="K19" s="298">
        <v>1701.24</v>
      </c>
      <c r="L19" s="114">
        <v>204.07</v>
      </c>
      <c r="M19" s="298">
        <v>-780</v>
      </c>
      <c r="N19" s="298"/>
      <c r="O19" s="298"/>
      <c r="P19" s="298"/>
      <c r="Q19" s="298"/>
      <c r="R19" s="298"/>
      <c r="S19" s="58"/>
      <c r="T19" s="58">
        <f>SUM(H19:S19)</f>
        <v>1913.1100000000001</v>
      </c>
      <c r="U19" s="58">
        <f t="shared" ref="U19:U20" si="8">SUM(C19:G19)+T19</f>
        <v>314782.28000000003</v>
      </c>
      <c r="V19" s="58">
        <v>6000000</v>
      </c>
      <c r="W19" s="114"/>
      <c r="X19" s="306">
        <f>+U19/V19</f>
        <v>5.2463713333333335E-2</v>
      </c>
      <c r="AC19" s="10"/>
    </row>
    <row r="20" spans="1:29" ht="12.75">
      <c r="A20" s="10" t="s">
        <v>140</v>
      </c>
      <c r="B20" s="299" t="s">
        <v>141</v>
      </c>
      <c r="C20" s="58">
        <v>978544.03</v>
      </c>
      <c r="D20" s="58">
        <v>1300087.8900000006</v>
      </c>
      <c r="E20" s="114">
        <v>2427266.1400000015</v>
      </c>
      <c r="F20" s="114">
        <v>1995847.8799999966</v>
      </c>
      <c r="G20" s="114">
        <v>4292881.6200000094</v>
      </c>
      <c r="H20" s="298">
        <v>38244.42</v>
      </c>
      <c r="I20" s="298">
        <v>-2436.15</v>
      </c>
      <c r="J20" s="114">
        <v>-465.30999999999995</v>
      </c>
      <c r="K20" s="298">
        <v>-11826.89</v>
      </c>
      <c r="L20" s="114">
        <v>1488.46</v>
      </c>
      <c r="M20" s="298">
        <v>1921.51</v>
      </c>
      <c r="N20" s="298"/>
      <c r="O20" s="298"/>
      <c r="P20" s="298"/>
      <c r="Q20" s="298"/>
      <c r="R20" s="298"/>
      <c r="S20" s="114"/>
      <c r="T20" s="214">
        <f>SUM(H20:S20)</f>
        <v>26926.039999999997</v>
      </c>
      <c r="U20" s="58">
        <f t="shared" si="8"/>
        <v>11021553.600000009</v>
      </c>
      <c r="V20" s="108">
        <v>12931000</v>
      </c>
      <c r="W20" s="8"/>
      <c r="X20" s="306">
        <f>+U20/V20</f>
        <v>0.85233575129533745</v>
      </c>
      <c r="AC20" s="10"/>
    </row>
    <row r="21" spans="1:29" ht="12.75">
      <c r="A21" s="10"/>
      <c r="B21" s="459" t="s">
        <v>142</v>
      </c>
      <c r="C21" s="460">
        <f>SUM(C19:C20)</f>
        <v>1096204.8999999999</v>
      </c>
      <c r="D21" s="460">
        <v>1457909.0800000005</v>
      </c>
      <c r="E21" s="370">
        <v>2457230.0900000017</v>
      </c>
      <c r="F21" s="370">
        <v>1999717.1199999966</v>
      </c>
      <c r="G21" s="370">
        <v>4296435.5400000094</v>
      </c>
      <c r="H21" s="460">
        <f>H20+H19</f>
        <v>38440.559999999998</v>
      </c>
      <c r="I21" s="460">
        <f>I20+I19</f>
        <v>-1459.89</v>
      </c>
      <c r="J21" s="460">
        <f>J20+J19</f>
        <v>-849.91</v>
      </c>
      <c r="K21" s="460">
        <f t="shared" ref="K21:S21" si="9">K20+K19</f>
        <v>-10125.65</v>
      </c>
      <c r="L21" s="460">
        <f t="shared" si="9"/>
        <v>1692.53</v>
      </c>
      <c r="M21" s="460">
        <f t="shared" si="9"/>
        <v>1141.51</v>
      </c>
      <c r="N21" s="460">
        <f t="shared" si="9"/>
        <v>0</v>
      </c>
      <c r="O21" s="460">
        <f t="shared" si="9"/>
        <v>0</v>
      </c>
      <c r="P21" s="460">
        <f t="shared" si="9"/>
        <v>0</v>
      </c>
      <c r="Q21" s="460">
        <f t="shared" si="9"/>
        <v>0</v>
      </c>
      <c r="R21" s="460">
        <f t="shared" si="9"/>
        <v>0</v>
      </c>
      <c r="S21" s="460">
        <f t="shared" si="9"/>
        <v>0</v>
      </c>
      <c r="T21" s="460">
        <f>T20+T19</f>
        <v>28839.149999999998</v>
      </c>
      <c r="U21" s="460">
        <f>U20+U19</f>
        <v>11336335.880000008</v>
      </c>
      <c r="V21" s="367">
        <f>V20+V19</f>
        <v>18931000</v>
      </c>
      <c r="W21" s="367">
        <f>W20+W19</f>
        <v>0</v>
      </c>
      <c r="X21" s="461">
        <f>+U21/V21</f>
        <v>0.59882393323120853</v>
      </c>
      <c r="AC21" s="10"/>
    </row>
    <row r="22" spans="1:29" ht="3" customHeight="1">
      <c r="A22" s="10"/>
      <c r="B22" s="299"/>
      <c r="C22" s="58"/>
      <c r="D22" s="58"/>
      <c r="E22" s="114"/>
      <c r="F22" s="114"/>
      <c r="G22" s="114"/>
      <c r="H22" s="298"/>
      <c r="I22" s="298"/>
      <c r="J22" s="58"/>
      <c r="K22" s="298"/>
      <c r="L22" s="298"/>
      <c r="M22" s="298"/>
      <c r="N22" s="298"/>
      <c r="O22" s="307"/>
      <c r="P22" s="298"/>
      <c r="Q22" s="298"/>
      <c r="R22" s="298"/>
      <c r="S22" s="365"/>
      <c r="T22" s="58"/>
      <c r="U22" s="58">
        <v>0</v>
      </c>
      <c r="V22" s="106"/>
      <c r="W22" s="300"/>
      <c r="X22" s="308"/>
      <c r="AC22" s="10"/>
    </row>
    <row r="23" spans="1:29" ht="12.75">
      <c r="A23" s="10"/>
      <c r="B23" s="297" t="s">
        <v>143</v>
      </c>
      <c r="C23" s="58"/>
      <c r="D23" s="58"/>
      <c r="E23" s="114"/>
      <c r="F23" s="114"/>
      <c r="G23" s="114"/>
      <c r="H23" s="298"/>
      <c r="I23" s="298"/>
      <c r="J23" s="58"/>
      <c r="K23" s="298"/>
      <c r="L23" s="298"/>
      <c r="M23" s="298"/>
      <c r="N23" s="298"/>
      <c r="O23" s="298"/>
      <c r="P23" s="298"/>
      <c r="Q23" s="298"/>
      <c r="R23" s="298"/>
      <c r="S23" s="58"/>
      <c r="T23" s="58"/>
      <c r="U23" s="58"/>
      <c r="V23" s="58"/>
      <c r="W23" s="298"/>
      <c r="X23" s="301"/>
      <c r="AC23" s="10"/>
    </row>
    <row r="24" spans="1:29" ht="12.75">
      <c r="A24" s="10" t="s">
        <v>144</v>
      </c>
      <c r="B24" s="299" t="s">
        <v>145</v>
      </c>
      <c r="C24" s="58">
        <v>2289175.92</v>
      </c>
      <c r="D24" s="58">
        <v>1630516.61</v>
      </c>
      <c r="E24" s="114">
        <v>1289308.3600000017</v>
      </c>
      <c r="F24" s="114">
        <v>1504617.4</v>
      </c>
      <c r="G24" s="114">
        <v>1447070.5199999993</v>
      </c>
      <c r="H24" s="298">
        <v>93065.69</v>
      </c>
      <c r="I24" s="298">
        <v>95989.680000000008</v>
      </c>
      <c r="J24" s="114">
        <v>-154245.86000000002</v>
      </c>
      <c r="K24" s="298">
        <v>20124.560000000001</v>
      </c>
      <c r="L24" s="114">
        <v>1085.8799999999999</v>
      </c>
      <c r="M24" s="298">
        <v>-1704.15</v>
      </c>
      <c r="N24" s="298"/>
      <c r="O24" s="298"/>
      <c r="P24" s="298"/>
      <c r="Q24" s="298"/>
      <c r="R24" s="298"/>
      <c r="S24" s="58"/>
      <c r="T24" s="58">
        <f>SUM(H24:S24)</f>
        <v>54315.799999999974</v>
      </c>
      <c r="U24" s="58">
        <f t="shared" ref="U24:U25" si="10">SUM(C24:G24)+T24</f>
        <v>8215004.6100000022</v>
      </c>
      <c r="V24" s="58">
        <v>20446000</v>
      </c>
      <c r="W24" s="298"/>
      <c r="X24" s="301">
        <f>+(U24+'Incentives 2018-22'!T7)/(V24+W24)</f>
        <v>0.45518118507287497</v>
      </c>
      <c r="AC24" s="10"/>
    </row>
    <row r="25" spans="1:29" ht="12.75">
      <c r="A25" s="10" t="s">
        <v>146</v>
      </c>
      <c r="B25" s="299" t="s">
        <v>147</v>
      </c>
      <c r="C25" s="58">
        <v>612928.11</v>
      </c>
      <c r="D25" s="58">
        <v>362337.58999999997</v>
      </c>
      <c r="E25" s="114">
        <v>400450.3000000001</v>
      </c>
      <c r="F25" s="114">
        <v>4571757.9600000009</v>
      </c>
      <c r="G25" s="114">
        <v>2228628.4799999986</v>
      </c>
      <c r="H25" s="298">
        <v>73281.549999999988</v>
      </c>
      <c r="I25" s="298">
        <v>980826.6</v>
      </c>
      <c r="J25" s="114">
        <v>-267788.95999999996</v>
      </c>
      <c r="K25" s="298">
        <v>-20080.38</v>
      </c>
      <c r="L25" s="114">
        <v>59870.28</v>
      </c>
      <c r="M25" s="298">
        <v>106456.75</v>
      </c>
      <c r="N25" s="298"/>
      <c r="O25" s="298"/>
      <c r="P25" s="298"/>
      <c r="Q25" s="298"/>
      <c r="R25" s="298"/>
      <c r="S25" s="58"/>
      <c r="T25" s="58">
        <f>SUM(H25:S25)</f>
        <v>932565.84</v>
      </c>
      <c r="U25" s="58">
        <f t="shared" si="10"/>
        <v>9108668.2799999993</v>
      </c>
      <c r="V25" s="107">
        <v>7230000</v>
      </c>
      <c r="W25" s="309"/>
      <c r="X25" s="301">
        <f>+U25/(V25+W25)</f>
        <v>1.259843468879668</v>
      </c>
      <c r="AC25" s="10"/>
    </row>
    <row r="26" spans="1:29" ht="12.75">
      <c r="A26" s="10"/>
      <c r="B26" s="459" t="s">
        <v>150</v>
      </c>
      <c r="C26" s="460">
        <f>SUM(C24:C25)</f>
        <v>2902104.03</v>
      </c>
      <c r="D26" s="460">
        <v>1992854.2000000002</v>
      </c>
      <c r="E26" s="370">
        <v>1689758.6600000018</v>
      </c>
      <c r="F26" s="370">
        <v>6076375.3600000013</v>
      </c>
      <c r="G26" s="370">
        <v>3675698.9999999981</v>
      </c>
      <c r="H26" s="460">
        <f t="shared" ref="H26:S26" si="11">SUM(H24:H25)</f>
        <v>166347.24</v>
      </c>
      <c r="I26" s="460">
        <f>SUM(I24:I25)</f>
        <v>1076816.28</v>
      </c>
      <c r="J26" s="460">
        <f t="shared" si="11"/>
        <v>-422034.81999999995</v>
      </c>
      <c r="K26" s="460">
        <f t="shared" si="11"/>
        <v>44.180000000000291</v>
      </c>
      <c r="L26" s="460">
        <f t="shared" si="11"/>
        <v>60956.159999999996</v>
      </c>
      <c r="M26" s="460">
        <f t="shared" si="11"/>
        <v>104752.6</v>
      </c>
      <c r="N26" s="460">
        <f t="shared" si="11"/>
        <v>0</v>
      </c>
      <c r="O26" s="460">
        <f t="shared" si="11"/>
        <v>0</v>
      </c>
      <c r="P26" s="460">
        <f t="shared" si="11"/>
        <v>0</v>
      </c>
      <c r="Q26" s="460">
        <f t="shared" si="11"/>
        <v>0</v>
      </c>
      <c r="R26" s="460">
        <f t="shared" si="11"/>
        <v>0</v>
      </c>
      <c r="S26" s="460">
        <f t="shared" si="11"/>
        <v>0</v>
      </c>
      <c r="T26" s="460">
        <f t="shared" ref="T26:V26" si="12">SUM(T24:T25)</f>
        <v>986881.6399999999</v>
      </c>
      <c r="U26" s="460">
        <f t="shared" si="12"/>
        <v>17323672.890000001</v>
      </c>
      <c r="V26" s="367">
        <f t="shared" si="12"/>
        <v>27676000</v>
      </c>
      <c r="W26" s="460">
        <f t="shared" ref="W26" si="13">SUM(W24:W25)</f>
        <v>0</v>
      </c>
      <c r="X26" s="461">
        <f>+U26/V26</f>
        <v>0.62594568904465964</v>
      </c>
      <c r="AC26" s="10"/>
    </row>
    <row r="27" spans="1:29" ht="3" customHeight="1">
      <c r="A27" s="10"/>
      <c r="B27" s="299"/>
      <c r="C27" s="58"/>
      <c r="D27" s="58"/>
      <c r="E27" s="114"/>
      <c r="F27" s="114"/>
      <c r="G27" s="114"/>
      <c r="H27" s="298"/>
      <c r="I27" s="298"/>
      <c r="J27" s="58"/>
      <c r="K27" s="298"/>
      <c r="L27" s="298"/>
      <c r="M27" s="298"/>
      <c r="N27" s="298"/>
      <c r="O27" s="298"/>
      <c r="P27" s="298"/>
      <c r="Q27" s="298"/>
      <c r="R27" s="298"/>
      <c r="S27" s="365"/>
      <c r="T27" s="58"/>
      <c r="U27" s="58"/>
      <c r="V27" s="58"/>
      <c r="W27" s="298"/>
      <c r="X27" s="301"/>
      <c r="AC27" s="10"/>
    </row>
    <row r="28" spans="1:29" ht="12.75">
      <c r="A28" s="10"/>
      <c r="B28" s="310" t="s">
        <v>151</v>
      </c>
      <c r="C28" s="58"/>
      <c r="D28" s="58"/>
      <c r="E28" s="114"/>
      <c r="F28" s="114"/>
      <c r="G28" s="114"/>
      <c r="H28" s="298"/>
      <c r="I28" s="298"/>
      <c r="J28" s="58"/>
      <c r="K28" s="298"/>
      <c r="L28" s="298"/>
      <c r="M28" s="298"/>
      <c r="N28" s="298"/>
      <c r="O28" s="298"/>
      <c r="P28" s="298"/>
      <c r="Q28" s="298"/>
      <c r="R28" s="298"/>
      <c r="S28" s="58"/>
      <c r="T28" s="58"/>
      <c r="U28" s="58"/>
      <c r="V28" s="58"/>
      <c r="W28" s="298"/>
      <c r="X28" s="301"/>
      <c r="AC28" s="10"/>
    </row>
    <row r="29" spans="1:29" ht="13.5">
      <c r="A29" s="10" t="s">
        <v>152</v>
      </c>
      <c r="B29" s="299" t="s">
        <v>179</v>
      </c>
      <c r="C29" s="58">
        <v>531947.31000000006</v>
      </c>
      <c r="D29" s="58">
        <v>823052.80999999994</v>
      </c>
      <c r="E29" s="114">
        <v>389166.29</v>
      </c>
      <c r="F29" s="114">
        <v>60483.670000000006</v>
      </c>
      <c r="G29" s="114">
        <v>29346.12</v>
      </c>
      <c r="H29" s="298">
        <v>2403.38</v>
      </c>
      <c r="I29" s="298">
        <v>3000.8999999999996</v>
      </c>
      <c r="J29" s="114">
        <v>-900.54</v>
      </c>
      <c r="K29" s="298">
        <v>2008.81</v>
      </c>
      <c r="L29" s="114">
        <v>2051.85</v>
      </c>
      <c r="M29" s="298">
        <v>1376.33</v>
      </c>
      <c r="N29" s="298"/>
      <c r="O29" s="298"/>
      <c r="P29" s="298"/>
      <c r="Q29" s="298"/>
      <c r="R29" s="298"/>
      <c r="S29" s="58"/>
      <c r="T29" s="58">
        <f>SUM(H29:S29)</f>
        <v>9940.73</v>
      </c>
      <c r="U29" s="58">
        <f t="shared" ref="U29:U31" si="14">SUM(C29:G29)+T29</f>
        <v>1843936.9300000002</v>
      </c>
      <c r="V29" s="58">
        <v>2137000</v>
      </c>
      <c r="W29" s="298">
        <v>-4200000</v>
      </c>
      <c r="X29" s="301">
        <f>+(U29+'Incentives 2018-22'!T13)/V29</f>
        <v>0.97996437061300889</v>
      </c>
      <c r="AC29" s="10"/>
    </row>
    <row r="30" spans="1:29" ht="12.75">
      <c r="A30" s="10"/>
      <c r="B30" s="299" t="s">
        <v>180</v>
      </c>
      <c r="C30" s="58">
        <v>402118.98000000004</v>
      </c>
      <c r="D30" s="58">
        <v>318507.14000000007</v>
      </c>
      <c r="E30" s="114">
        <v>305369.55000000016</v>
      </c>
      <c r="F30" s="114">
        <v>44369.59</v>
      </c>
      <c r="G30" s="114">
        <v>15123.110000000002</v>
      </c>
      <c r="H30" s="298">
        <v>1585.9299999999998</v>
      </c>
      <c r="I30" s="298">
        <v>2242.06</v>
      </c>
      <c r="J30" s="114">
        <v>969.2</v>
      </c>
      <c r="K30" s="298">
        <v>1919.2</v>
      </c>
      <c r="L30" s="114">
        <v>2505.6499999999996</v>
      </c>
      <c r="M30" s="298">
        <v>380.68</v>
      </c>
      <c r="N30" s="298"/>
      <c r="O30" s="298"/>
      <c r="P30" s="298"/>
      <c r="Q30" s="298"/>
      <c r="R30" s="298"/>
      <c r="S30" s="58"/>
      <c r="T30" s="58">
        <f>SUM(H30:S30)</f>
        <v>9602.7199999999993</v>
      </c>
      <c r="U30" s="58">
        <f t="shared" si="14"/>
        <v>1095091.0900000003</v>
      </c>
      <c r="V30" s="58">
        <v>1813000</v>
      </c>
      <c r="W30" s="298"/>
      <c r="X30" s="301">
        <f>+(U30+'Incentives 2018-22'!T11)/V30</f>
        <v>0.85988363485934927</v>
      </c>
      <c r="AC30" s="10"/>
    </row>
    <row r="31" spans="1:29" ht="12.75">
      <c r="A31" s="151" t="s">
        <v>181</v>
      </c>
      <c r="B31" s="299" t="s">
        <v>380</v>
      </c>
      <c r="C31" s="58">
        <v>0</v>
      </c>
      <c r="D31" s="58">
        <v>108599.27</v>
      </c>
      <c r="E31" s="114">
        <v>216695.41999999998</v>
      </c>
      <c r="F31" s="114">
        <v>158568.12000000002</v>
      </c>
      <c r="G31" s="114">
        <v>0</v>
      </c>
      <c r="H31" s="298">
        <v>0</v>
      </c>
      <c r="I31" s="298">
        <v>0</v>
      </c>
      <c r="J31" s="114">
        <v>0</v>
      </c>
      <c r="K31" s="298">
        <v>0</v>
      </c>
      <c r="L31" s="114">
        <v>0</v>
      </c>
      <c r="M31" s="298">
        <v>0</v>
      </c>
      <c r="N31" s="298"/>
      <c r="O31" s="298"/>
      <c r="P31" s="298"/>
      <c r="Q31" s="298"/>
      <c r="R31" s="298"/>
      <c r="S31" s="58"/>
      <c r="T31" s="58">
        <f>SUM(H31:S31)</f>
        <v>0</v>
      </c>
      <c r="U31" s="58">
        <f t="shared" si="14"/>
        <v>483862.81000000006</v>
      </c>
      <c r="V31" s="58">
        <v>1000000</v>
      </c>
      <c r="W31" s="298"/>
      <c r="X31" s="301">
        <v>0</v>
      </c>
      <c r="AC31" s="10"/>
    </row>
    <row r="32" spans="1:29" ht="12.75">
      <c r="A32" s="10"/>
      <c r="B32" s="459" t="s">
        <v>154</v>
      </c>
      <c r="C32" s="367">
        <f>SUM(C29:C31)</f>
        <v>934066.29</v>
      </c>
      <c r="D32" s="367">
        <v>1250159.22</v>
      </c>
      <c r="E32" s="368">
        <v>911231.26</v>
      </c>
      <c r="F32" s="368">
        <v>263421.38</v>
      </c>
      <c r="G32" s="368">
        <v>44469.23</v>
      </c>
      <c r="H32" s="460">
        <f>SUM(H29:H31)</f>
        <v>3989.31</v>
      </c>
      <c r="I32" s="367">
        <f>SUM(I29:I31)</f>
        <v>5242.9599999999991</v>
      </c>
      <c r="J32" s="367">
        <f t="shared" ref="J32:S32" si="15">SUM(J29:J31)</f>
        <v>68.660000000000082</v>
      </c>
      <c r="K32" s="367">
        <f t="shared" si="15"/>
        <v>3928.01</v>
      </c>
      <c r="L32" s="367">
        <f t="shared" si="15"/>
        <v>4557.5</v>
      </c>
      <c r="M32" s="367">
        <f t="shared" si="15"/>
        <v>1757.01</v>
      </c>
      <c r="N32" s="367">
        <f t="shared" si="15"/>
        <v>0</v>
      </c>
      <c r="O32" s="367">
        <f t="shared" si="15"/>
        <v>0</v>
      </c>
      <c r="P32" s="367">
        <f t="shared" si="15"/>
        <v>0</v>
      </c>
      <c r="Q32" s="367">
        <f t="shared" si="15"/>
        <v>0</v>
      </c>
      <c r="R32" s="367">
        <f t="shared" si="15"/>
        <v>0</v>
      </c>
      <c r="S32" s="367">
        <f t="shared" si="15"/>
        <v>0</v>
      </c>
      <c r="T32" s="367">
        <f t="shared" ref="T32:V32" si="16">SUM(T29:T31)</f>
        <v>19543.449999999997</v>
      </c>
      <c r="U32" s="367">
        <f t="shared" si="16"/>
        <v>3422890.8300000005</v>
      </c>
      <c r="V32" s="367">
        <f t="shared" si="16"/>
        <v>4950000</v>
      </c>
      <c r="W32" s="460">
        <f t="shared" ref="W32" si="17">SUM(W29:W31)</f>
        <v>-4200000</v>
      </c>
      <c r="X32" s="461">
        <f>+U32/V32</f>
        <v>0.69149309696969707</v>
      </c>
      <c r="AC32" s="10"/>
    </row>
    <row r="33" spans="1:29" ht="3" customHeight="1">
      <c r="A33" s="10"/>
      <c r="B33" s="299"/>
      <c r="C33" s="58"/>
      <c r="D33" s="58"/>
      <c r="E33" s="114"/>
      <c r="F33" s="114"/>
      <c r="G33" s="114"/>
      <c r="H33" s="298"/>
      <c r="I33" s="298"/>
      <c r="J33" s="58"/>
      <c r="K33" s="298"/>
      <c r="L33" s="298"/>
      <c r="M33" s="298"/>
      <c r="N33" s="298"/>
      <c r="O33" s="298"/>
      <c r="P33" s="298"/>
      <c r="Q33" s="298"/>
      <c r="R33" s="298"/>
      <c r="S33" s="365"/>
      <c r="T33" s="58"/>
      <c r="U33" s="58"/>
      <c r="V33" s="58"/>
      <c r="W33" s="298"/>
      <c r="X33" s="301"/>
      <c r="AC33" s="10"/>
    </row>
    <row r="34" spans="1:29" ht="12.75" customHeight="1">
      <c r="A34" s="10"/>
      <c r="B34" s="305" t="s">
        <v>155</v>
      </c>
      <c r="C34" s="58"/>
      <c r="D34" s="58"/>
      <c r="E34" s="114"/>
      <c r="F34" s="114"/>
      <c r="G34" s="114"/>
      <c r="H34" s="298"/>
      <c r="I34" s="298"/>
      <c r="J34" s="58"/>
      <c r="K34" s="298"/>
      <c r="L34" s="298"/>
      <c r="M34" s="298"/>
      <c r="N34" s="298"/>
      <c r="O34" s="298"/>
      <c r="P34" s="298"/>
      <c r="Q34" s="298"/>
      <c r="R34" s="298"/>
      <c r="S34" s="58"/>
      <c r="T34" s="58"/>
      <c r="U34" s="58"/>
      <c r="V34" s="58"/>
      <c r="W34" s="298"/>
      <c r="X34" s="301"/>
      <c r="AC34" s="10"/>
    </row>
    <row r="35" spans="1:29" ht="12.75">
      <c r="A35" s="151" t="s">
        <v>156</v>
      </c>
      <c r="B35" s="299" t="s">
        <v>182</v>
      </c>
      <c r="C35" s="58">
        <v>2117477.4800000004</v>
      </c>
      <c r="D35" s="58">
        <v>685416.36999999953</v>
      </c>
      <c r="E35" s="114">
        <v>169207.97</v>
      </c>
      <c r="F35" s="114">
        <v>560522.93999999959</v>
      </c>
      <c r="G35" s="114">
        <v>2719996.9000000018</v>
      </c>
      <c r="H35" s="298">
        <v>76482.589999999982</v>
      </c>
      <c r="I35" s="298">
        <v>21450.490000000005</v>
      </c>
      <c r="J35" s="114">
        <v>7642.4400000000005</v>
      </c>
      <c r="K35" s="298">
        <v>43420.200000000012</v>
      </c>
      <c r="L35" s="114">
        <v>-3305.0399999999995</v>
      </c>
      <c r="M35" s="298">
        <v>-1421.8100000000004</v>
      </c>
      <c r="N35" s="298"/>
      <c r="O35" s="298"/>
      <c r="P35" s="298"/>
      <c r="Q35" s="298"/>
      <c r="R35" s="298"/>
      <c r="S35" s="58"/>
      <c r="T35" s="58">
        <f>SUM(H35:S35)</f>
        <v>144268.87</v>
      </c>
      <c r="U35" s="58">
        <f t="shared" ref="U35:U36" si="18">SUM(C35:G35)+T35</f>
        <v>6396890.5300000021</v>
      </c>
      <c r="V35" s="58">
        <v>12221000</v>
      </c>
      <c r="W35" s="298"/>
      <c r="X35" s="301">
        <f>+U35/V35</f>
        <v>0.52343429588413404</v>
      </c>
      <c r="AC35" s="10"/>
    </row>
    <row r="36" spans="1:29" ht="12.75">
      <c r="A36" s="151"/>
      <c r="B36" s="299" t="s">
        <v>158</v>
      </c>
      <c r="C36" s="58">
        <v>59671.640000000014</v>
      </c>
      <c r="D36" s="58">
        <v>68344.75999999998</v>
      </c>
      <c r="E36" s="114">
        <v>11582.87000000001</v>
      </c>
      <c r="F36" s="114">
        <v>250359.33000000031</v>
      </c>
      <c r="G36" s="114">
        <v>81023.349999999904</v>
      </c>
      <c r="H36" s="298">
        <v>767.14</v>
      </c>
      <c r="I36" s="298">
        <v>7916.99</v>
      </c>
      <c r="J36" s="114">
        <v>-5351.77</v>
      </c>
      <c r="K36" s="298">
        <v>15093.41</v>
      </c>
      <c r="L36" s="114">
        <v>-2747.78</v>
      </c>
      <c r="M36" s="298">
        <v>-3469.75</v>
      </c>
      <c r="N36" s="298"/>
      <c r="O36" s="298"/>
      <c r="P36" s="298"/>
      <c r="Q36" s="298"/>
      <c r="R36" s="298"/>
      <c r="S36" s="58"/>
      <c r="T36" s="58">
        <f>SUM(H36:S36)</f>
        <v>12208.239999999996</v>
      </c>
      <c r="U36" s="58">
        <f t="shared" si="18"/>
        <v>483190.19000000024</v>
      </c>
      <c r="V36" s="58">
        <v>1350000</v>
      </c>
      <c r="W36" s="298"/>
      <c r="X36" s="301">
        <f>+U36/V36</f>
        <v>0.35791865925925942</v>
      </c>
      <c r="AC36" s="10"/>
    </row>
    <row r="37" spans="1:29" ht="12.75">
      <c r="A37" s="10"/>
      <c r="B37" s="459" t="s">
        <v>159</v>
      </c>
      <c r="C37" s="460">
        <f>SUM(C35:C36)</f>
        <v>2177149.1200000006</v>
      </c>
      <c r="D37" s="460">
        <v>753761.12999999954</v>
      </c>
      <c r="E37" s="370">
        <v>180790.84000000003</v>
      </c>
      <c r="F37" s="370">
        <v>810882.2699999999</v>
      </c>
      <c r="G37" s="370">
        <v>2801020.2500000019</v>
      </c>
      <c r="H37" s="460">
        <f>SUM(H35:H36)</f>
        <v>77249.729999999981</v>
      </c>
      <c r="I37" s="460">
        <f>SUM(I35:I36)</f>
        <v>29367.480000000003</v>
      </c>
      <c r="J37" s="460">
        <f>SUM(J35:J36)</f>
        <v>2290.67</v>
      </c>
      <c r="K37" s="460">
        <f t="shared" ref="K37:S37" si="19">SUM(K35:K36)</f>
        <v>58513.610000000015</v>
      </c>
      <c r="L37" s="460">
        <f t="shared" si="19"/>
        <v>-6052.82</v>
      </c>
      <c r="M37" s="460">
        <f t="shared" si="19"/>
        <v>-4891.5600000000004</v>
      </c>
      <c r="N37" s="460">
        <f t="shared" si="19"/>
        <v>0</v>
      </c>
      <c r="O37" s="460">
        <f t="shared" si="19"/>
        <v>0</v>
      </c>
      <c r="P37" s="460">
        <f t="shared" si="19"/>
        <v>0</v>
      </c>
      <c r="Q37" s="460">
        <f t="shared" si="19"/>
        <v>0</v>
      </c>
      <c r="R37" s="460">
        <f t="shared" si="19"/>
        <v>0</v>
      </c>
      <c r="S37" s="460">
        <f t="shared" si="19"/>
        <v>0</v>
      </c>
      <c r="T37" s="460">
        <f>SUM(T35:T36)</f>
        <v>156477.10999999999</v>
      </c>
      <c r="U37" s="460">
        <f>SUM(U35:U36)</f>
        <v>6880080.7200000025</v>
      </c>
      <c r="V37" s="367">
        <f>SUM(V35:V36)</f>
        <v>13571000</v>
      </c>
      <c r="W37" s="460">
        <f>SUM(W35:W36)</f>
        <v>0</v>
      </c>
      <c r="X37" s="461">
        <f>+U37/V37</f>
        <v>0.50696932576818232</v>
      </c>
      <c r="AC37" s="10"/>
    </row>
    <row r="38" spans="1:29" ht="0.95" customHeight="1">
      <c r="A38" s="10"/>
      <c r="B38" s="299"/>
      <c r="C38" s="58"/>
      <c r="D38" s="58"/>
      <c r="E38" s="114"/>
      <c r="F38" s="114"/>
      <c r="G38" s="114"/>
      <c r="H38" s="298"/>
      <c r="I38" s="298"/>
      <c r="J38" s="58"/>
      <c r="K38" s="298"/>
      <c r="L38" s="298"/>
      <c r="M38" s="298"/>
      <c r="N38" s="298"/>
      <c r="O38" s="298"/>
      <c r="P38" s="298"/>
      <c r="Q38" s="298"/>
      <c r="R38" s="298"/>
      <c r="S38" s="365"/>
      <c r="T38" s="58"/>
      <c r="U38" s="58"/>
      <c r="V38" s="106"/>
      <c r="W38" s="300"/>
      <c r="X38" s="308"/>
      <c r="AC38" s="10"/>
    </row>
    <row r="39" spans="1:29" ht="25.5" customHeight="1">
      <c r="A39" s="10"/>
      <c r="B39" s="297" t="s">
        <v>160</v>
      </c>
      <c r="C39" s="58"/>
      <c r="D39" s="58"/>
      <c r="E39" s="114"/>
      <c r="F39" s="114"/>
      <c r="G39" s="114"/>
      <c r="H39" s="298"/>
      <c r="I39" s="298"/>
      <c r="J39" s="58"/>
      <c r="K39" s="298"/>
      <c r="L39" s="298"/>
      <c r="M39" s="298"/>
      <c r="N39" s="298"/>
      <c r="O39" s="298"/>
      <c r="P39" s="298"/>
      <c r="Q39" s="298"/>
      <c r="R39" s="298"/>
      <c r="S39" s="58"/>
      <c r="T39" s="58"/>
      <c r="U39" s="58"/>
      <c r="V39" s="58"/>
      <c r="W39" s="298"/>
      <c r="X39" s="301"/>
      <c r="AC39" s="10"/>
    </row>
    <row r="40" spans="1:29" ht="12.75">
      <c r="A40" s="10" t="s">
        <v>161</v>
      </c>
      <c r="B40" s="299" t="s">
        <v>162</v>
      </c>
      <c r="C40" s="58">
        <v>828689.35</v>
      </c>
      <c r="D40" s="58">
        <v>1392671.6199999992</v>
      </c>
      <c r="E40" s="114">
        <v>1428436.8399999996</v>
      </c>
      <c r="F40" s="114">
        <v>1619540.4199999988</v>
      </c>
      <c r="G40" s="114">
        <v>1419266.6400000006</v>
      </c>
      <c r="H40" s="298">
        <v>129872.29</v>
      </c>
      <c r="I40" s="298">
        <v>252707.87000000002</v>
      </c>
      <c r="J40" s="114">
        <v>117143.33</v>
      </c>
      <c r="K40" s="298">
        <v>87496.74</v>
      </c>
      <c r="L40" s="114">
        <v>25661.96</v>
      </c>
      <c r="M40" s="298">
        <v>42190.21</v>
      </c>
      <c r="N40" s="298"/>
      <c r="O40" s="298"/>
      <c r="P40" s="298"/>
      <c r="Q40" s="298"/>
      <c r="R40" s="298"/>
      <c r="S40" s="58"/>
      <c r="T40" s="58">
        <f>SUM(H40:S40)</f>
        <v>655072.4</v>
      </c>
      <c r="U40" s="58">
        <f t="shared" ref="U40:U44" si="20">SUM(C40:G40)+T40</f>
        <v>7343677.2699999986</v>
      </c>
      <c r="V40" s="58">
        <v>11777000</v>
      </c>
      <c r="W40" s="298"/>
      <c r="X40" s="301">
        <f>+U40/V40</f>
        <v>0.623560946760635</v>
      </c>
      <c r="AC40" s="10"/>
    </row>
    <row r="41" spans="1:29" ht="12.75">
      <c r="A41" s="10"/>
      <c r="B41" s="299" t="s">
        <v>163</v>
      </c>
      <c r="C41" s="58">
        <v>1659482.7999999989</v>
      </c>
      <c r="D41" s="58">
        <v>1396900.100000001</v>
      </c>
      <c r="E41" s="114">
        <v>775194.42</v>
      </c>
      <c r="F41" s="114">
        <v>965523.31999999913</v>
      </c>
      <c r="G41" s="114">
        <v>962238.94000000053</v>
      </c>
      <c r="H41" s="298">
        <v>55100.55</v>
      </c>
      <c r="I41" s="298">
        <v>10794.9</v>
      </c>
      <c r="J41" s="114">
        <v>5544.9800000000005</v>
      </c>
      <c r="K41" s="298">
        <v>9031.9500000000007</v>
      </c>
      <c r="L41" s="114">
        <v>12121.279999999999</v>
      </c>
      <c r="M41" s="298">
        <v>6549.75</v>
      </c>
      <c r="N41" s="298"/>
      <c r="O41" s="298"/>
      <c r="P41" s="298"/>
      <c r="Q41" s="298"/>
      <c r="R41" s="298"/>
      <c r="S41" s="58"/>
      <c r="T41" s="58">
        <f t="shared" ref="T41:T43" si="21">SUM(H41:S41)</f>
        <v>99143.409999999989</v>
      </c>
      <c r="U41" s="58">
        <f t="shared" si="20"/>
        <v>5858482.9899999993</v>
      </c>
      <c r="V41" s="58">
        <v>8386000</v>
      </c>
      <c r="W41" s="298"/>
      <c r="X41" s="301">
        <f t="shared" ref="X41:X43" si="22">+U41/V41</f>
        <v>0.69860278917243013</v>
      </c>
      <c r="AC41" s="10"/>
    </row>
    <row r="42" spans="1:29" ht="12.75">
      <c r="A42" s="10"/>
      <c r="B42" s="299" t="s">
        <v>164</v>
      </c>
      <c r="C42" s="58">
        <v>2574480.98</v>
      </c>
      <c r="D42" s="58">
        <v>4709668.5599999996</v>
      </c>
      <c r="E42" s="114">
        <v>4086658.1500000013</v>
      </c>
      <c r="F42" s="114">
        <v>2435989.0399999991</v>
      </c>
      <c r="G42" s="114">
        <v>3114508.8300000005</v>
      </c>
      <c r="H42" s="298">
        <v>116280.03</v>
      </c>
      <c r="I42" s="298">
        <v>9373.14</v>
      </c>
      <c r="J42" s="114">
        <v>-4800.5</v>
      </c>
      <c r="K42" s="298">
        <v>10222.56</v>
      </c>
      <c r="L42" s="114">
        <v>12609.83</v>
      </c>
      <c r="M42" s="298">
        <v>5653.3499999999995</v>
      </c>
      <c r="N42" s="298"/>
      <c r="O42" s="298"/>
      <c r="P42" s="298"/>
      <c r="Q42" s="298"/>
      <c r="R42" s="298"/>
      <c r="S42" s="58"/>
      <c r="T42" s="58">
        <f t="shared" si="21"/>
        <v>149338.41</v>
      </c>
      <c r="U42" s="58">
        <f t="shared" si="20"/>
        <v>17070643.970000003</v>
      </c>
      <c r="V42" s="58">
        <v>19324000</v>
      </c>
      <c r="W42" s="298">
        <v>5800000</v>
      </c>
      <c r="X42" s="301">
        <f t="shared" si="22"/>
        <v>0.88339080780376744</v>
      </c>
      <c r="AC42" s="10"/>
    </row>
    <row r="43" spans="1:29" ht="12.75">
      <c r="A43" s="10"/>
      <c r="B43" s="299" t="s">
        <v>165</v>
      </c>
      <c r="C43" s="58">
        <v>5005601.87</v>
      </c>
      <c r="D43" s="58">
        <v>4366815.7399999965</v>
      </c>
      <c r="E43" s="114">
        <v>5276013.4000000283</v>
      </c>
      <c r="F43" s="114">
        <v>3712137.8800000018</v>
      </c>
      <c r="G43" s="114">
        <v>3992885.3899999997</v>
      </c>
      <c r="H43" s="298">
        <v>77414.86</v>
      </c>
      <c r="I43" s="298">
        <v>51732.450000000004</v>
      </c>
      <c r="J43" s="114">
        <v>61698.91</v>
      </c>
      <c r="K43" s="298">
        <v>63770.19</v>
      </c>
      <c r="L43" s="114">
        <v>47834.84</v>
      </c>
      <c r="M43" s="298">
        <v>83166.75</v>
      </c>
      <c r="N43" s="298"/>
      <c r="O43" s="298"/>
      <c r="P43" s="298"/>
      <c r="Q43" s="298"/>
      <c r="R43" s="298"/>
      <c r="S43" s="58"/>
      <c r="T43" s="58">
        <f t="shared" si="21"/>
        <v>385618</v>
      </c>
      <c r="U43" s="58">
        <f t="shared" si="20"/>
        <v>22739072.280000027</v>
      </c>
      <c r="V43" s="58">
        <v>24128000</v>
      </c>
      <c r="W43" s="298">
        <v>4200000</v>
      </c>
      <c r="X43" s="301">
        <f t="shared" si="22"/>
        <v>0.94243502486737518</v>
      </c>
      <c r="AC43" s="10"/>
    </row>
    <row r="44" spans="1:29" ht="12.75">
      <c r="A44" s="10" t="s">
        <v>183</v>
      </c>
      <c r="B44" s="299" t="s">
        <v>184</v>
      </c>
      <c r="C44" s="58">
        <v>0</v>
      </c>
      <c r="D44" s="58">
        <v>0</v>
      </c>
      <c r="E44" s="114">
        <v>0</v>
      </c>
      <c r="F44" s="114">
        <v>0</v>
      </c>
      <c r="G44" s="114">
        <v>322265.12</v>
      </c>
      <c r="H44" s="298">
        <v>-30000</v>
      </c>
      <c r="I44" s="298">
        <v>25000</v>
      </c>
      <c r="J44" s="298">
        <v>0</v>
      </c>
      <c r="K44" s="298">
        <v>0</v>
      </c>
      <c r="L44" s="114">
        <v>0</v>
      </c>
      <c r="M44" s="298">
        <v>0</v>
      </c>
      <c r="N44" s="298"/>
      <c r="O44" s="298"/>
      <c r="P44" s="298"/>
      <c r="Q44" s="298"/>
      <c r="R44" s="298"/>
      <c r="S44" s="298"/>
      <c r="T44" s="58">
        <f>SUM(H44:S44)</f>
        <v>-5000</v>
      </c>
      <c r="U44" s="58">
        <f t="shared" si="20"/>
        <v>317265.12</v>
      </c>
      <c r="V44" s="58">
        <v>2000000</v>
      </c>
      <c r="W44" s="298"/>
      <c r="X44" s="301">
        <f>+U44/V44</f>
        <v>0.15863256000000001</v>
      </c>
      <c r="AC44" s="10"/>
    </row>
    <row r="45" spans="1:29" ht="12.75">
      <c r="A45" s="10"/>
      <c r="B45" s="459" t="s">
        <v>166</v>
      </c>
      <c r="C45" s="460">
        <f t="shared" ref="C45:D45" si="23">SUM(C40:C44)</f>
        <v>10068255</v>
      </c>
      <c r="D45" s="460">
        <f t="shared" si="23"/>
        <v>11866056.019999996</v>
      </c>
      <c r="E45" s="370">
        <v>11566302.810000028</v>
      </c>
      <c r="F45" s="370">
        <v>8733190.6600000001</v>
      </c>
      <c r="G45" s="370">
        <v>9811164.9199999999</v>
      </c>
      <c r="H45" s="460">
        <f t="shared" ref="H45:S45" si="24">SUM(H40:H44)</f>
        <v>348667.73</v>
      </c>
      <c r="I45" s="460">
        <f>SUM(I40:I44)</f>
        <v>349608.36000000004</v>
      </c>
      <c r="J45" s="460">
        <f>SUM(J40:J44)</f>
        <v>179586.72</v>
      </c>
      <c r="K45" s="460">
        <f t="shared" si="24"/>
        <v>170521.44</v>
      </c>
      <c r="L45" s="460">
        <f t="shared" si="24"/>
        <v>98227.91</v>
      </c>
      <c r="M45" s="460">
        <f t="shared" si="24"/>
        <v>137560.06</v>
      </c>
      <c r="N45" s="460">
        <f t="shared" si="24"/>
        <v>0</v>
      </c>
      <c r="O45" s="460">
        <f t="shared" si="24"/>
        <v>0</v>
      </c>
      <c r="P45" s="460">
        <f t="shared" si="24"/>
        <v>0</v>
      </c>
      <c r="Q45" s="460">
        <f t="shared" si="24"/>
        <v>0</v>
      </c>
      <c r="R45" s="460">
        <f t="shared" si="24"/>
        <v>0</v>
      </c>
      <c r="S45" s="460">
        <f t="shared" si="24"/>
        <v>0</v>
      </c>
      <c r="T45" s="460">
        <f t="shared" ref="T45:V45" si="25">SUM(T40:T44)</f>
        <v>1284172.2200000002</v>
      </c>
      <c r="U45" s="460">
        <f t="shared" si="25"/>
        <v>53329141.630000025</v>
      </c>
      <c r="V45" s="368">
        <f t="shared" si="25"/>
        <v>65615000</v>
      </c>
      <c r="W45" s="460">
        <f>SUM(W40:W44)</f>
        <v>10000000</v>
      </c>
      <c r="X45" s="461">
        <f>+U45/V45</f>
        <v>0.81275838802103217</v>
      </c>
      <c r="AC45" s="10"/>
    </row>
    <row r="46" spans="1:29" ht="5.25" customHeight="1">
      <c r="A46" s="10"/>
      <c r="B46" s="299"/>
      <c r="C46" s="58"/>
      <c r="D46" s="58"/>
      <c r="E46" s="114"/>
      <c r="F46" s="114"/>
      <c r="G46" s="114"/>
      <c r="H46" s="298"/>
      <c r="I46" s="298"/>
      <c r="J46" s="58"/>
      <c r="K46" s="300"/>
      <c r="L46" s="300"/>
      <c r="M46" s="300"/>
      <c r="N46" s="300"/>
      <c r="O46" s="300"/>
      <c r="P46" s="300"/>
      <c r="Q46" s="300"/>
      <c r="R46" s="300"/>
      <c r="S46" s="365"/>
      <c r="T46" s="58"/>
      <c r="U46" s="58"/>
      <c r="V46" s="58"/>
      <c r="W46" s="298"/>
      <c r="X46" s="301"/>
      <c r="AC46" s="10"/>
    </row>
    <row r="47" spans="1:29" ht="26.25" customHeight="1">
      <c r="A47" s="10"/>
      <c r="B47" s="297" t="s">
        <v>185</v>
      </c>
      <c r="C47" s="58"/>
      <c r="D47" s="58"/>
      <c r="E47" s="114"/>
      <c r="F47" s="114"/>
      <c r="G47" s="114"/>
      <c r="H47" s="298"/>
      <c r="I47" s="298"/>
      <c r="J47" s="58"/>
      <c r="K47" s="298"/>
      <c r="L47" s="298"/>
      <c r="M47" s="298"/>
      <c r="N47" s="298"/>
      <c r="O47" s="298"/>
      <c r="P47" s="298"/>
      <c r="Q47" s="298"/>
      <c r="R47" s="298"/>
      <c r="S47" s="58"/>
      <c r="T47" s="58"/>
      <c r="U47" s="58"/>
      <c r="V47" s="58"/>
      <c r="W47" s="298"/>
      <c r="X47" s="301"/>
      <c r="AC47" s="10"/>
    </row>
    <row r="48" spans="1:29" ht="12.75">
      <c r="A48" s="10" t="s">
        <v>186</v>
      </c>
      <c r="B48" s="299" t="s">
        <v>187</v>
      </c>
      <c r="C48" s="58">
        <v>0</v>
      </c>
      <c r="D48" s="58">
        <v>0</v>
      </c>
      <c r="E48" s="114">
        <v>0</v>
      </c>
      <c r="F48" s="114">
        <v>0</v>
      </c>
      <c r="G48" s="114">
        <v>0</v>
      </c>
      <c r="H48" s="298">
        <v>0</v>
      </c>
      <c r="I48" s="298">
        <v>0</v>
      </c>
      <c r="J48" s="298">
        <v>0</v>
      </c>
      <c r="K48" s="298">
        <v>0</v>
      </c>
      <c r="L48" s="298">
        <v>0</v>
      </c>
      <c r="M48" s="298">
        <v>0</v>
      </c>
      <c r="N48" s="298"/>
      <c r="O48" s="298"/>
      <c r="P48" s="298"/>
      <c r="Q48" s="298"/>
      <c r="R48" s="298"/>
      <c r="S48" s="58"/>
      <c r="T48" s="58">
        <f>SUM(H48:S48)</f>
        <v>0</v>
      </c>
      <c r="U48" s="58">
        <f t="shared" ref="U48:U51" si="26">SUM(C48:G48)+T48</f>
        <v>0</v>
      </c>
      <c r="V48" s="58">
        <v>0</v>
      </c>
      <c r="W48" s="298"/>
      <c r="X48" s="301">
        <v>0</v>
      </c>
      <c r="AC48" s="10"/>
    </row>
    <row r="49" spans="1:29" ht="12.75">
      <c r="A49" s="10" t="s">
        <v>186</v>
      </c>
      <c r="B49" s="299" t="s">
        <v>188</v>
      </c>
      <c r="C49" s="58">
        <v>30320.82</v>
      </c>
      <c r="D49" s="58">
        <v>0</v>
      </c>
      <c r="E49" s="114">
        <v>0</v>
      </c>
      <c r="F49" s="114">
        <v>0</v>
      </c>
      <c r="G49" s="114">
        <v>0</v>
      </c>
      <c r="H49" s="298">
        <v>0</v>
      </c>
      <c r="I49" s="298">
        <v>0</v>
      </c>
      <c r="J49" s="298">
        <v>0</v>
      </c>
      <c r="K49" s="298">
        <v>0</v>
      </c>
      <c r="L49" s="298">
        <v>0</v>
      </c>
      <c r="M49" s="298">
        <v>0</v>
      </c>
      <c r="N49" s="298"/>
      <c r="O49" s="298"/>
      <c r="P49" s="298"/>
      <c r="Q49" s="298"/>
      <c r="R49" s="298"/>
      <c r="S49" s="58"/>
      <c r="T49" s="58">
        <f>SUM(H49:S49)</f>
        <v>0</v>
      </c>
      <c r="U49" s="58">
        <f t="shared" si="26"/>
        <v>30320.82</v>
      </c>
      <c r="V49" s="58">
        <v>30320.82</v>
      </c>
      <c r="W49" s="298"/>
      <c r="X49" s="301">
        <f t="shared" ref="X49" si="27">+U49/V49</f>
        <v>1</v>
      </c>
      <c r="AC49" s="10"/>
    </row>
    <row r="50" spans="1:29" ht="12.75">
      <c r="A50" s="10"/>
      <c r="B50" s="299" t="s">
        <v>148</v>
      </c>
      <c r="C50" s="58">
        <v>0</v>
      </c>
      <c r="D50" s="58">
        <v>0</v>
      </c>
      <c r="E50" s="114">
        <v>229082.34999999974</v>
      </c>
      <c r="F50" s="114">
        <v>866773.04999999993</v>
      </c>
      <c r="G50" s="114">
        <v>681093.94</v>
      </c>
      <c r="H50" s="298">
        <v>-14010.49</v>
      </c>
      <c r="I50" s="298">
        <v>0</v>
      </c>
      <c r="J50" s="298">
        <v>0</v>
      </c>
      <c r="K50" s="298">
        <v>0</v>
      </c>
      <c r="L50" s="298">
        <v>0</v>
      </c>
      <c r="M50" s="298">
        <v>0</v>
      </c>
      <c r="N50" s="298"/>
      <c r="O50" s="298"/>
      <c r="P50" s="298"/>
      <c r="Q50" s="298"/>
      <c r="R50" s="298"/>
      <c r="S50" s="58"/>
      <c r="T50" s="58">
        <f t="shared" ref="T50:T51" si="28">SUM(H50:S50)</f>
        <v>-14010.49</v>
      </c>
      <c r="U50" s="58">
        <f t="shared" si="26"/>
        <v>1762938.8499999996</v>
      </c>
      <c r="V50" s="58">
        <v>5000000</v>
      </c>
      <c r="W50" s="298"/>
      <c r="X50" s="301">
        <f>+U50/V50</f>
        <v>0.35258776999999991</v>
      </c>
      <c r="AC50" s="10"/>
    </row>
    <row r="51" spans="1:29" ht="12.75">
      <c r="A51" s="10"/>
      <c r="B51" s="299" t="s">
        <v>149</v>
      </c>
      <c r="C51" s="58">
        <v>0</v>
      </c>
      <c r="D51" s="58">
        <v>0</v>
      </c>
      <c r="E51" s="114">
        <v>0</v>
      </c>
      <c r="F51" s="114">
        <v>108888.15</v>
      </c>
      <c r="G51" s="114">
        <v>677939.59000000008</v>
      </c>
      <c r="H51" s="298">
        <v>103473.25</v>
      </c>
      <c r="I51" s="298">
        <v>73036.899999999994</v>
      </c>
      <c r="J51" s="298">
        <v>103153.62000000001</v>
      </c>
      <c r="K51" s="298">
        <v>143696.25</v>
      </c>
      <c r="L51" s="298">
        <v>41438.18</v>
      </c>
      <c r="M51" s="298">
        <v>-85693.25</v>
      </c>
      <c r="N51" s="298"/>
      <c r="O51" s="298"/>
      <c r="P51" s="298"/>
      <c r="Q51" s="298"/>
      <c r="R51" s="298"/>
      <c r="S51" s="191"/>
      <c r="T51" s="58">
        <f t="shared" si="28"/>
        <v>379104.95</v>
      </c>
      <c r="U51" s="58">
        <f t="shared" si="26"/>
        <v>1165932.6900000002</v>
      </c>
      <c r="V51" s="58">
        <v>39969679.18</v>
      </c>
      <c r="W51" s="298"/>
      <c r="X51" s="301">
        <f>+U51/V51</f>
        <v>2.9170429033200967E-2</v>
      </c>
      <c r="AC51" s="10"/>
    </row>
    <row r="52" spans="1:29" ht="13.35" customHeight="1">
      <c r="B52" s="459" t="s">
        <v>189</v>
      </c>
      <c r="C52" s="460">
        <f>SUM(C48:C51)</f>
        <v>30320.82</v>
      </c>
      <c r="D52" s="460">
        <v>0</v>
      </c>
      <c r="E52" s="370">
        <v>229082.34999999974</v>
      </c>
      <c r="F52" s="370">
        <v>975661.2</v>
      </c>
      <c r="G52" s="370">
        <v>1359033.53</v>
      </c>
      <c r="H52" s="460">
        <f>SUM(H48:H51)</f>
        <v>89462.76</v>
      </c>
      <c r="I52" s="460">
        <f>SUM(I48:I51)</f>
        <v>73036.899999999994</v>
      </c>
      <c r="J52" s="460">
        <f>SUM(J48:J51)</f>
        <v>103153.62000000001</v>
      </c>
      <c r="K52" s="460">
        <f t="shared" ref="K52:S52" si="29">SUM(K48:K51)</f>
        <v>143696.25</v>
      </c>
      <c r="L52" s="460">
        <f t="shared" si="29"/>
        <v>41438.18</v>
      </c>
      <c r="M52" s="460">
        <f t="shared" si="29"/>
        <v>-85693.25</v>
      </c>
      <c r="N52" s="460">
        <f t="shared" si="29"/>
        <v>0</v>
      </c>
      <c r="O52" s="460">
        <f t="shared" si="29"/>
        <v>0</v>
      </c>
      <c r="P52" s="460">
        <f t="shared" si="29"/>
        <v>0</v>
      </c>
      <c r="Q52" s="460">
        <f t="shared" si="29"/>
        <v>0</v>
      </c>
      <c r="R52" s="460">
        <f t="shared" si="29"/>
        <v>0</v>
      </c>
      <c r="S52" s="460">
        <f t="shared" si="29"/>
        <v>0</v>
      </c>
      <c r="T52" s="460">
        <f>SUM(T48:T51)</f>
        <v>365094.46</v>
      </c>
      <c r="U52" s="460">
        <f>SUM(U48:U51)</f>
        <v>2959192.36</v>
      </c>
      <c r="V52" s="367">
        <f>SUM(V48:V51)</f>
        <v>45000000</v>
      </c>
      <c r="W52" s="460">
        <f t="shared" ref="W52" si="30">SUM(W49:W49)</f>
        <v>0</v>
      </c>
      <c r="X52" s="461">
        <f>+U52/V52</f>
        <v>6.5759830222222218E-2</v>
      </c>
    </row>
    <row r="53" spans="1:29" ht="7.5" customHeight="1">
      <c r="B53" s="459"/>
      <c r="C53" s="58"/>
      <c r="D53" s="460"/>
      <c r="E53" s="370"/>
      <c r="F53" s="370"/>
      <c r="G53" s="370"/>
      <c r="H53" s="460"/>
      <c r="I53" s="460"/>
      <c r="J53" s="367"/>
      <c r="K53" s="460"/>
      <c r="L53" s="460"/>
      <c r="M53" s="460"/>
      <c r="N53" s="460"/>
      <c r="O53" s="460"/>
      <c r="P53" s="460"/>
      <c r="Q53" s="460"/>
      <c r="R53" s="460"/>
      <c r="S53" s="191"/>
      <c r="T53" s="460"/>
      <c r="U53" s="460"/>
      <c r="V53" s="58"/>
      <c r="W53" s="298"/>
      <c r="X53" s="301"/>
    </row>
    <row r="54" spans="1:29" ht="26.25" customHeight="1">
      <c r="A54" s="10"/>
      <c r="B54" s="297" t="s">
        <v>190</v>
      </c>
      <c r="C54" s="58"/>
      <c r="D54" s="58"/>
      <c r="E54" s="114"/>
      <c r="F54" s="298"/>
      <c r="G54" s="298"/>
      <c r="H54" s="298"/>
      <c r="I54" s="58"/>
      <c r="J54" s="298"/>
      <c r="K54" s="298"/>
      <c r="L54" s="298"/>
      <c r="M54" s="298"/>
      <c r="N54" s="298"/>
      <c r="O54" s="298"/>
      <c r="P54" s="298"/>
      <c r="Q54" s="298"/>
      <c r="R54" s="58"/>
      <c r="S54" s="58"/>
      <c r="T54" s="58"/>
      <c r="U54" s="58"/>
      <c r="V54" s="364"/>
      <c r="W54" s="369"/>
      <c r="X54" s="366"/>
      <c r="AB54" s="10"/>
    </row>
    <row r="55" spans="1:29" ht="12.75">
      <c r="A55" s="10" t="s">
        <v>186</v>
      </c>
      <c r="B55" s="299" t="s">
        <v>153</v>
      </c>
      <c r="C55" s="58">
        <v>0</v>
      </c>
      <c r="D55" s="58">
        <v>0</v>
      </c>
      <c r="E55" s="114">
        <v>0</v>
      </c>
      <c r="F55" s="298">
        <v>1930986.2299999981</v>
      </c>
      <c r="G55" s="298">
        <v>82523256.669999614</v>
      </c>
      <c r="H55" s="298">
        <v>0</v>
      </c>
      <c r="I55" s="298">
        <v>0</v>
      </c>
      <c r="J55" s="298">
        <v>0</v>
      </c>
      <c r="K55" s="298">
        <v>0</v>
      </c>
      <c r="L55" s="298">
        <v>0</v>
      </c>
      <c r="M55" s="298">
        <v>0</v>
      </c>
      <c r="N55" s="298"/>
      <c r="O55" s="298"/>
      <c r="P55" s="298"/>
      <c r="Q55" s="298"/>
      <c r="R55" s="58"/>
      <c r="S55" s="58"/>
      <c r="T55" s="58">
        <f t="shared" ref="T55" si="31">SUM(H55:S55)</f>
        <v>0</v>
      </c>
      <c r="U55" s="58">
        <f>SUM(C55:G55)+T55</f>
        <v>84454242.899999619</v>
      </c>
      <c r="V55" s="298">
        <v>7800000</v>
      </c>
      <c r="W55" s="214">
        <f t="shared" ref="W55" si="32">SUM(W52:W52)</f>
        <v>0</v>
      </c>
      <c r="X55" s="301">
        <f>+U55/V55</f>
        <v>10.82746703846149</v>
      </c>
      <c r="AB55" s="10"/>
    </row>
    <row r="56" spans="1:29" ht="12.75" customHeight="1">
      <c r="B56" s="459" t="s">
        <v>191</v>
      </c>
      <c r="C56" s="460">
        <f t="shared" ref="C56:R56" si="33">+C55</f>
        <v>0</v>
      </c>
      <c r="D56" s="460">
        <f t="shared" si="33"/>
        <v>0</v>
      </c>
      <c r="E56" s="460">
        <f t="shared" si="33"/>
        <v>0</v>
      </c>
      <c r="F56" s="460">
        <f t="shared" si="33"/>
        <v>1930986.2299999981</v>
      </c>
      <c r="G56" s="460">
        <v>82523256.669999614</v>
      </c>
      <c r="H56" s="460">
        <f t="shared" si="33"/>
        <v>0</v>
      </c>
      <c r="I56" s="460">
        <f>+I55</f>
        <v>0</v>
      </c>
      <c r="J56" s="460">
        <f t="shared" si="33"/>
        <v>0</v>
      </c>
      <c r="K56" s="460">
        <f t="shared" si="33"/>
        <v>0</v>
      </c>
      <c r="L56" s="460">
        <f t="shared" si="33"/>
        <v>0</v>
      </c>
      <c r="M56" s="460">
        <f t="shared" si="33"/>
        <v>0</v>
      </c>
      <c r="N56" s="460">
        <f t="shared" si="33"/>
        <v>0</v>
      </c>
      <c r="O56" s="460">
        <f t="shared" si="33"/>
        <v>0</v>
      </c>
      <c r="P56" s="460">
        <f t="shared" si="33"/>
        <v>0</v>
      </c>
      <c r="Q56" s="460">
        <f t="shared" si="33"/>
        <v>0</v>
      </c>
      <c r="R56" s="460">
        <f t="shared" si="33"/>
        <v>0</v>
      </c>
      <c r="S56" s="460">
        <f t="shared" ref="S56:V56" si="34">+S55</f>
        <v>0</v>
      </c>
      <c r="T56" s="460">
        <f t="shared" si="34"/>
        <v>0</v>
      </c>
      <c r="U56" s="460">
        <f t="shared" si="34"/>
        <v>84454242.899999619</v>
      </c>
      <c r="V56" s="460">
        <f t="shared" si="34"/>
        <v>7800000</v>
      </c>
      <c r="W56" s="460">
        <f t="shared" ref="W56" si="35">SUM(W53:W53)</f>
        <v>0</v>
      </c>
      <c r="X56" s="461">
        <f>+U56/V56</f>
        <v>10.82746703846149</v>
      </c>
    </row>
    <row r="57" spans="1:29" ht="7.5" customHeight="1">
      <c r="B57" s="305"/>
      <c r="C57" s="58"/>
      <c r="D57" s="298"/>
      <c r="E57" s="566"/>
      <c r="F57" s="566"/>
      <c r="G57" s="566"/>
      <c r="H57" s="364"/>
      <c r="I57" s="364"/>
      <c r="J57" s="365"/>
      <c r="K57" s="298"/>
      <c r="L57" s="298"/>
      <c r="M57" s="298"/>
      <c r="N57" s="298"/>
      <c r="O57" s="298"/>
      <c r="P57" s="298"/>
      <c r="Q57" s="298"/>
      <c r="R57" s="298"/>
      <c r="S57" s="114"/>
      <c r="T57" s="364"/>
      <c r="U57" s="365"/>
      <c r="V57" s="58"/>
      <c r="W57" s="298"/>
      <c r="X57" s="301"/>
    </row>
    <row r="58" spans="1:29" ht="7.5" customHeight="1">
      <c r="B58" s="305"/>
      <c r="C58" s="58"/>
      <c r="D58" s="298"/>
      <c r="E58" s="566"/>
      <c r="F58" s="305"/>
      <c r="G58" s="305"/>
      <c r="H58" s="305"/>
      <c r="I58" s="298"/>
      <c r="J58" s="58"/>
      <c r="K58" s="298"/>
      <c r="L58" s="298"/>
      <c r="M58" s="298"/>
      <c r="N58" s="298"/>
      <c r="O58" s="298"/>
      <c r="P58" s="298"/>
      <c r="Q58" s="298"/>
      <c r="R58" s="298"/>
      <c r="S58" s="114"/>
      <c r="T58" s="214"/>
      <c r="U58" s="58"/>
      <c r="V58" s="58"/>
      <c r="W58" s="298"/>
      <c r="X58" s="301"/>
    </row>
    <row r="59" spans="1:29" ht="48">
      <c r="B59" s="371" t="s">
        <v>192</v>
      </c>
      <c r="C59" s="364">
        <v>1992495.07</v>
      </c>
      <c r="D59" s="298">
        <v>1911817.22</v>
      </c>
      <c r="E59" s="566">
        <v>1742047.9999999998</v>
      </c>
      <c r="F59" s="460">
        <v>588503.49</v>
      </c>
      <c r="G59" s="460">
        <v>529918.26</v>
      </c>
      <c r="H59" s="460">
        <v>0</v>
      </c>
      <c r="I59" s="460">
        <v>0</v>
      </c>
      <c r="J59" s="460">
        <v>0</v>
      </c>
      <c r="K59" s="460">
        <v>0</v>
      </c>
      <c r="L59" s="460">
        <v>0</v>
      </c>
      <c r="M59" s="460">
        <v>0</v>
      </c>
      <c r="N59" s="460"/>
      <c r="O59" s="460"/>
      <c r="P59" s="460"/>
      <c r="Q59" s="460"/>
      <c r="R59" s="460"/>
      <c r="S59" s="460"/>
      <c r="T59" s="58">
        <f t="shared" ref="T59" si="36">SUM(H59:S59)</f>
        <v>0</v>
      </c>
      <c r="U59" s="460">
        <f>SUM(C59:G59)+T59</f>
        <v>6764782.04</v>
      </c>
      <c r="V59" s="365">
        <v>0</v>
      </c>
      <c r="W59" s="364">
        <f>SUM(W53:W53)</f>
        <v>0</v>
      </c>
      <c r="X59" s="369">
        <v>0</v>
      </c>
    </row>
    <row r="60" spans="1:29" ht="15" customHeight="1">
      <c r="B60" s="462" t="s">
        <v>193</v>
      </c>
      <c r="C60" s="460">
        <f t="shared" ref="C60" si="37">+C11+C16+C21+C26+C32+C37+C45+C52+C59</f>
        <v>24879207.57</v>
      </c>
      <c r="D60" s="460">
        <f t="shared" ref="D60" si="38">SUM(D59,D52,D45,D37,D32,D26,D21,D16,D11)</f>
        <v>22875859.319999997</v>
      </c>
      <c r="E60" s="460">
        <v>22026813.380000036</v>
      </c>
      <c r="F60" s="460">
        <f>F11+F16+F21+F26+F32+F37+F45+F52+F59+F56</f>
        <v>26291042.349999994</v>
      </c>
      <c r="G60" s="460">
        <v>115179967.92999962</v>
      </c>
      <c r="H60" s="460">
        <f t="shared" ref="H60:U60" si="39">H11+H16+H21+H26+H32+H37+H45+H52+H59+H56</f>
        <v>2887211.61</v>
      </c>
      <c r="I60" s="460">
        <f>I11+I16+I21+I26+I32+I37+I45+I52+I59+I56</f>
        <v>2362352.2999999998</v>
      </c>
      <c r="J60" s="460">
        <f>J11+J16+J21+J26+J32+J37+J45+J52+J59+J56</f>
        <v>-4522.8599999999424</v>
      </c>
      <c r="K60" s="460">
        <f t="shared" si="39"/>
        <v>435106.14</v>
      </c>
      <c r="L60" s="460">
        <f t="shared" si="39"/>
        <v>237234.87</v>
      </c>
      <c r="M60" s="460">
        <f t="shared" si="39"/>
        <v>178776.44</v>
      </c>
      <c r="N60" s="460">
        <f t="shared" si="39"/>
        <v>0</v>
      </c>
      <c r="O60" s="460">
        <f t="shared" si="39"/>
        <v>0</v>
      </c>
      <c r="P60" s="460">
        <f t="shared" si="39"/>
        <v>0</v>
      </c>
      <c r="Q60" s="460">
        <f t="shared" si="39"/>
        <v>0</v>
      </c>
      <c r="R60" s="460">
        <f t="shared" si="39"/>
        <v>0</v>
      </c>
      <c r="S60" s="460">
        <f t="shared" si="39"/>
        <v>0</v>
      </c>
      <c r="T60" s="460">
        <f t="shared" si="39"/>
        <v>6096158.5000000009</v>
      </c>
      <c r="U60" s="460">
        <f t="shared" si="39"/>
        <v>217349049.04999965</v>
      </c>
      <c r="V60" s="368">
        <f>V11+V16+V21+V26+V32+V37+V45+V52+V59+V56</f>
        <v>392072000</v>
      </c>
      <c r="W60" s="460">
        <f>W11+W16+W21+W26+W32+W37+W45+++W52+++W59</f>
        <v>0</v>
      </c>
      <c r="X60" s="461">
        <f>+U60/V60</f>
        <v>0.55436003858984995</v>
      </c>
    </row>
    <row r="61" spans="1:29" ht="8.25" customHeight="1" thickBot="1">
      <c r="B61" s="372"/>
      <c r="C61" s="566"/>
      <c r="D61" s="114"/>
      <c r="E61" s="114"/>
      <c r="F61" s="114"/>
      <c r="G61" s="114"/>
      <c r="H61" s="114"/>
      <c r="I61" s="114"/>
      <c r="J61" s="114"/>
      <c r="K61" s="114"/>
      <c r="L61" s="114"/>
      <c r="M61" s="114"/>
      <c r="N61" s="114"/>
      <c r="O61" s="114"/>
      <c r="P61" s="114"/>
      <c r="Q61" s="114"/>
      <c r="R61" s="114"/>
      <c r="S61" s="114"/>
      <c r="T61" s="114"/>
      <c r="U61" s="114"/>
      <c r="V61" s="114"/>
      <c r="W61" s="114"/>
      <c r="X61" s="114"/>
    </row>
    <row r="62" spans="1:29" ht="24.75" thickBot="1">
      <c r="B62" s="202" t="s">
        <v>392</v>
      </c>
      <c r="C62" s="203">
        <v>0</v>
      </c>
      <c r="D62" s="203">
        <v>0</v>
      </c>
      <c r="E62" s="114"/>
      <c r="F62" s="114"/>
      <c r="G62" s="114"/>
      <c r="I62" s="114"/>
      <c r="J62" s="114"/>
      <c r="K62" s="114"/>
      <c r="L62" s="114"/>
      <c r="M62" s="114"/>
      <c r="N62" s="114"/>
      <c r="S62" s="114"/>
      <c r="T62" s="114"/>
      <c r="U62" s="114"/>
      <c r="V62" s="114"/>
      <c r="W62" s="114"/>
      <c r="X62" s="114"/>
    </row>
    <row r="63" spans="1:29" ht="6.6" customHeight="1">
      <c r="B63" s="41"/>
      <c r="C63" s="41"/>
      <c r="D63" s="41"/>
      <c r="E63" s="41"/>
      <c r="F63" s="41"/>
      <c r="G63" s="41"/>
      <c r="H63" s="114"/>
      <c r="I63" s="114"/>
      <c r="J63" s="114"/>
      <c r="K63" s="114"/>
      <c r="L63" s="114"/>
      <c r="M63" s="114"/>
      <c r="N63" s="114"/>
      <c r="O63" s="114"/>
      <c r="P63" s="114"/>
      <c r="Q63" s="114"/>
      <c r="R63" s="114"/>
      <c r="S63" s="114"/>
      <c r="T63" s="114"/>
      <c r="U63" s="114"/>
      <c r="V63" s="114"/>
      <c r="W63" s="114"/>
      <c r="X63" s="114"/>
    </row>
    <row r="64" spans="1:29" s="49" customFormat="1" ht="19.350000000000001" customHeight="1">
      <c r="A64" s="95"/>
      <c r="B64" s="675" t="s">
        <v>194</v>
      </c>
      <c r="C64" s="675"/>
      <c r="D64" s="675"/>
      <c r="E64" s="675"/>
      <c r="F64" s="675"/>
      <c r="G64" s="675"/>
      <c r="H64" s="640"/>
      <c r="I64" s="640"/>
      <c r="J64" s="640"/>
      <c r="K64" s="640"/>
      <c r="L64" s="640"/>
      <c r="M64" s="640"/>
      <c r="N64" s="640"/>
      <c r="O64" s="640"/>
      <c r="P64" s="640"/>
      <c r="Q64" s="640"/>
      <c r="R64" s="640"/>
      <c r="S64" s="640"/>
      <c r="T64" s="640"/>
      <c r="U64" s="640"/>
      <c r="V64" s="640"/>
      <c r="W64" s="640"/>
      <c r="X64" s="640"/>
    </row>
    <row r="65" spans="1:24" s="49" customFormat="1" ht="30" customHeight="1">
      <c r="A65" s="95"/>
      <c r="B65" s="677" t="s">
        <v>195</v>
      </c>
      <c r="C65" s="677"/>
      <c r="D65" s="677"/>
      <c r="E65" s="677"/>
      <c r="F65" s="677"/>
      <c r="G65" s="677"/>
      <c r="H65" s="677"/>
      <c r="I65" s="677"/>
      <c r="J65" s="677"/>
      <c r="K65" s="677"/>
      <c r="L65" s="677"/>
      <c r="M65" s="677"/>
      <c r="N65" s="677"/>
      <c r="O65" s="677"/>
      <c r="P65" s="677"/>
      <c r="Q65" s="677"/>
      <c r="R65" s="677"/>
      <c r="S65" s="677"/>
      <c r="T65" s="677"/>
      <c r="U65" s="677"/>
      <c r="V65" s="677"/>
      <c r="W65" s="677"/>
      <c r="X65" s="677"/>
    </row>
    <row r="66" spans="1:24" s="49" customFormat="1" ht="13.5" customHeight="1">
      <c r="A66" s="95"/>
      <c r="B66" s="679" t="s">
        <v>196</v>
      </c>
      <c r="C66" s="679"/>
      <c r="D66" s="679"/>
      <c r="E66" s="679"/>
      <c r="F66" s="679"/>
      <c r="G66" s="679"/>
      <c r="H66" s="679"/>
      <c r="I66" s="679"/>
      <c r="J66" s="679"/>
      <c r="K66" s="679"/>
      <c r="L66" s="679"/>
      <c r="M66" s="679"/>
      <c r="N66" s="679"/>
      <c r="O66" s="679"/>
      <c r="P66" s="679"/>
      <c r="Q66" s="679"/>
      <c r="R66" s="679"/>
      <c r="S66" s="679"/>
      <c r="T66" s="679"/>
      <c r="U66" s="679"/>
      <c r="V66" s="680"/>
      <c r="W66" s="680"/>
      <c r="X66" s="680"/>
    </row>
    <row r="67" spans="1:24" ht="15" customHeight="1">
      <c r="A67" s="96"/>
      <c r="B67" s="671"/>
      <c r="C67" s="671"/>
      <c r="D67" s="671"/>
      <c r="E67" s="671"/>
      <c r="F67" s="671"/>
      <c r="G67" s="671"/>
      <c r="H67" s="671"/>
      <c r="I67" s="671"/>
      <c r="J67" s="671"/>
      <c r="K67" s="671"/>
      <c r="L67" s="671"/>
      <c r="M67" s="671"/>
      <c r="N67" s="671"/>
      <c r="O67" s="671"/>
      <c r="P67" s="671"/>
      <c r="Q67" s="671"/>
      <c r="R67" s="671"/>
      <c r="S67" s="671"/>
      <c r="T67" s="671"/>
      <c r="U67" s="671"/>
      <c r="V67" s="645"/>
      <c r="W67" s="645"/>
      <c r="X67" s="645"/>
    </row>
    <row r="68" spans="1:24" ht="15" customHeight="1">
      <c r="B68" s="672" t="s">
        <v>197</v>
      </c>
      <c r="C68" s="673"/>
      <c r="D68" s="673"/>
      <c r="E68" s="673"/>
      <c r="F68" s="673"/>
      <c r="G68" s="673"/>
      <c r="H68" s="673"/>
      <c r="I68" s="673"/>
      <c r="J68" s="673"/>
      <c r="K68" s="673"/>
      <c r="L68" s="673"/>
      <c r="M68" s="673"/>
      <c r="N68" s="673"/>
      <c r="O68" s="673"/>
      <c r="P68" s="673"/>
      <c r="Q68" s="673"/>
      <c r="R68" s="673"/>
      <c r="S68" s="673"/>
      <c r="T68" s="673"/>
      <c r="U68" s="673"/>
      <c r="V68" s="673"/>
      <c r="W68" s="673"/>
      <c r="X68" s="673"/>
    </row>
    <row r="69" spans="1:24" ht="11.85" customHeight="1">
      <c r="B69" s="674"/>
      <c r="C69" s="674"/>
      <c r="D69" s="674"/>
      <c r="E69" s="674"/>
      <c r="F69" s="674"/>
      <c r="G69" s="674"/>
      <c r="H69" s="674"/>
      <c r="I69" s="674"/>
      <c r="J69" s="674"/>
      <c r="K69" s="674"/>
      <c r="L69" s="674"/>
      <c r="M69" s="674"/>
      <c r="N69" s="674"/>
      <c r="O69" s="674"/>
      <c r="P69" s="674"/>
      <c r="Q69" s="674"/>
      <c r="R69" s="674"/>
      <c r="S69" s="674"/>
      <c r="T69" s="674"/>
      <c r="U69" s="266"/>
      <c r="V69" s="57"/>
      <c r="W69" s="57"/>
      <c r="X69" s="57"/>
    </row>
    <row r="70" spans="1:24">
      <c r="B70" s="674"/>
      <c r="C70" s="674"/>
      <c r="D70" s="674"/>
      <c r="E70" s="674"/>
      <c r="F70" s="674"/>
      <c r="G70" s="674"/>
      <c r="H70" s="674"/>
      <c r="I70" s="674"/>
      <c r="J70" s="674"/>
      <c r="K70" s="674"/>
      <c r="L70" s="674"/>
      <c r="M70" s="674"/>
      <c r="N70" s="674"/>
      <c r="O70" s="674"/>
      <c r="P70" s="674"/>
      <c r="Q70" s="674"/>
      <c r="R70" s="674"/>
      <c r="S70" s="674"/>
      <c r="T70" s="674"/>
      <c r="U70" s="266"/>
      <c r="V70" s="57"/>
      <c r="W70" s="57"/>
      <c r="X70" s="57"/>
    </row>
  </sheetData>
  <mergeCells count="7">
    <mergeCell ref="B69:T69"/>
    <mergeCell ref="B70:T70"/>
    <mergeCell ref="B64:X64"/>
    <mergeCell ref="B66:X66"/>
    <mergeCell ref="B67:X67"/>
    <mergeCell ref="B65:X65"/>
    <mergeCell ref="B68:X68"/>
  </mergeCells>
  <pageMargins left="0.7" right="0.7" top="0.75" bottom="0.75" header="0.3" footer="0.3"/>
  <pageSetup scale="45" orientation="landscape" r:id="rId1"/>
  <headerFooter>
    <oddHeader>&amp;C&amp;"Arial,Bold"&amp;K000000Table I-3a
Pacific Gas and Electric Company
Demand Response Programs and Activities
2018-22 Incremental Cost Funding                         
June 2023</oddHeader>
    <oddFooter>&amp;L&amp;F&amp;R&amp;A&amp;C&amp;"Calibri"&amp;11&amp;K000000&amp;"Calibri"&amp;11&amp;K0000007a of 11_x000D_&amp;1#&amp;"Calibri"&amp;12&amp;K000000Public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72"/>
  <sheetViews>
    <sheetView view="pageLayout" topLeftCell="B16" zoomScale="90" zoomScaleNormal="70" zoomScalePageLayoutView="90" workbookViewId="0">
      <selection activeCell="F61" sqref="F61"/>
    </sheetView>
  </sheetViews>
  <sheetFormatPr defaultRowHeight="12"/>
  <cols>
    <col min="1" max="1" width="9.140625" style="1" hidden="1" customWidth="1"/>
    <col min="2" max="2" width="55" style="1" customWidth="1"/>
    <col min="3" max="3" width="12" style="83" customWidth="1"/>
    <col min="4" max="4" width="11.42578125" style="83" bestFit="1" customWidth="1"/>
    <col min="5" max="5" width="11.42578125" style="89" customWidth="1"/>
    <col min="6" max="6" width="12.140625" style="89" customWidth="1"/>
    <col min="7" max="7" width="11.5703125" style="89" customWidth="1"/>
    <col min="8" max="8" width="10.5703125" style="89" customWidth="1"/>
    <col min="9" max="9" width="10.85546875" style="89" customWidth="1"/>
    <col min="10" max="10" width="11.42578125" style="89" customWidth="1"/>
    <col min="11" max="11" width="10.5703125" style="89" customWidth="1"/>
    <col min="12" max="12" width="11.140625" style="89" customWidth="1"/>
    <col min="13" max="14" width="10.5703125" style="89" customWidth="1"/>
    <col min="15" max="15" width="14.42578125" style="89"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98" customFormat="1" ht="18">
      <c r="B1" s="99"/>
      <c r="C1" s="100"/>
      <c r="D1" s="100"/>
      <c r="E1" s="100"/>
      <c r="F1" s="100"/>
      <c r="G1" s="100"/>
      <c r="H1" s="100"/>
      <c r="I1" s="101"/>
      <c r="J1" s="100"/>
      <c r="K1" s="100"/>
      <c r="L1" s="100"/>
      <c r="M1" s="100"/>
      <c r="N1" s="100"/>
      <c r="O1" s="100"/>
    </row>
    <row r="2" spans="1:20" ht="5.25" customHeight="1">
      <c r="E2" s="83"/>
      <c r="F2" s="83"/>
      <c r="G2" s="83"/>
      <c r="H2" s="83"/>
      <c r="I2" s="83"/>
      <c r="J2" s="83"/>
      <c r="K2" s="83"/>
      <c r="L2" s="83"/>
      <c r="M2" s="83"/>
      <c r="N2" s="83"/>
      <c r="O2" s="83"/>
    </row>
    <row r="3" spans="1:20" ht="5.0999999999999996" hidden="1" customHeight="1">
      <c r="B3" s="3"/>
      <c r="C3" s="84"/>
      <c r="D3" s="84"/>
      <c r="E3" s="84"/>
      <c r="F3" s="84"/>
      <c r="G3" s="84"/>
      <c r="H3" s="84"/>
      <c r="I3" s="84"/>
      <c r="J3" s="84"/>
      <c r="K3" s="84"/>
      <c r="L3" s="84"/>
      <c r="M3" s="84"/>
      <c r="N3" s="83"/>
      <c r="O3" s="83"/>
    </row>
    <row r="4" spans="1:20" s="4" customFormat="1" ht="5.0999999999999996" hidden="1" customHeight="1">
      <c r="A4" s="1"/>
      <c r="B4" s="7"/>
      <c r="C4" s="373"/>
      <c r="D4" s="373"/>
      <c r="E4" s="83"/>
      <c r="F4" s="83"/>
      <c r="G4" s="83"/>
      <c r="H4" s="83"/>
      <c r="I4" s="83"/>
      <c r="J4" s="83"/>
      <c r="K4" s="83"/>
      <c r="L4" s="83"/>
      <c r="M4" s="83"/>
      <c r="N4" s="373"/>
      <c r="O4" s="373"/>
    </row>
    <row r="5" spans="1:20" ht="50.25" customHeight="1">
      <c r="B5" s="374" t="s">
        <v>198</v>
      </c>
      <c r="C5" s="463" t="s">
        <v>5</v>
      </c>
      <c r="D5" s="463" t="s">
        <v>6</v>
      </c>
      <c r="E5" s="463" t="s">
        <v>7</v>
      </c>
      <c r="F5" s="463" t="s">
        <v>8</v>
      </c>
      <c r="G5" s="463" t="s">
        <v>9</v>
      </c>
      <c r="H5" s="464" t="s">
        <v>10</v>
      </c>
      <c r="I5" s="463" t="s">
        <v>39</v>
      </c>
      <c r="J5" s="463" t="s">
        <v>40</v>
      </c>
      <c r="K5" s="463" t="s">
        <v>41</v>
      </c>
      <c r="L5" s="463" t="s">
        <v>42</v>
      </c>
      <c r="M5" s="463" t="s">
        <v>43</v>
      </c>
      <c r="N5" s="375" t="s">
        <v>44</v>
      </c>
      <c r="O5" s="376" t="s">
        <v>199</v>
      </c>
    </row>
    <row r="6" spans="1:20">
      <c r="B6" s="567" t="s">
        <v>200</v>
      </c>
      <c r="C6" s="311"/>
      <c r="D6" s="311"/>
      <c r="E6" s="311"/>
      <c r="F6" s="311"/>
      <c r="G6" s="311"/>
      <c r="H6" s="311"/>
      <c r="I6" s="311"/>
      <c r="J6" s="311"/>
      <c r="K6" s="311"/>
      <c r="L6" s="311"/>
      <c r="M6" s="311"/>
      <c r="N6" s="377"/>
      <c r="O6" s="378"/>
    </row>
    <row r="7" spans="1:20" ht="12.75">
      <c r="A7" s="10" t="s">
        <v>127</v>
      </c>
      <c r="B7" s="568" t="s">
        <v>129</v>
      </c>
      <c r="C7" s="311">
        <v>0</v>
      </c>
      <c r="D7" s="311">
        <v>0</v>
      </c>
      <c r="E7" s="311">
        <v>0</v>
      </c>
      <c r="F7" s="311">
        <v>0</v>
      </c>
      <c r="G7" s="311">
        <v>0</v>
      </c>
      <c r="H7" s="311">
        <v>0</v>
      </c>
      <c r="I7" s="311"/>
      <c r="J7" s="311"/>
      <c r="K7" s="311"/>
      <c r="L7" s="311"/>
      <c r="M7" s="311"/>
      <c r="N7" s="311"/>
      <c r="O7" s="311">
        <f>SUM(C7:N7)</f>
        <v>0</v>
      </c>
      <c r="T7" s="10"/>
    </row>
    <row r="8" spans="1:20" ht="24">
      <c r="A8" s="10" t="s">
        <v>130</v>
      </c>
      <c r="B8" s="569" t="s">
        <v>201</v>
      </c>
      <c r="C8" s="311">
        <v>0</v>
      </c>
      <c r="D8" s="311">
        <v>0</v>
      </c>
      <c r="E8" s="311">
        <v>0</v>
      </c>
      <c r="F8" s="311">
        <v>0</v>
      </c>
      <c r="G8" s="311">
        <v>0</v>
      </c>
      <c r="H8" s="311">
        <v>0</v>
      </c>
      <c r="I8" s="311"/>
      <c r="J8" s="311"/>
      <c r="K8" s="311"/>
      <c r="L8" s="311"/>
      <c r="M8" s="311"/>
      <c r="N8" s="311"/>
      <c r="O8" s="312">
        <f>SUM(C8:N8)</f>
        <v>0</v>
      </c>
      <c r="T8" s="10"/>
    </row>
    <row r="9" spans="1:20" s="13" customFormat="1" ht="12.75">
      <c r="A9" s="43"/>
      <c r="B9" s="379" t="s">
        <v>132</v>
      </c>
      <c r="C9" s="465">
        <f>SUM(C7:C8)</f>
        <v>0</v>
      </c>
      <c r="D9" s="465">
        <f>SUM(D7:D8)</f>
        <v>0</v>
      </c>
      <c r="E9" s="465">
        <f>SUM(E7:E8)</f>
        <v>0</v>
      </c>
      <c r="F9" s="465">
        <v>0</v>
      </c>
      <c r="G9" s="465">
        <v>0</v>
      </c>
      <c r="H9" s="465">
        <v>0</v>
      </c>
      <c r="I9" s="465"/>
      <c r="J9" s="465"/>
      <c r="K9" s="465"/>
      <c r="L9" s="465"/>
      <c r="M9" s="465"/>
      <c r="N9" s="465"/>
      <c r="O9" s="465">
        <f t="shared" ref="O9" si="0">SUM(O7:O8)</f>
        <v>0</v>
      </c>
      <c r="T9" s="43"/>
    </row>
    <row r="10" spans="1:20" ht="3.75" customHeight="1">
      <c r="A10" s="10"/>
      <c r="B10" s="563"/>
      <c r="C10" s="311"/>
      <c r="D10" s="311"/>
      <c r="E10" s="311"/>
      <c r="F10" s="605"/>
      <c r="G10" s="311"/>
      <c r="H10" s="311"/>
      <c r="I10" s="311"/>
      <c r="J10" s="311"/>
      <c r="K10" s="311"/>
      <c r="L10" s="311"/>
      <c r="M10" s="311"/>
      <c r="N10" s="311"/>
      <c r="O10" s="380"/>
      <c r="T10" s="10"/>
    </row>
    <row r="11" spans="1:20" ht="12.75">
      <c r="A11" s="10"/>
      <c r="B11" s="567" t="s">
        <v>202</v>
      </c>
      <c r="C11" s="311"/>
      <c r="D11" s="311"/>
      <c r="E11" s="311"/>
      <c r="F11" s="311"/>
      <c r="G11" s="311"/>
      <c r="H11" s="311"/>
      <c r="I11" s="311"/>
      <c r="J11" s="311"/>
      <c r="K11" s="311"/>
      <c r="L11" s="311"/>
      <c r="M11" s="311"/>
      <c r="N11" s="311"/>
      <c r="O11" s="311"/>
      <c r="T11" s="10"/>
    </row>
    <row r="12" spans="1:20" ht="12.75">
      <c r="A12" s="10" t="s">
        <v>135</v>
      </c>
      <c r="B12" s="568" t="s">
        <v>131</v>
      </c>
      <c r="C12" s="311">
        <v>0</v>
      </c>
      <c r="D12" s="311">
        <v>0</v>
      </c>
      <c r="E12" s="311">
        <v>0</v>
      </c>
      <c r="F12" s="311">
        <v>0</v>
      </c>
      <c r="G12" s="311">
        <v>0</v>
      </c>
      <c r="H12" s="311">
        <v>0</v>
      </c>
      <c r="I12" s="311"/>
      <c r="J12" s="311"/>
      <c r="K12" s="311"/>
      <c r="L12" s="311"/>
      <c r="M12" s="311"/>
      <c r="N12" s="311"/>
      <c r="O12" s="311">
        <f>SUM(C12:N12)</f>
        <v>0</v>
      </c>
      <c r="T12" s="10"/>
    </row>
    <row r="13" spans="1:20" ht="13.5">
      <c r="A13" s="10"/>
      <c r="B13" s="568" t="s">
        <v>203</v>
      </c>
      <c r="C13" s="311">
        <v>0</v>
      </c>
      <c r="D13" s="311">
        <v>0</v>
      </c>
      <c r="E13" s="311">
        <v>0</v>
      </c>
      <c r="F13" s="311">
        <v>0</v>
      </c>
      <c r="G13" s="311">
        <v>0</v>
      </c>
      <c r="H13" s="311">
        <v>0</v>
      </c>
      <c r="I13" s="311"/>
      <c r="J13" s="311"/>
      <c r="K13" s="311"/>
      <c r="L13" s="311"/>
      <c r="M13" s="311"/>
      <c r="N13" s="311"/>
      <c r="O13" s="311">
        <f>SUM(C13:N13)</f>
        <v>0</v>
      </c>
      <c r="T13" s="10"/>
    </row>
    <row r="14" spans="1:20" s="13" customFormat="1" ht="12.75">
      <c r="A14" s="43"/>
      <c r="B14" s="379" t="s">
        <v>137</v>
      </c>
      <c r="C14" s="465">
        <f>SUM(C12:C13)</f>
        <v>0</v>
      </c>
      <c r="D14" s="465">
        <f>SUM(D12:D13)</f>
        <v>0</v>
      </c>
      <c r="E14" s="465">
        <f>SUM(E12:E13)</f>
        <v>0</v>
      </c>
      <c r="F14" s="465">
        <v>0</v>
      </c>
      <c r="G14" s="465">
        <v>0</v>
      </c>
      <c r="H14" s="465">
        <v>0</v>
      </c>
      <c r="I14" s="465"/>
      <c r="J14" s="465"/>
      <c r="K14" s="465"/>
      <c r="L14" s="465"/>
      <c r="M14" s="465"/>
      <c r="N14" s="465"/>
      <c r="O14" s="465">
        <f t="shared" ref="O14" si="1">SUM(O12:O13)</f>
        <v>0</v>
      </c>
      <c r="T14" s="43"/>
    </row>
    <row r="15" spans="1:20" ht="5.0999999999999996" customHeight="1">
      <c r="A15" s="10"/>
      <c r="B15" s="565"/>
      <c r="C15" s="311"/>
      <c r="D15" s="311"/>
      <c r="E15" s="311"/>
      <c r="F15" s="311"/>
      <c r="G15" s="311"/>
      <c r="H15" s="311"/>
      <c r="I15" s="311"/>
      <c r="J15" s="311"/>
      <c r="K15" s="311"/>
      <c r="L15" s="311"/>
      <c r="M15" s="311"/>
      <c r="N15" s="311"/>
      <c r="O15" s="311"/>
      <c r="T15" s="10"/>
    </row>
    <row r="16" spans="1:20" ht="12.75">
      <c r="A16" s="10"/>
      <c r="B16" s="565" t="s">
        <v>204</v>
      </c>
      <c r="C16" s="311"/>
      <c r="D16" s="311"/>
      <c r="E16" s="311"/>
      <c r="F16" s="311"/>
      <c r="G16" s="311"/>
      <c r="H16" s="311"/>
      <c r="I16" s="311"/>
      <c r="J16" s="311"/>
      <c r="K16" s="311"/>
      <c r="L16" s="311"/>
      <c r="M16" s="311"/>
      <c r="N16" s="311"/>
      <c r="O16" s="311"/>
      <c r="T16" s="10"/>
    </row>
    <row r="17" spans="1:20" ht="12.75">
      <c r="A17" s="10" t="s">
        <v>140</v>
      </c>
      <c r="B17" s="568" t="s">
        <v>205</v>
      </c>
      <c r="C17" s="311">
        <v>0</v>
      </c>
      <c r="D17" s="311">
        <v>0</v>
      </c>
      <c r="E17" s="311">
        <v>0</v>
      </c>
      <c r="F17" s="311">
        <v>0</v>
      </c>
      <c r="G17" s="311">
        <v>0</v>
      </c>
      <c r="H17" s="311">
        <v>0</v>
      </c>
      <c r="I17" s="311"/>
      <c r="J17" s="311"/>
      <c r="K17" s="311"/>
      <c r="L17" s="311"/>
      <c r="M17" s="311"/>
      <c r="N17" s="311"/>
      <c r="O17" s="311">
        <f>SUM(C17:N17)</f>
        <v>0</v>
      </c>
      <c r="T17" s="10"/>
    </row>
    <row r="18" spans="1:20" s="13" customFormat="1" ht="12.75">
      <c r="A18" s="43"/>
      <c r="B18" s="379" t="s">
        <v>142</v>
      </c>
      <c r="C18" s="465">
        <f>SUM(C17)</f>
        <v>0</v>
      </c>
      <c r="D18" s="465">
        <f>SUM(D17)</f>
        <v>0</v>
      </c>
      <c r="E18" s="465">
        <f>SUM(E17)</f>
        <v>0</v>
      </c>
      <c r="F18" s="465">
        <v>0</v>
      </c>
      <c r="G18" s="465">
        <v>0</v>
      </c>
      <c r="H18" s="465">
        <v>0</v>
      </c>
      <c r="I18" s="465"/>
      <c r="J18" s="465"/>
      <c r="K18" s="465"/>
      <c r="L18" s="465"/>
      <c r="M18" s="465"/>
      <c r="N18" s="465"/>
      <c r="O18" s="465">
        <f t="shared" ref="O18" si="2">O17</f>
        <v>0</v>
      </c>
      <c r="T18" s="43"/>
    </row>
    <row r="19" spans="1:20" ht="3" customHeight="1">
      <c r="A19" s="10"/>
      <c r="B19" s="568"/>
      <c r="C19" s="311"/>
      <c r="D19" s="311"/>
      <c r="E19" s="311"/>
      <c r="F19" s="311"/>
      <c r="G19" s="311"/>
      <c r="H19" s="311"/>
      <c r="I19" s="311"/>
      <c r="J19" s="311"/>
      <c r="K19" s="311"/>
      <c r="L19" s="311"/>
      <c r="M19" s="311"/>
      <c r="N19" s="311"/>
      <c r="O19" s="311"/>
      <c r="T19" s="10"/>
    </row>
    <row r="20" spans="1:20" ht="12.75">
      <c r="A20" s="10"/>
      <c r="B20" s="567" t="s">
        <v>143</v>
      </c>
      <c r="C20" s="311"/>
      <c r="D20" s="311"/>
      <c r="E20" s="311"/>
      <c r="F20" s="311"/>
      <c r="G20" s="311"/>
      <c r="H20" s="311"/>
      <c r="I20" s="311"/>
      <c r="J20" s="311"/>
      <c r="K20" s="311"/>
      <c r="L20" s="311"/>
      <c r="M20" s="311"/>
      <c r="N20" s="311"/>
      <c r="O20" s="311"/>
      <c r="T20" s="10"/>
    </row>
    <row r="21" spans="1:20" s="87" customFormat="1" ht="12.75">
      <c r="A21" s="86" t="s">
        <v>144</v>
      </c>
      <c r="B21" s="568" t="s">
        <v>145</v>
      </c>
      <c r="C21" s="311">
        <v>0</v>
      </c>
      <c r="D21" s="311">
        <v>0</v>
      </c>
      <c r="E21" s="311">
        <v>0</v>
      </c>
      <c r="F21" s="311">
        <v>0</v>
      </c>
      <c r="G21" s="311">
        <v>0</v>
      </c>
      <c r="H21" s="311">
        <v>0</v>
      </c>
      <c r="I21" s="311"/>
      <c r="J21" s="311"/>
      <c r="K21" s="311"/>
      <c r="L21" s="311"/>
      <c r="M21" s="311"/>
      <c r="N21" s="311"/>
      <c r="O21" s="311">
        <f>SUM(C21:N21)</f>
        <v>0</v>
      </c>
      <c r="T21" s="86"/>
    </row>
    <row r="22" spans="1:20" ht="12.75">
      <c r="A22" s="10" t="s">
        <v>146</v>
      </c>
      <c r="B22" s="568" t="s">
        <v>147</v>
      </c>
      <c r="C22" s="311">
        <v>0</v>
      </c>
      <c r="D22" s="311">
        <v>0</v>
      </c>
      <c r="E22" s="311">
        <v>0</v>
      </c>
      <c r="F22" s="311">
        <v>0</v>
      </c>
      <c r="G22" s="311">
        <v>0</v>
      </c>
      <c r="H22" s="311">
        <v>0</v>
      </c>
      <c r="I22" s="311"/>
      <c r="J22" s="311"/>
      <c r="K22" s="311"/>
      <c r="L22" s="311"/>
      <c r="M22" s="311"/>
      <c r="N22" s="311"/>
      <c r="O22" s="311">
        <f>SUM(C22:N22)</f>
        <v>0</v>
      </c>
      <c r="T22" s="10"/>
    </row>
    <row r="23" spans="1:20" s="13" customFormat="1" ht="12.75">
      <c r="A23" s="43"/>
      <c r="B23" s="379" t="s">
        <v>150</v>
      </c>
      <c r="C23" s="465">
        <f>SUM(C21:C22)</f>
        <v>0</v>
      </c>
      <c r="D23" s="465">
        <f>SUM(D21:D22)</f>
        <v>0</v>
      </c>
      <c r="E23" s="465">
        <f>SUM(E21:E22)</f>
        <v>0</v>
      </c>
      <c r="F23" s="465">
        <v>0</v>
      </c>
      <c r="G23" s="465">
        <v>0</v>
      </c>
      <c r="H23" s="465">
        <v>0</v>
      </c>
      <c r="I23" s="465"/>
      <c r="J23" s="465"/>
      <c r="K23" s="465"/>
      <c r="L23" s="465"/>
      <c r="M23" s="465"/>
      <c r="N23" s="465"/>
      <c r="O23" s="465">
        <f t="shared" ref="O23" si="3">SUM(O21:O22)</f>
        <v>0</v>
      </c>
      <c r="T23" s="43"/>
    </row>
    <row r="24" spans="1:20" ht="3" customHeight="1">
      <c r="A24" s="10"/>
      <c r="B24" s="568"/>
      <c r="C24" s="311"/>
      <c r="D24" s="311"/>
      <c r="E24" s="311"/>
      <c r="F24" s="311"/>
      <c r="G24" s="311"/>
      <c r="H24" s="311"/>
      <c r="I24" s="311"/>
      <c r="J24" s="311"/>
      <c r="K24" s="311"/>
      <c r="L24" s="311"/>
      <c r="M24" s="311"/>
      <c r="N24" s="311"/>
      <c r="O24" s="311"/>
      <c r="T24" s="10"/>
    </row>
    <row r="25" spans="1:20" ht="12.75">
      <c r="A25" s="10"/>
      <c r="B25" s="570" t="s">
        <v>206</v>
      </c>
      <c r="C25" s="311"/>
      <c r="D25" s="311"/>
      <c r="E25" s="311"/>
      <c r="F25" s="311"/>
      <c r="G25" s="311"/>
      <c r="H25" s="311"/>
      <c r="I25" s="311"/>
      <c r="J25" s="311"/>
      <c r="K25" s="311"/>
      <c r="L25" s="311"/>
      <c r="M25" s="311"/>
      <c r="N25" s="311"/>
      <c r="O25" s="311"/>
      <c r="T25" s="10"/>
    </row>
    <row r="26" spans="1:20" ht="12.75">
      <c r="A26" s="94"/>
      <c r="B26" s="568" t="s">
        <v>207</v>
      </c>
      <c r="C26" s="311">
        <v>0</v>
      </c>
      <c r="D26" s="311">
        <v>0</v>
      </c>
      <c r="E26" s="311">
        <v>0</v>
      </c>
      <c r="F26" s="311">
        <v>0</v>
      </c>
      <c r="G26" s="311">
        <v>0</v>
      </c>
      <c r="H26" s="311">
        <v>0</v>
      </c>
      <c r="I26" s="311"/>
      <c r="J26" s="311"/>
      <c r="K26" s="311"/>
      <c r="L26" s="311"/>
      <c r="M26" s="311"/>
      <c r="N26" s="311"/>
      <c r="O26" s="311">
        <f t="shared" ref="O26:O27" si="4">SUM(C26:N26)</f>
        <v>0</v>
      </c>
      <c r="T26" s="10"/>
    </row>
    <row r="27" spans="1:20" ht="12.75">
      <c r="A27" s="94"/>
      <c r="B27" s="568" t="s">
        <v>180</v>
      </c>
      <c r="C27" s="311">
        <v>0</v>
      </c>
      <c r="D27" s="311">
        <v>0</v>
      </c>
      <c r="E27" s="311">
        <v>0</v>
      </c>
      <c r="F27" s="311">
        <v>0</v>
      </c>
      <c r="G27" s="311">
        <v>0</v>
      </c>
      <c r="H27" s="311">
        <v>0</v>
      </c>
      <c r="I27" s="311"/>
      <c r="J27" s="311"/>
      <c r="K27" s="311"/>
      <c r="L27" s="311"/>
      <c r="M27" s="311"/>
      <c r="N27" s="311"/>
      <c r="O27" s="311">
        <f t="shared" si="4"/>
        <v>0</v>
      </c>
      <c r="T27" s="10"/>
    </row>
    <row r="28" spans="1:20" s="13" customFormat="1" ht="12.75">
      <c r="A28" s="43"/>
      <c r="B28" s="379" t="s">
        <v>154</v>
      </c>
      <c r="C28" s="465">
        <f>SUM(C26:C27)</f>
        <v>0</v>
      </c>
      <c r="D28" s="465">
        <f>SUM(D26:D27)</f>
        <v>0</v>
      </c>
      <c r="E28" s="465">
        <f>SUM(E26:E27)</f>
        <v>0</v>
      </c>
      <c r="F28" s="465">
        <v>0</v>
      </c>
      <c r="G28" s="465">
        <v>0</v>
      </c>
      <c r="H28" s="465">
        <v>0</v>
      </c>
      <c r="I28" s="465"/>
      <c r="J28" s="465"/>
      <c r="K28" s="465"/>
      <c r="L28" s="465"/>
      <c r="M28" s="465"/>
      <c r="N28" s="465"/>
      <c r="O28" s="465">
        <f t="shared" ref="O28" si="5">SUM(O26:O27)</f>
        <v>0</v>
      </c>
      <c r="T28" s="43"/>
    </row>
    <row r="29" spans="1:20" ht="3" customHeight="1">
      <c r="A29" s="10"/>
      <c r="B29" s="568"/>
      <c r="C29" s="311"/>
      <c r="D29" s="311"/>
      <c r="E29" s="311"/>
      <c r="F29" s="311"/>
      <c r="G29" s="311">
        <v>0</v>
      </c>
      <c r="H29" s="311"/>
      <c r="I29" s="311"/>
      <c r="J29" s="311"/>
      <c r="K29" s="311"/>
      <c r="L29" s="311"/>
      <c r="M29" s="311"/>
      <c r="N29" s="311"/>
      <c r="O29" s="311"/>
      <c r="T29" s="10"/>
    </row>
    <row r="30" spans="1:20" ht="12.75" customHeight="1">
      <c r="A30" s="10"/>
      <c r="B30" s="565" t="s">
        <v>208</v>
      </c>
      <c r="C30" s="311"/>
      <c r="D30" s="311"/>
      <c r="E30" s="311"/>
      <c r="F30" s="311"/>
      <c r="G30" s="311"/>
      <c r="H30" s="311"/>
      <c r="I30" s="311"/>
      <c r="J30" s="311"/>
      <c r="K30" s="311"/>
      <c r="L30" s="311"/>
      <c r="M30" s="311"/>
      <c r="N30" s="311"/>
      <c r="O30" s="311"/>
      <c r="T30" s="10"/>
    </row>
    <row r="31" spans="1:20" ht="12.75">
      <c r="A31" s="94" t="s">
        <v>156</v>
      </c>
      <c r="B31" s="568" t="s">
        <v>209</v>
      </c>
      <c r="C31" s="311">
        <v>0</v>
      </c>
      <c r="D31" s="311">
        <v>0</v>
      </c>
      <c r="E31" s="311">
        <v>0</v>
      </c>
      <c r="F31" s="311">
        <v>0</v>
      </c>
      <c r="G31" s="311">
        <v>0</v>
      </c>
      <c r="H31" s="311">
        <v>0</v>
      </c>
      <c r="I31" s="311"/>
      <c r="J31" s="311"/>
      <c r="K31" s="311"/>
      <c r="L31" s="311"/>
      <c r="M31" s="311"/>
      <c r="N31" s="311"/>
      <c r="O31" s="311">
        <f>SUM(C31:N31)</f>
        <v>0</v>
      </c>
      <c r="T31" s="10"/>
    </row>
    <row r="32" spans="1:20" ht="12.75">
      <c r="A32" s="94"/>
      <c r="B32" s="568" t="s">
        <v>210</v>
      </c>
      <c r="C32" s="311">
        <v>0</v>
      </c>
      <c r="D32" s="311">
        <v>0</v>
      </c>
      <c r="E32" s="311">
        <v>0</v>
      </c>
      <c r="F32" s="311">
        <v>0</v>
      </c>
      <c r="G32" s="311">
        <v>0</v>
      </c>
      <c r="H32" s="311">
        <v>0</v>
      </c>
      <c r="I32" s="311"/>
      <c r="J32" s="311"/>
      <c r="K32" s="311"/>
      <c r="L32" s="311"/>
      <c r="M32" s="311"/>
      <c r="N32" s="311"/>
      <c r="O32" s="102">
        <f>SUM(C32:N32)</f>
        <v>0</v>
      </c>
      <c r="T32" s="10"/>
    </row>
    <row r="33" spans="1:20" s="13" customFormat="1" ht="12.75">
      <c r="A33" s="43"/>
      <c r="B33" s="379" t="s">
        <v>159</v>
      </c>
      <c r="C33" s="465">
        <f>SUM(C31:C32)</f>
        <v>0</v>
      </c>
      <c r="D33" s="465">
        <f>SUM(D31:D32)</f>
        <v>0</v>
      </c>
      <c r="E33" s="465">
        <f>SUM(E31:E32)</f>
        <v>0</v>
      </c>
      <c r="F33" s="465">
        <v>0</v>
      </c>
      <c r="G33" s="465">
        <v>0</v>
      </c>
      <c r="H33" s="465">
        <v>0</v>
      </c>
      <c r="I33" s="465"/>
      <c r="J33" s="465"/>
      <c r="K33" s="465"/>
      <c r="L33" s="465"/>
      <c r="M33" s="465"/>
      <c r="N33" s="465"/>
      <c r="O33" s="465">
        <f t="shared" ref="O33" si="6">SUM(O31:O32)</f>
        <v>0</v>
      </c>
      <c r="T33" s="43"/>
    </row>
    <row r="34" spans="1:20" ht="3" customHeight="1">
      <c r="A34" s="10"/>
      <c r="B34" s="568"/>
      <c r="C34" s="311"/>
      <c r="D34" s="311"/>
      <c r="E34" s="311"/>
      <c r="F34" s="311"/>
      <c r="G34" s="311"/>
      <c r="H34" s="311"/>
      <c r="I34" s="311"/>
      <c r="J34" s="311"/>
      <c r="K34" s="311"/>
      <c r="L34" s="311"/>
      <c r="M34" s="311"/>
      <c r="N34" s="311"/>
      <c r="O34" s="311"/>
      <c r="T34" s="10"/>
    </row>
    <row r="35" spans="1:20" ht="12.75" customHeight="1">
      <c r="A35" s="10"/>
      <c r="B35" s="567" t="s">
        <v>211</v>
      </c>
      <c r="C35" s="311"/>
      <c r="D35" s="311"/>
      <c r="E35" s="311"/>
      <c r="F35" s="311"/>
      <c r="G35" s="311"/>
      <c r="H35" s="311"/>
      <c r="I35" s="311"/>
      <c r="J35" s="311"/>
      <c r="K35" s="311"/>
      <c r="L35" s="311"/>
      <c r="M35" s="311"/>
      <c r="N35" s="311"/>
      <c r="O35" s="311"/>
      <c r="T35" s="10"/>
    </row>
    <row r="36" spans="1:20" s="87" customFormat="1" ht="12.75">
      <c r="A36" s="86" t="s">
        <v>161</v>
      </c>
      <c r="B36" s="568" t="s">
        <v>212</v>
      </c>
      <c r="C36" s="311">
        <v>0</v>
      </c>
      <c r="D36" s="311">
        <v>0</v>
      </c>
      <c r="E36" s="311">
        <v>0</v>
      </c>
      <c r="F36" s="311">
        <v>0</v>
      </c>
      <c r="G36" s="311">
        <v>0</v>
      </c>
      <c r="H36" s="311">
        <v>0</v>
      </c>
      <c r="I36" s="311"/>
      <c r="J36" s="311"/>
      <c r="K36" s="311"/>
      <c r="L36" s="311"/>
      <c r="M36" s="311"/>
      <c r="N36" s="311"/>
      <c r="O36" s="311">
        <f>SUM(C36:N36)</f>
        <v>0</v>
      </c>
      <c r="T36" s="86"/>
    </row>
    <row r="37" spans="1:20" ht="13.5">
      <c r="A37" s="10"/>
      <c r="B37" s="568" t="s">
        <v>213</v>
      </c>
      <c r="C37" s="311">
        <v>0</v>
      </c>
      <c r="D37" s="311">
        <v>0</v>
      </c>
      <c r="E37" s="311">
        <v>0</v>
      </c>
      <c r="F37" s="311">
        <v>0</v>
      </c>
      <c r="G37" s="311">
        <v>0</v>
      </c>
      <c r="H37" s="311">
        <v>0</v>
      </c>
      <c r="I37" s="311"/>
      <c r="J37" s="311"/>
      <c r="K37" s="311"/>
      <c r="L37" s="311"/>
      <c r="M37" s="311"/>
      <c r="N37" s="311"/>
      <c r="O37" s="311">
        <f>SUM(C37:N37)</f>
        <v>0</v>
      </c>
      <c r="T37" s="10"/>
    </row>
    <row r="38" spans="1:20" ht="12.75">
      <c r="A38" s="10" t="s">
        <v>183</v>
      </c>
      <c r="B38" s="568" t="s">
        <v>158</v>
      </c>
      <c r="C38" s="311">
        <v>0</v>
      </c>
      <c r="D38" s="311">
        <v>0</v>
      </c>
      <c r="E38" s="311">
        <v>0</v>
      </c>
      <c r="F38" s="311">
        <v>0</v>
      </c>
      <c r="G38" s="311">
        <v>0</v>
      </c>
      <c r="H38" s="311">
        <v>0</v>
      </c>
      <c r="I38" s="311"/>
      <c r="J38" s="311"/>
      <c r="K38" s="311"/>
      <c r="L38" s="311"/>
      <c r="M38" s="311"/>
      <c r="N38" s="311"/>
      <c r="O38" s="311">
        <f>SUM(C38:N38)</f>
        <v>0</v>
      </c>
      <c r="T38" s="10"/>
    </row>
    <row r="39" spans="1:20" s="13" customFormat="1" ht="12.75">
      <c r="A39" s="43"/>
      <c r="B39" s="379" t="s">
        <v>166</v>
      </c>
      <c r="C39" s="465">
        <f t="shared" ref="C39:D39" si="7">SUM(C36:C38)</f>
        <v>0</v>
      </c>
      <c r="D39" s="465">
        <f t="shared" si="7"/>
        <v>0</v>
      </c>
      <c r="E39" s="465">
        <f t="shared" ref="E39" si="8">SUM(E36:E38)</f>
        <v>0</v>
      </c>
      <c r="F39" s="465">
        <v>0</v>
      </c>
      <c r="G39" s="465">
        <v>0</v>
      </c>
      <c r="H39" s="465">
        <v>0</v>
      </c>
      <c r="I39" s="465"/>
      <c r="J39" s="465"/>
      <c r="K39" s="465"/>
      <c r="L39" s="465"/>
      <c r="M39" s="465"/>
      <c r="N39" s="465"/>
      <c r="O39" s="465">
        <f t="shared" ref="O39" si="9">SUM(O36:O38)</f>
        <v>0</v>
      </c>
      <c r="T39" s="43"/>
    </row>
    <row r="40" spans="1:20" ht="5.25" customHeight="1">
      <c r="A40" s="10"/>
      <c r="B40" s="568"/>
      <c r="C40" s="313"/>
      <c r="D40" s="313"/>
      <c r="E40" s="313"/>
      <c r="F40" s="313"/>
      <c r="G40" s="313"/>
      <c r="H40" s="313"/>
      <c r="I40" s="313"/>
      <c r="J40" s="313"/>
      <c r="K40" s="313"/>
      <c r="L40" s="313"/>
      <c r="M40" s="313"/>
      <c r="N40" s="377"/>
      <c r="O40" s="311"/>
      <c r="T40" s="10"/>
    </row>
    <row r="41" spans="1:20" ht="12.75">
      <c r="A41" s="10"/>
      <c r="B41" s="567" t="s">
        <v>214</v>
      </c>
      <c r="C41" s="311"/>
      <c r="D41" s="311"/>
      <c r="E41" s="311"/>
      <c r="F41" s="311"/>
      <c r="G41" s="311"/>
      <c r="H41" s="311"/>
      <c r="I41" s="311"/>
      <c r="J41" s="311"/>
      <c r="K41" s="311"/>
      <c r="L41" s="311"/>
      <c r="M41" s="311"/>
      <c r="N41" s="85"/>
      <c r="O41" s="311"/>
      <c r="T41" s="10"/>
    </row>
    <row r="42" spans="1:20" ht="12.75">
      <c r="A42" s="10" t="s">
        <v>215</v>
      </c>
      <c r="B42" s="568" t="s">
        <v>216</v>
      </c>
      <c r="C42" s="311">
        <v>1500</v>
      </c>
      <c r="D42" s="311">
        <v>1500</v>
      </c>
      <c r="E42" s="311">
        <v>1500</v>
      </c>
      <c r="F42" s="602">
        <v>1500</v>
      </c>
      <c r="G42" s="311">
        <v>0</v>
      </c>
      <c r="H42" s="311">
        <v>0</v>
      </c>
      <c r="I42" s="311"/>
      <c r="J42" s="311"/>
      <c r="K42" s="311"/>
      <c r="L42" s="311"/>
      <c r="M42" s="311"/>
      <c r="N42" s="311"/>
      <c r="O42" s="311">
        <f>SUM(C42:N42)</f>
        <v>6000</v>
      </c>
      <c r="T42" s="10"/>
    </row>
    <row r="43" spans="1:20" s="87" customFormat="1" ht="13.5">
      <c r="A43" s="86" t="s">
        <v>217</v>
      </c>
      <c r="B43" s="568" t="s">
        <v>218</v>
      </c>
      <c r="C43" s="311">
        <v>0</v>
      </c>
      <c r="D43" s="311">
        <v>0</v>
      </c>
      <c r="E43" s="311">
        <v>0</v>
      </c>
      <c r="F43" s="311">
        <v>0</v>
      </c>
      <c r="G43" s="311">
        <v>0</v>
      </c>
      <c r="H43" s="311">
        <v>0</v>
      </c>
      <c r="I43" s="311"/>
      <c r="J43" s="311"/>
      <c r="K43" s="311"/>
      <c r="L43" s="311"/>
      <c r="M43" s="311"/>
      <c r="N43" s="311"/>
      <c r="O43" s="311">
        <f>SUM(C43:N43)</f>
        <v>0</v>
      </c>
      <c r="T43" s="86"/>
    </row>
    <row r="44" spans="1:20" ht="12.75">
      <c r="A44" s="10"/>
      <c r="B44" s="568" t="s">
        <v>219</v>
      </c>
      <c r="C44" s="311">
        <v>0</v>
      </c>
      <c r="D44" s="311">
        <v>0</v>
      </c>
      <c r="E44" s="311">
        <v>0</v>
      </c>
      <c r="F44" s="311">
        <v>0</v>
      </c>
      <c r="G44" s="311">
        <v>0</v>
      </c>
      <c r="H44" s="311">
        <v>0</v>
      </c>
      <c r="I44" s="311"/>
      <c r="J44" s="311"/>
      <c r="K44" s="311"/>
      <c r="L44" s="311"/>
      <c r="M44" s="311"/>
      <c r="N44" s="311"/>
      <c r="O44" s="311">
        <f>SUM(C44:N44)</f>
        <v>0</v>
      </c>
      <c r="T44" s="10"/>
    </row>
    <row r="45" spans="1:20" ht="12.75">
      <c r="A45" s="10"/>
      <c r="B45" s="568" t="s">
        <v>163</v>
      </c>
      <c r="C45" s="311">
        <v>0</v>
      </c>
      <c r="D45" s="311">
        <v>0</v>
      </c>
      <c r="E45" s="311">
        <v>0</v>
      </c>
      <c r="F45" s="311">
        <v>0</v>
      </c>
      <c r="G45" s="311">
        <v>0</v>
      </c>
      <c r="H45" s="311">
        <v>0</v>
      </c>
      <c r="I45" s="311"/>
      <c r="J45" s="311"/>
      <c r="K45" s="311"/>
      <c r="L45" s="311"/>
      <c r="M45" s="311"/>
      <c r="N45" s="311"/>
      <c r="O45" s="311">
        <f>SUM(C45:N45)</f>
        <v>0</v>
      </c>
      <c r="T45" s="10"/>
    </row>
    <row r="46" spans="1:20" s="13" customFormat="1" ht="12.75">
      <c r="A46" s="43"/>
      <c r="B46" s="379" t="s">
        <v>189</v>
      </c>
      <c r="C46" s="465">
        <f t="shared" ref="C46:D46" si="10">SUM(C42:C45)</f>
        <v>1500</v>
      </c>
      <c r="D46" s="465">
        <f t="shared" si="10"/>
        <v>1500</v>
      </c>
      <c r="E46" s="465">
        <f t="shared" ref="E46:F46" si="11">SUM(E42:E45)</f>
        <v>1500</v>
      </c>
      <c r="F46" s="465">
        <f t="shared" si="11"/>
        <v>1500</v>
      </c>
      <c r="G46" s="465">
        <f>SUM(G42:G45)</f>
        <v>0</v>
      </c>
      <c r="H46" s="465">
        <v>0</v>
      </c>
      <c r="I46" s="465"/>
      <c r="J46" s="465"/>
      <c r="K46" s="465"/>
      <c r="L46" s="465"/>
      <c r="M46" s="465"/>
      <c r="N46" s="465"/>
      <c r="O46" s="465">
        <f t="shared" ref="O46" si="12">SUM(O42:O45)</f>
        <v>6000</v>
      </c>
      <c r="T46" s="43"/>
    </row>
    <row r="47" spans="1:20" ht="5.0999999999999996" customHeight="1">
      <c r="A47" s="10"/>
      <c r="B47" s="348"/>
      <c r="C47" s="311"/>
      <c r="D47" s="311"/>
      <c r="E47" s="311"/>
      <c r="F47" s="311"/>
      <c r="G47" s="311"/>
      <c r="H47" s="311"/>
      <c r="I47" s="311"/>
      <c r="J47" s="311"/>
      <c r="K47" s="311"/>
      <c r="L47" s="311"/>
      <c r="M47" s="311"/>
      <c r="N47" s="311"/>
      <c r="O47" s="311"/>
      <c r="T47" s="10"/>
    </row>
    <row r="48" spans="1:20" ht="26.25" customHeight="1">
      <c r="A48" s="10"/>
      <c r="B48" s="567" t="s">
        <v>220</v>
      </c>
      <c r="C48" s="311"/>
      <c r="D48" s="311"/>
      <c r="E48" s="311"/>
      <c r="F48" s="311"/>
      <c r="G48" s="311"/>
      <c r="H48" s="311"/>
      <c r="I48" s="311"/>
      <c r="J48" s="311"/>
      <c r="K48" s="311"/>
      <c r="L48" s="311"/>
      <c r="M48" s="311"/>
      <c r="N48" s="311"/>
      <c r="O48" s="311"/>
      <c r="T48" s="10"/>
    </row>
    <row r="49" spans="1:20" ht="12.75">
      <c r="A49" s="10" t="s">
        <v>186</v>
      </c>
      <c r="B49" s="568" t="s">
        <v>221</v>
      </c>
      <c r="C49" s="311">
        <v>0</v>
      </c>
      <c r="D49" s="311">
        <v>0</v>
      </c>
      <c r="E49" s="311">
        <v>0</v>
      </c>
      <c r="F49" s="311">
        <v>0</v>
      </c>
      <c r="G49" s="311">
        <v>0</v>
      </c>
      <c r="H49" s="311">
        <v>0</v>
      </c>
      <c r="I49" s="311"/>
      <c r="J49" s="311"/>
      <c r="K49" s="311"/>
      <c r="L49" s="311"/>
      <c r="M49" s="311"/>
      <c r="N49" s="311"/>
      <c r="O49" s="311">
        <f t="shared" ref="O49:O50" si="13">SUM(C49:N49)</f>
        <v>0</v>
      </c>
      <c r="T49" s="10"/>
    </row>
    <row r="50" spans="1:20" ht="12.75">
      <c r="A50" s="10" t="s">
        <v>222</v>
      </c>
      <c r="B50" s="568" t="s">
        <v>188</v>
      </c>
      <c r="C50" s="311">
        <v>0</v>
      </c>
      <c r="D50" s="311">
        <v>0</v>
      </c>
      <c r="E50" s="311">
        <v>0</v>
      </c>
      <c r="F50" s="311">
        <v>0</v>
      </c>
      <c r="G50" s="311">
        <v>0</v>
      </c>
      <c r="H50" s="311">
        <v>0</v>
      </c>
      <c r="I50" s="311"/>
      <c r="J50" s="311"/>
      <c r="K50" s="311"/>
      <c r="L50" s="311"/>
      <c r="M50" s="311"/>
      <c r="N50" s="311"/>
      <c r="O50" s="311">
        <f t="shared" si="13"/>
        <v>0</v>
      </c>
      <c r="T50" s="10"/>
    </row>
    <row r="51" spans="1:20" s="13" customFormat="1" ht="13.35" customHeight="1">
      <c r="B51" s="379" t="s">
        <v>191</v>
      </c>
      <c r="C51" s="465">
        <f>SUM(C49:C50)</f>
        <v>0</v>
      </c>
      <c r="D51" s="465">
        <f>SUM(D49:D50)</f>
        <v>0</v>
      </c>
      <c r="E51" s="465">
        <f>SUM(E49:E50)</f>
        <v>0</v>
      </c>
      <c r="F51" s="465">
        <f>SUM(F49:F50)</f>
        <v>0</v>
      </c>
      <c r="G51" s="465">
        <v>0</v>
      </c>
      <c r="H51" s="465">
        <v>0</v>
      </c>
      <c r="I51" s="465"/>
      <c r="J51" s="465"/>
      <c r="K51" s="465"/>
      <c r="L51" s="465"/>
      <c r="M51" s="465"/>
      <c r="N51" s="465"/>
      <c r="O51" s="465">
        <f t="shared" ref="O51" si="14">SUM(O49:O50)</f>
        <v>0</v>
      </c>
    </row>
    <row r="52" spans="1:20" ht="3" customHeight="1">
      <c r="A52" s="10"/>
      <c r="B52" s="568"/>
      <c r="C52" s="311"/>
      <c r="D52" s="311"/>
      <c r="E52" s="311"/>
      <c r="F52" s="311"/>
      <c r="G52" s="311"/>
      <c r="H52" s="311"/>
      <c r="I52" s="311"/>
      <c r="J52" s="311"/>
      <c r="K52" s="311"/>
      <c r="L52" s="311"/>
      <c r="M52" s="311"/>
      <c r="N52" s="377"/>
      <c r="O52" s="311"/>
      <c r="T52" s="10"/>
    </row>
    <row r="53" spans="1:20" ht="11.25" customHeight="1">
      <c r="A53" s="10"/>
      <c r="B53" s="567" t="s">
        <v>223</v>
      </c>
      <c r="C53" s="311"/>
      <c r="D53" s="311"/>
      <c r="E53" s="311"/>
      <c r="F53" s="311"/>
      <c r="G53" s="311"/>
      <c r="H53" s="311"/>
      <c r="I53" s="311"/>
      <c r="J53" s="311"/>
      <c r="K53" s="311"/>
      <c r="L53" s="311"/>
      <c r="M53" s="311"/>
      <c r="N53" s="85"/>
      <c r="O53" s="311"/>
      <c r="T53" s="10"/>
    </row>
    <row r="54" spans="1:20" ht="11.25" customHeight="1">
      <c r="A54" s="10"/>
      <c r="B54" s="568" t="s">
        <v>224</v>
      </c>
      <c r="C54" s="311">
        <v>0</v>
      </c>
      <c r="D54" s="311">
        <v>0</v>
      </c>
      <c r="E54" s="311">
        <v>0</v>
      </c>
      <c r="F54" s="311">
        <v>0</v>
      </c>
      <c r="G54" s="311">
        <v>0</v>
      </c>
      <c r="H54" s="311">
        <v>0</v>
      </c>
      <c r="I54" s="311"/>
      <c r="J54" s="311"/>
      <c r="K54" s="311"/>
      <c r="L54" s="311"/>
      <c r="M54" s="311"/>
      <c r="N54" s="311"/>
      <c r="O54" s="311">
        <f t="shared" ref="O54:O57" si="15">SUM(C54:N54)</f>
        <v>0</v>
      </c>
      <c r="T54" s="10"/>
    </row>
    <row r="55" spans="1:20" ht="11.25" customHeight="1">
      <c r="A55" s="10"/>
      <c r="B55" s="568" t="s">
        <v>225</v>
      </c>
      <c r="C55" s="311">
        <v>-293.16000000000003</v>
      </c>
      <c r="D55" s="311">
        <v>1452.36</v>
      </c>
      <c r="E55" s="311">
        <v>-1095.6600000000001</v>
      </c>
      <c r="F55" s="311">
        <v>3012.74</v>
      </c>
      <c r="G55" s="311">
        <v>-548.48</v>
      </c>
      <c r="H55" s="311">
        <v>-754.48</v>
      </c>
      <c r="I55" s="311"/>
      <c r="J55" s="311"/>
      <c r="K55" s="311"/>
      <c r="L55" s="311"/>
      <c r="M55" s="311"/>
      <c r="N55" s="85"/>
      <c r="O55" s="311">
        <f t="shared" si="15"/>
        <v>1773.3199999999997</v>
      </c>
      <c r="T55" s="10"/>
    </row>
    <row r="56" spans="1:20" ht="11.25" customHeight="1">
      <c r="A56" s="10"/>
      <c r="B56" s="568" t="s">
        <v>226</v>
      </c>
      <c r="C56" s="311">
        <v>1209.04</v>
      </c>
      <c r="D56" s="311">
        <v>2250.5</v>
      </c>
      <c r="E56" s="311">
        <v>836.04</v>
      </c>
      <c r="F56" s="311">
        <v>1982.81</v>
      </c>
      <c r="G56" s="311">
        <v>2051.86</v>
      </c>
      <c r="H56" s="311">
        <v>1376.3</v>
      </c>
      <c r="I56" s="311"/>
      <c r="J56" s="311"/>
      <c r="K56" s="311"/>
      <c r="L56" s="311"/>
      <c r="M56" s="311"/>
      <c r="N56" s="85"/>
      <c r="O56" s="311">
        <f t="shared" si="15"/>
        <v>9706.5499999999993</v>
      </c>
      <c r="T56" s="10"/>
    </row>
    <row r="57" spans="1:20" ht="12.75">
      <c r="A57" s="94"/>
      <c r="B57" s="215" t="s">
        <v>141</v>
      </c>
      <c r="C57" s="311">
        <v>0</v>
      </c>
      <c r="D57" s="311">
        <v>0</v>
      </c>
      <c r="E57" s="311">
        <v>0</v>
      </c>
      <c r="F57" s="311">
        <v>0</v>
      </c>
      <c r="G57" s="311">
        <v>0</v>
      </c>
      <c r="H57" s="311">
        <v>0</v>
      </c>
      <c r="I57" s="311"/>
      <c r="J57" s="311"/>
      <c r="K57" s="311"/>
      <c r="L57" s="311"/>
      <c r="M57" s="311"/>
      <c r="N57" s="85"/>
      <c r="O57" s="311">
        <f t="shared" si="15"/>
        <v>0</v>
      </c>
      <c r="T57" s="10"/>
    </row>
    <row r="58" spans="1:20" ht="12.75">
      <c r="A58" s="10" t="s">
        <v>227</v>
      </c>
      <c r="B58" s="568" t="s">
        <v>228</v>
      </c>
      <c r="C58" s="311">
        <v>14838.03</v>
      </c>
      <c r="D58" s="311">
        <v>7386.01</v>
      </c>
      <c r="E58" s="311">
        <v>-13385.66</v>
      </c>
      <c r="F58" s="311">
        <v>6420.82</v>
      </c>
      <c r="G58" s="311">
        <v>-503.63</v>
      </c>
      <c r="H58" s="311">
        <v>-178.89</v>
      </c>
      <c r="I58" s="311"/>
      <c r="J58" s="311"/>
      <c r="K58" s="311"/>
      <c r="L58" s="311"/>
      <c r="M58" s="311"/>
      <c r="N58" s="85"/>
      <c r="O58" s="311">
        <f>SUM(C58:N58)</f>
        <v>14576.680000000002</v>
      </c>
      <c r="T58" s="10"/>
    </row>
    <row r="59" spans="1:20" s="13" customFormat="1" ht="12.75">
      <c r="A59" s="43"/>
      <c r="B59" s="379" t="s">
        <v>229</v>
      </c>
      <c r="C59" s="465">
        <f t="shared" ref="C59" si="16">SUM(C54:C58)</f>
        <v>15753.91</v>
      </c>
      <c r="D59" s="465">
        <f>SUM(D54:D58)</f>
        <v>11088.869999999999</v>
      </c>
      <c r="E59" s="465">
        <f>SUM(E54:E58)</f>
        <v>-13645.28</v>
      </c>
      <c r="F59" s="465">
        <f>SUM(F54:F58)</f>
        <v>11416.369999999999</v>
      </c>
      <c r="G59" s="465">
        <f>SUM(G54:G58)</f>
        <v>999.75000000000011</v>
      </c>
      <c r="H59" s="465">
        <f>SUM(H54:H58)</f>
        <v>442.92999999999995</v>
      </c>
      <c r="I59" s="465"/>
      <c r="J59" s="465"/>
      <c r="K59" s="465"/>
      <c r="L59" s="465"/>
      <c r="M59" s="465"/>
      <c r="N59" s="465"/>
      <c r="O59" s="465">
        <f>SUM(O54:O58)</f>
        <v>26056.550000000003</v>
      </c>
      <c r="T59" s="43"/>
    </row>
    <row r="60" spans="1:20" ht="7.5" customHeight="1" thickBot="1">
      <c r="B60" s="565"/>
      <c r="C60" s="466"/>
      <c r="D60" s="466"/>
      <c r="E60" s="466"/>
      <c r="F60" s="466"/>
      <c r="G60" s="466"/>
      <c r="H60" s="466"/>
      <c r="I60" s="466"/>
      <c r="J60" s="466"/>
      <c r="K60" s="466"/>
      <c r="L60" s="466"/>
      <c r="M60" s="546"/>
      <c r="N60" s="311"/>
      <c r="O60" s="283"/>
    </row>
    <row r="61" spans="1:20" s="13" customFormat="1" ht="15" customHeight="1">
      <c r="B61" s="216" t="s">
        <v>167</v>
      </c>
      <c r="C61" s="217">
        <f t="shared" ref="C61" si="17">C9+C14+C18+C23+C33+C39+C46+C51+C59+C28</f>
        <v>17253.91</v>
      </c>
      <c r="D61" s="217">
        <f>D9+D14+D18+D23+D33+D39+D46+D51+D59+D28</f>
        <v>12588.869999999999</v>
      </c>
      <c r="E61" s="217">
        <f>E9+E14+E18+E23+E33+E39+E46+E51+E59+E28</f>
        <v>-12145.28</v>
      </c>
      <c r="F61" s="217">
        <f>F9+F14+F18+F23+F33+F39+F46+F51+F59+F28</f>
        <v>12916.369999999999</v>
      </c>
      <c r="G61" s="217">
        <f>G9+G14+G18+G23+G33+G39+G46+G51+G59+G28</f>
        <v>999.75000000000011</v>
      </c>
      <c r="H61" s="217">
        <f>H9+H14+H18+H23+H33+H39+H46+H51+H59+H28</f>
        <v>442.92999999999995</v>
      </c>
      <c r="I61" s="217"/>
      <c r="J61" s="217"/>
      <c r="K61" s="217"/>
      <c r="L61" s="217"/>
      <c r="M61" s="217"/>
      <c r="N61" s="217"/>
      <c r="O61" s="217">
        <f>O9+O14+O18+O23+O28+O33+O39+O46+O51+O59</f>
        <v>32056.550000000003</v>
      </c>
    </row>
    <row r="62" spans="1:20" ht="8.25" hidden="1" customHeight="1" thickBot="1">
      <c r="B62" s="9"/>
      <c r="E62" s="83"/>
      <c r="F62" s="83"/>
      <c r="G62" s="83"/>
      <c r="H62" s="83"/>
      <c r="I62" s="83"/>
      <c r="J62" s="83"/>
      <c r="K62" s="83"/>
      <c r="L62" s="83"/>
      <c r="M62" s="83"/>
      <c r="N62" s="83"/>
      <c r="O62" s="83"/>
    </row>
    <row r="63" spans="1:20" ht="24.75" hidden="1" thickBot="1">
      <c r="B63" s="48" t="s">
        <v>230</v>
      </c>
      <c r="C63" s="88">
        <v>0</v>
      </c>
      <c r="E63" s="83"/>
      <c r="F63" s="83"/>
      <c r="G63" s="83"/>
      <c r="H63" s="83"/>
      <c r="I63" s="83"/>
      <c r="N63" s="83"/>
      <c r="O63" s="83"/>
    </row>
    <row r="64" spans="1:20" ht="6.6" customHeight="1">
      <c r="B64" s="41"/>
      <c r="E64" s="83"/>
      <c r="F64" s="83"/>
      <c r="G64" s="83"/>
      <c r="H64" s="83"/>
      <c r="I64" s="83"/>
      <c r="J64" s="83"/>
      <c r="K64" s="83"/>
      <c r="L64" s="83"/>
      <c r="M64" s="83"/>
      <c r="N64" s="83"/>
      <c r="O64" s="83"/>
    </row>
    <row r="65" spans="1:15" s="49" customFormat="1" ht="18" customHeight="1">
      <c r="B65" s="681" t="s">
        <v>231</v>
      </c>
      <c r="C65" s="682"/>
      <c r="D65" s="682"/>
      <c r="E65" s="682"/>
      <c r="F65" s="682"/>
      <c r="G65" s="682"/>
      <c r="H65" s="682"/>
      <c r="I65" s="682"/>
      <c r="J65" s="682"/>
      <c r="K65" s="682"/>
      <c r="L65" s="682"/>
      <c r="M65" s="682"/>
      <c r="N65" s="682"/>
      <c r="O65" s="682"/>
    </row>
    <row r="66" spans="1:15" ht="12.75">
      <c r="B66" s="675"/>
      <c r="C66" s="675"/>
      <c r="D66" s="675"/>
      <c r="E66" s="675"/>
      <c r="F66" s="675"/>
      <c r="G66" s="675"/>
      <c r="H66" s="675"/>
      <c r="I66" s="675"/>
      <c r="J66" s="675"/>
      <c r="K66" s="675"/>
      <c r="L66" s="675"/>
      <c r="M66" s="675"/>
      <c r="N66" s="675"/>
      <c r="O66" s="675"/>
    </row>
    <row r="68" spans="1:15">
      <c r="B68" s="683"/>
      <c r="C68" s="671"/>
      <c r="D68" s="671"/>
      <c r="E68" s="671"/>
      <c r="F68" s="671"/>
      <c r="G68" s="671"/>
      <c r="H68" s="671"/>
      <c r="I68" s="671"/>
      <c r="J68" s="671"/>
      <c r="K68" s="671"/>
      <c r="L68" s="671"/>
      <c r="M68" s="671"/>
      <c r="N68" s="671"/>
      <c r="O68" s="671"/>
    </row>
    <row r="69" spans="1:15">
      <c r="B69" s="671"/>
      <c r="C69" s="671"/>
      <c r="D69" s="671"/>
      <c r="E69" s="671"/>
      <c r="F69" s="671"/>
      <c r="G69" s="671"/>
      <c r="H69" s="671"/>
      <c r="I69" s="671"/>
      <c r="J69" s="671"/>
      <c r="K69" s="671"/>
      <c r="L69" s="671"/>
      <c r="M69" s="671"/>
      <c r="N69" s="671"/>
      <c r="O69" s="671"/>
    </row>
    <row r="70" spans="1:15">
      <c r="B70" s="671"/>
      <c r="C70" s="671"/>
      <c r="D70" s="671"/>
      <c r="E70" s="671"/>
      <c r="F70" s="671"/>
      <c r="G70" s="671"/>
      <c r="H70" s="671"/>
      <c r="I70" s="671"/>
      <c r="J70" s="671"/>
      <c r="K70" s="671"/>
      <c r="L70" s="671"/>
      <c r="M70" s="671"/>
      <c r="N70" s="671"/>
      <c r="O70" s="671"/>
    </row>
    <row r="71" spans="1:15">
      <c r="B71" s="671"/>
      <c r="C71" s="671"/>
      <c r="D71" s="671"/>
      <c r="E71" s="671"/>
      <c r="F71" s="671"/>
      <c r="G71" s="671"/>
      <c r="H71" s="671"/>
      <c r="I71" s="671"/>
      <c r="J71" s="671"/>
      <c r="K71" s="671"/>
      <c r="L71" s="671"/>
      <c r="M71" s="671"/>
      <c r="N71" s="671"/>
      <c r="O71" s="671"/>
    </row>
    <row r="72" spans="1:15">
      <c r="A72" s="671"/>
      <c r="B72" s="671"/>
      <c r="C72" s="671"/>
      <c r="D72" s="671"/>
      <c r="E72" s="671"/>
      <c r="F72" s="671"/>
      <c r="G72" s="671"/>
      <c r="H72" s="671"/>
      <c r="I72" s="671"/>
      <c r="J72" s="671"/>
      <c r="K72" s="671"/>
      <c r="L72" s="671"/>
      <c r="M72" s="671"/>
      <c r="N72" s="671"/>
    </row>
  </sheetData>
  <mergeCells count="7">
    <mergeCell ref="B69:O69"/>
    <mergeCell ref="B70:O70"/>
    <mergeCell ref="B71:O71"/>
    <mergeCell ref="A72:N72"/>
    <mergeCell ref="B65:O65"/>
    <mergeCell ref="B66:O66"/>
    <mergeCell ref="B68:O68"/>
  </mergeCells>
  <pageMargins left="0.7" right="0.7" top="0.93645833333333328" bottom="0.75" header="0.3" footer="0.3"/>
  <pageSetup scale="61" orientation="landscape" r:id="rId1"/>
  <headerFooter>
    <oddHeader>&amp;C&amp;"Arial,Bold"&amp;K000000Table I-3b
Pacific Gas and Electric Company
Demand Response Programs and Activities
Carry-Over Expenditures and Funding
June 2023</oddHeader>
    <oddFooter>&amp;L&amp;F&amp;R&amp;A&amp;C&amp;"Calibri"&amp;11&amp;K000000&amp;"Calibri"&amp;11&amp;K0000007b of 11_x000D_&amp;1#&amp;"Calibri"&amp;12&amp;K000000Public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17"/>
  <sheetViews>
    <sheetView tabSelected="1" view="pageLayout" zoomScaleNormal="100" workbookViewId="0">
      <selection activeCell="A15" sqref="A15:L15"/>
    </sheetView>
  </sheetViews>
  <sheetFormatPr defaultColWidth="0.42578125" defaultRowHeight="13.5"/>
  <cols>
    <col min="1" max="1" width="31.42578125" style="250" customWidth="1"/>
    <col min="2" max="2" width="9.5703125" style="251" customWidth="1"/>
    <col min="3" max="3" width="38.5703125" style="252" customWidth="1"/>
    <col min="4" max="4" width="8.28515625" style="253" customWidth="1"/>
    <col min="5" max="5" width="9.42578125" style="254" bestFit="1" customWidth="1"/>
    <col min="6" max="6" width="10.42578125" style="253" customWidth="1"/>
    <col min="7" max="7" width="16.7109375" style="253" bestFit="1" customWidth="1"/>
    <col min="8" max="8" width="11.5703125" style="255" customWidth="1"/>
    <col min="9" max="10" width="11" style="253" customWidth="1"/>
    <col min="11" max="11" width="11" style="256" customWidth="1"/>
    <col min="12" max="12" width="13.85546875" style="253" customWidth="1"/>
    <col min="13" max="20" width="3" style="241" customWidth="1"/>
    <col min="21" max="16384" width="0.42578125" style="241"/>
  </cols>
  <sheetData>
    <row r="1" spans="1:20" s="239" customFormat="1" ht="48">
      <c r="A1" s="467" t="s">
        <v>232</v>
      </c>
      <c r="B1" s="381" t="s">
        <v>233</v>
      </c>
      <c r="C1" s="382" t="s">
        <v>234</v>
      </c>
      <c r="D1" s="383" t="s">
        <v>235</v>
      </c>
      <c r="E1" s="381" t="s">
        <v>236</v>
      </c>
      <c r="F1" s="382" t="s">
        <v>237</v>
      </c>
      <c r="G1" s="384" t="s">
        <v>238</v>
      </c>
      <c r="H1" s="385" t="s">
        <v>239</v>
      </c>
      <c r="I1" s="386" t="s">
        <v>240</v>
      </c>
      <c r="J1" s="386" t="s">
        <v>241</v>
      </c>
      <c r="K1" s="387" t="s">
        <v>242</v>
      </c>
      <c r="L1" s="382" t="s">
        <v>243</v>
      </c>
    </row>
    <row r="2" spans="1:20" s="240" customFormat="1" ht="12.75">
      <c r="A2" s="388" t="s">
        <v>244</v>
      </c>
      <c r="B2" s="389"/>
      <c r="C2" s="389"/>
      <c r="D2" s="389"/>
      <c r="E2" s="389"/>
      <c r="F2" s="389"/>
      <c r="G2" s="389"/>
      <c r="H2" s="389"/>
      <c r="I2" s="389"/>
      <c r="J2" s="389"/>
      <c r="K2" s="389"/>
      <c r="L2" s="390"/>
    </row>
    <row r="3" spans="1:20" s="40" customFormat="1" ht="12.75">
      <c r="A3" s="468" t="s">
        <v>245</v>
      </c>
      <c r="B3" s="550"/>
      <c r="C3" s="474"/>
      <c r="D3" s="469"/>
      <c r="E3" s="551"/>
      <c r="F3" s="552"/>
      <c r="G3" s="553"/>
      <c r="H3" s="554"/>
      <c r="I3" s="555"/>
      <c r="J3" s="555"/>
      <c r="K3" s="469"/>
      <c r="L3" s="556"/>
    </row>
    <row r="4" spans="1:20" s="40" customFormat="1" ht="38.25">
      <c r="A4" s="470" t="s">
        <v>246</v>
      </c>
      <c r="B4" s="471"/>
      <c r="C4" s="468"/>
      <c r="D4" s="468"/>
      <c r="E4" s="468"/>
      <c r="F4" s="468"/>
      <c r="G4" s="468"/>
      <c r="H4" s="468"/>
      <c r="I4" s="468"/>
      <c r="J4" s="468"/>
      <c r="K4" s="468"/>
      <c r="L4" s="468"/>
    </row>
    <row r="5" spans="1:20" s="10" customFormat="1" ht="12.75">
      <c r="A5" s="391" t="s">
        <v>202</v>
      </c>
      <c r="B5" s="389"/>
      <c r="C5" s="389"/>
      <c r="D5" s="389"/>
      <c r="E5" s="389"/>
      <c r="F5" s="389"/>
      <c r="G5" s="389"/>
      <c r="H5" s="389"/>
      <c r="I5" s="389"/>
      <c r="J5" s="389"/>
      <c r="K5" s="389"/>
      <c r="L5" s="390"/>
    </row>
    <row r="6" spans="1:20" ht="25.5">
      <c r="A6" s="607" t="s">
        <v>247</v>
      </c>
      <c r="B6" s="608" t="s">
        <v>10</v>
      </c>
      <c r="C6" s="608" t="s">
        <v>393</v>
      </c>
      <c r="D6" s="608">
        <v>1</v>
      </c>
      <c r="E6" s="609">
        <v>45107</v>
      </c>
      <c r="F6" s="608" t="s">
        <v>394</v>
      </c>
      <c r="G6" s="610" t="s">
        <v>395</v>
      </c>
      <c r="H6" s="611">
        <v>334</v>
      </c>
      <c r="I6" s="612">
        <v>0.66666666666666663</v>
      </c>
      <c r="J6" s="612">
        <v>0.83333333333333337</v>
      </c>
      <c r="K6" s="608">
        <v>4</v>
      </c>
      <c r="L6" s="630" t="s">
        <v>403</v>
      </c>
    </row>
    <row r="7" spans="1:20" ht="12.75">
      <c r="A7" s="472" t="s">
        <v>248</v>
      </c>
      <c r="B7" s="469" t="s">
        <v>10</v>
      </c>
      <c r="C7" s="622" t="s">
        <v>396</v>
      </c>
      <c r="D7" s="608">
        <v>1</v>
      </c>
      <c r="E7" s="609">
        <v>45107</v>
      </c>
      <c r="F7" s="608" t="s">
        <v>394</v>
      </c>
      <c r="G7" s="623" t="s">
        <v>397</v>
      </c>
      <c r="H7" s="475">
        <v>110160</v>
      </c>
      <c r="I7" s="612">
        <v>0.66666666666666663</v>
      </c>
      <c r="J7" s="612">
        <v>0.875</v>
      </c>
      <c r="K7" s="469">
        <v>5</v>
      </c>
      <c r="L7" s="508">
        <v>10.1</v>
      </c>
    </row>
    <row r="8" spans="1:20" ht="25.5">
      <c r="A8" s="472" t="s">
        <v>249</v>
      </c>
      <c r="B8" s="469" t="s">
        <v>10</v>
      </c>
      <c r="C8" s="622" t="s">
        <v>398</v>
      </c>
      <c r="D8" s="469">
        <v>1</v>
      </c>
      <c r="E8" s="609">
        <v>45107</v>
      </c>
      <c r="F8" s="608" t="s">
        <v>394</v>
      </c>
      <c r="G8" s="623" t="s">
        <v>399</v>
      </c>
      <c r="H8" s="475">
        <v>42139</v>
      </c>
      <c r="I8" s="612">
        <v>0.66666666666666663</v>
      </c>
      <c r="J8" s="612">
        <v>0.83333333333333337</v>
      </c>
      <c r="K8" s="608">
        <v>4</v>
      </c>
      <c r="L8" s="508">
        <v>9.5</v>
      </c>
    </row>
    <row r="9" spans="1:20" ht="25.5">
      <c r="A9" s="472" t="s">
        <v>249</v>
      </c>
      <c r="B9" s="469" t="s">
        <v>10</v>
      </c>
      <c r="C9" s="622" t="s">
        <v>400</v>
      </c>
      <c r="D9" s="469">
        <v>1</v>
      </c>
      <c r="E9" s="609">
        <v>45107</v>
      </c>
      <c r="F9" s="608" t="s">
        <v>394</v>
      </c>
      <c r="G9" s="621" t="s">
        <v>401</v>
      </c>
      <c r="H9" s="475">
        <v>37927</v>
      </c>
      <c r="I9" s="612">
        <v>0.66666666666666663</v>
      </c>
      <c r="J9" s="612">
        <v>0.83333333333333337</v>
      </c>
      <c r="K9" s="608">
        <v>4</v>
      </c>
      <c r="L9" s="508">
        <v>9.3000000000000007</v>
      </c>
    </row>
    <row r="10" spans="1:20" ht="12.75">
      <c r="A10" s="472" t="s">
        <v>250</v>
      </c>
      <c r="B10" s="469" t="s">
        <v>10</v>
      </c>
      <c r="C10" s="622" t="s">
        <v>396</v>
      </c>
      <c r="D10" s="469">
        <v>1</v>
      </c>
      <c r="E10" s="609">
        <v>45107</v>
      </c>
      <c r="F10" s="608" t="s">
        <v>394</v>
      </c>
      <c r="G10" s="623" t="s">
        <v>397</v>
      </c>
      <c r="H10" s="475">
        <v>46980</v>
      </c>
      <c r="I10" s="612">
        <v>0.66666666666666663</v>
      </c>
      <c r="J10" s="612">
        <v>0.875</v>
      </c>
      <c r="K10" s="469">
        <v>5</v>
      </c>
      <c r="L10" s="508">
        <v>8.8000000000000007</v>
      </c>
    </row>
    <row r="11" spans="1:20" ht="12.75">
      <c r="A11" s="472"/>
      <c r="B11" s="469"/>
      <c r="C11" s="469"/>
      <c r="D11" s="469"/>
      <c r="E11" s="473"/>
      <c r="F11" s="469"/>
      <c r="G11" s="474"/>
      <c r="H11" s="475"/>
      <c r="I11" s="476"/>
      <c r="J11" s="476"/>
      <c r="K11" s="469"/>
      <c r="L11" s="508"/>
    </row>
    <row r="12" spans="1:20" ht="12.75">
      <c r="A12" s="472"/>
      <c r="B12" s="469"/>
      <c r="C12" s="469"/>
      <c r="D12" s="469"/>
      <c r="E12" s="473"/>
      <c r="F12" s="469"/>
      <c r="G12" s="474"/>
      <c r="H12" s="475"/>
      <c r="I12" s="476"/>
      <c r="J12" s="476"/>
      <c r="K12" s="469"/>
      <c r="L12" s="508"/>
    </row>
    <row r="13" spans="1:20" ht="12.75">
      <c r="A13" s="242"/>
      <c r="B13" s="243"/>
      <c r="C13" s="244"/>
      <c r="D13" s="244"/>
      <c r="E13" s="245"/>
      <c r="F13" s="206"/>
      <c r="G13" s="246"/>
      <c r="H13" s="206"/>
      <c r="I13" s="247"/>
      <c r="J13" s="247"/>
      <c r="K13" s="248"/>
      <c r="L13" s="249"/>
    </row>
    <row r="14" spans="1:20" ht="90.75" customHeight="1">
      <c r="A14" s="684" t="s">
        <v>251</v>
      </c>
      <c r="B14" s="684"/>
      <c r="C14" s="684"/>
      <c r="D14" s="684"/>
      <c r="E14" s="684"/>
      <c r="F14" s="684"/>
      <c r="G14" s="684"/>
      <c r="H14" s="684"/>
      <c r="I14" s="684"/>
      <c r="J14" s="684"/>
      <c r="K14" s="684"/>
      <c r="L14" s="684"/>
    </row>
    <row r="15" spans="1:20" ht="15" customHeight="1">
      <c r="A15" s="660" t="s">
        <v>404</v>
      </c>
      <c r="B15" s="660"/>
      <c r="C15" s="660"/>
      <c r="D15" s="660"/>
      <c r="E15" s="660"/>
      <c r="F15" s="660"/>
      <c r="G15" s="660"/>
      <c r="H15" s="660"/>
      <c r="I15" s="660"/>
      <c r="J15" s="660"/>
      <c r="K15" s="660"/>
      <c r="L15" s="660"/>
      <c r="M15" s="536"/>
      <c r="N15" s="536"/>
    </row>
    <row r="16" spans="1:20" ht="12.75" customHeight="1">
      <c r="A16" s="643"/>
      <c r="B16" s="643"/>
      <c r="C16" s="643"/>
      <c r="D16" s="643"/>
      <c r="E16" s="643"/>
      <c r="F16" s="643"/>
      <c r="G16" s="643"/>
      <c r="H16" s="643"/>
      <c r="I16" s="643"/>
      <c r="J16" s="643"/>
      <c r="K16" s="643"/>
      <c r="L16" s="643"/>
      <c r="M16" s="541"/>
      <c r="N16" s="541"/>
      <c r="O16" s="541"/>
      <c r="P16" s="541"/>
      <c r="Q16" s="541"/>
      <c r="R16" s="541"/>
      <c r="S16" s="541"/>
      <c r="T16" s="541"/>
    </row>
    <row r="17" spans="1:12" ht="12.75">
      <c r="A17" s="685"/>
      <c r="B17" s="685"/>
      <c r="C17" s="685"/>
      <c r="D17" s="685"/>
      <c r="E17" s="685"/>
      <c r="F17" s="685"/>
      <c r="G17" s="685"/>
      <c r="H17" s="685"/>
      <c r="I17" s="685"/>
      <c r="J17" s="685"/>
      <c r="K17" s="685"/>
      <c r="L17" s="685"/>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4">
    <mergeCell ref="A14:L14"/>
    <mergeCell ref="A15:L15"/>
    <mergeCell ref="A16:L16"/>
    <mergeCell ref="A17:L17"/>
  </mergeCells>
  <phoneticPr fontId="22" type="noConversion"/>
  <pageMargins left="0.7" right="0.7" top="1.1296875" bottom="0.75" header="0.3" footer="0.3"/>
  <pageSetup scale="68" orientation="landscape" r:id="rId1"/>
  <headerFooter>
    <oddHeader>&amp;C&amp;"Arial,Bold"Table I-4
Pacific Gas and Electric Company
Interruptible and Price Responsive Programs
Year-to-Date Event Summary
June 2023</oddHeader>
    <oddFooter>&amp;L&amp;F&amp;R&amp;A&amp;C&amp;"Calibri"&amp;11&amp;K000000&amp;"Calibri"&amp;11&amp;K000000&amp;"Calibri,Regular"&amp;11 &amp;K0000008a of 11_x000D_&amp;1#&amp;"Calibri"&amp;12&amp;K000000Public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pageSetUpPr fitToPage="1"/>
  </sheetPr>
  <dimension ref="A1:P34"/>
  <sheetViews>
    <sheetView view="pageLayout" zoomScale="85" zoomScaleNormal="100" zoomScalePageLayoutView="85" workbookViewId="0">
      <selection activeCell="G19" sqref="G19"/>
    </sheetView>
  </sheetViews>
  <sheetFormatPr defaultColWidth="9.42578125" defaultRowHeight="12.75"/>
  <cols>
    <col min="1" max="1" width="39.5703125" style="10" customWidth="1"/>
    <col min="2" max="5" width="12.42578125" style="10" customWidth="1"/>
    <col min="6" max="6" width="12.42578125" style="10" bestFit="1" customWidth="1"/>
    <col min="7" max="7" width="12.5703125" style="10" customWidth="1"/>
    <col min="8" max="8" width="12" style="10" customWidth="1"/>
    <col min="9" max="9" width="12.42578125" style="10" bestFit="1" customWidth="1"/>
    <col min="10" max="11" width="11.42578125" style="10" customWidth="1"/>
    <col min="12" max="13" width="12.42578125" style="10" customWidth="1"/>
    <col min="14" max="14" width="15.140625" style="10" customWidth="1"/>
    <col min="15" max="15" width="15.140625" style="10" bestFit="1" customWidth="1"/>
    <col min="16" max="16384" width="9.42578125" style="10"/>
  </cols>
  <sheetData>
    <row r="1" spans="1:16" s="104" customFormat="1" ht="18">
      <c r="A1" s="103"/>
    </row>
    <row r="3" spans="1:16">
      <c r="A3" s="392" t="s">
        <v>252</v>
      </c>
      <c r="B3" s="394"/>
      <c r="C3" s="394"/>
      <c r="D3" s="394"/>
      <c r="E3" s="394"/>
      <c r="F3" s="394"/>
      <c r="G3" s="394"/>
      <c r="H3" s="394"/>
      <c r="I3" s="394"/>
      <c r="J3" s="394"/>
      <c r="K3" s="394"/>
      <c r="L3" s="394"/>
      <c r="M3" s="394"/>
      <c r="N3" s="394"/>
      <c r="O3" s="395"/>
    </row>
    <row r="4" spans="1:16">
      <c r="A4" s="218"/>
      <c r="B4" s="11"/>
      <c r="C4" s="11"/>
      <c r="D4" s="11"/>
      <c r="E4" s="11"/>
      <c r="F4" s="11"/>
      <c r="G4" s="11"/>
      <c r="H4" s="11"/>
      <c r="I4" s="11"/>
      <c r="J4" s="11"/>
      <c r="K4" s="11"/>
      <c r="L4" s="11"/>
      <c r="M4" s="11"/>
      <c r="N4" s="11"/>
      <c r="O4" s="61"/>
    </row>
    <row r="5" spans="1:16" ht="43.5" customHeight="1">
      <c r="A5" s="224" t="s">
        <v>118</v>
      </c>
      <c r="B5" s="427" t="s">
        <v>5</v>
      </c>
      <c r="C5" s="427" t="s">
        <v>6</v>
      </c>
      <c r="D5" s="427" t="s">
        <v>7</v>
      </c>
      <c r="E5" s="427" t="s">
        <v>8</v>
      </c>
      <c r="F5" s="427" t="s">
        <v>9</v>
      </c>
      <c r="G5" s="427" t="s">
        <v>10</v>
      </c>
      <c r="H5" s="427" t="s">
        <v>39</v>
      </c>
      <c r="I5" s="427" t="s">
        <v>40</v>
      </c>
      <c r="J5" s="427" t="s">
        <v>41</v>
      </c>
      <c r="K5" s="427" t="s">
        <v>42</v>
      </c>
      <c r="L5" s="427" t="s">
        <v>43</v>
      </c>
      <c r="M5" s="225" t="s">
        <v>44</v>
      </c>
      <c r="N5" s="397" t="s">
        <v>121</v>
      </c>
      <c r="O5" s="397" t="s">
        <v>253</v>
      </c>
    </row>
    <row r="6" spans="1:16" ht="19.5" customHeight="1">
      <c r="A6" s="571" t="s">
        <v>254</v>
      </c>
      <c r="B6" s="315"/>
      <c r="C6" s="315"/>
      <c r="D6" s="315"/>
      <c r="E6" s="315"/>
      <c r="F6" s="315"/>
      <c r="G6" s="315"/>
      <c r="H6" s="315"/>
      <c r="I6" s="315"/>
      <c r="J6" s="315"/>
      <c r="K6" s="315"/>
      <c r="L6" s="315"/>
      <c r="M6" s="398"/>
      <c r="N6" s="398"/>
      <c r="O6" s="398"/>
    </row>
    <row r="7" spans="1:16" ht="15.6" customHeight="1">
      <c r="A7" s="572" t="s">
        <v>255</v>
      </c>
      <c r="B7" s="315">
        <v>0</v>
      </c>
      <c r="C7" s="315">
        <v>0</v>
      </c>
      <c r="D7" s="315">
        <v>0</v>
      </c>
      <c r="E7" s="315">
        <v>35009.5</v>
      </c>
      <c r="F7" s="315">
        <v>-35009.5</v>
      </c>
      <c r="G7" s="315">
        <v>0</v>
      </c>
      <c r="H7" s="315"/>
      <c r="I7" s="315"/>
      <c r="J7" s="315"/>
      <c r="K7" s="315"/>
      <c r="L7" s="315"/>
      <c r="M7" s="12"/>
      <c r="N7" s="315">
        <f>SUM(B7:M7)</f>
        <v>0</v>
      </c>
      <c r="O7" s="315">
        <f>N7</f>
        <v>0</v>
      </c>
    </row>
    <row r="8" spans="1:16" ht="15.6" customHeight="1">
      <c r="A8" s="572" t="s">
        <v>256</v>
      </c>
      <c r="B8" s="315">
        <v>1363179.98</v>
      </c>
      <c r="C8" s="315">
        <v>949176.04</v>
      </c>
      <c r="D8" s="315">
        <v>832617.2</v>
      </c>
      <c r="E8" s="315">
        <v>822718.81</v>
      </c>
      <c r="F8" s="316">
        <v>816161.97</v>
      </c>
      <c r="G8" s="315">
        <v>1969186.89</v>
      </c>
      <c r="H8" s="315"/>
      <c r="I8" s="315"/>
      <c r="J8" s="315"/>
      <c r="K8" s="315"/>
      <c r="L8" s="315"/>
      <c r="M8" s="12"/>
      <c r="N8" s="315">
        <f t="shared" ref="N8:N14" si="0">SUM(B8:M8)</f>
        <v>6753040.8899999997</v>
      </c>
      <c r="O8" s="315">
        <f t="shared" ref="O8:O14" si="1">N8</f>
        <v>6753040.8899999997</v>
      </c>
    </row>
    <row r="9" spans="1:16" ht="15.6" customHeight="1">
      <c r="A9" s="572" t="s">
        <v>257</v>
      </c>
      <c r="B9" s="315">
        <v>0</v>
      </c>
      <c r="C9" s="315">
        <v>0</v>
      </c>
      <c r="D9" s="315">
        <v>0</v>
      </c>
      <c r="E9" s="315">
        <v>0</v>
      </c>
      <c r="F9" s="315">
        <v>77617.440000000002</v>
      </c>
      <c r="G9" s="315">
        <v>133152.41</v>
      </c>
      <c r="H9" s="315"/>
      <c r="I9" s="315"/>
      <c r="J9" s="315"/>
      <c r="K9" s="315"/>
      <c r="L9" s="315"/>
      <c r="M9" s="12"/>
      <c r="N9" s="315">
        <f t="shared" si="0"/>
        <v>210769.85</v>
      </c>
      <c r="O9" s="315">
        <f t="shared" si="1"/>
        <v>210769.85</v>
      </c>
    </row>
    <row r="10" spans="1:16" ht="15.6" customHeight="1">
      <c r="A10" s="572" t="s">
        <v>139</v>
      </c>
      <c r="B10" s="315">
        <v>0</v>
      </c>
      <c r="C10" s="315">
        <v>0</v>
      </c>
      <c r="D10" s="315">
        <v>0</v>
      </c>
      <c r="E10" s="315">
        <v>0</v>
      </c>
      <c r="F10" s="315">
        <v>0</v>
      </c>
      <c r="G10" s="315">
        <v>0</v>
      </c>
      <c r="H10" s="315"/>
      <c r="I10" s="315"/>
      <c r="J10" s="315"/>
      <c r="K10" s="315"/>
      <c r="L10" s="315"/>
      <c r="M10" s="315"/>
      <c r="N10" s="315">
        <f t="shared" si="0"/>
        <v>0</v>
      </c>
      <c r="O10" s="315">
        <f t="shared" si="1"/>
        <v>0</v>
      </c>
    </row>
    <row r="11" spans="1:16" ht="15.6" customHeight="1">
      <c r="A11" s="573" t="s">
        <v>258</v>
      </c>
      <c r="B11" s="315">
        <v>0</v>
      </c>
      <c r="C11" s="315">
        <v>0</v>
      </c>
      <c r="D11" s="315">
        <v>0</v>
      </c>
      <c r="E11" s="315">
        <v>0</v>
      </c>
      <c r="F11" s="315">
        <v>0</v>
      </c>
      <c r="G11" s="315">
        <v>0</v>
      </c>
      <c r="H11" s="315"/>
      <c r="I11" s="315"/>
      <c r="J11" s="315"/>
      <c r="K11" s="315"/>
      <c r="L11" s="315"/>
      <c r="M11" s="315"/>
      <c r="N11" s="315">
        <f t="shared" si="0"/>
        <v>0</v>
      </c>
      <c r="O11" s="315">
        <f t="shared" si="1"/>
        <v>0</v>
      </c>
    </row>
    <row r="12" spans="1:16" ht="14.25">
      <c r="A12" s="573" t="s">
        <v>259</v>
      </c>
      <c r="B12" s="315">
        <v>22350</v>
      </c>
      <c r="C12" s="315">
        <v>52400</v>
      </c>
      <c r="D12" s="315">
        <v>130332</v>
      </c>
      <c r="E12" s="315">
        <v>42226</v>
      </c>
      <c r="F12" s="315">
        <v>64757</v>
      </c>
      <c r="G12" s="315">
        <v>53486.92</v>
      </c>
      <c r="H12" s="315"/>
      <c r="I12" s="315"/>
      <c r="J12" s="315"/>
      <c r="K12" s="315"/>
      <c r="L12" s="315"/>
      <c r="M12" s="315"/>
      <c r="N12" s="315">
        <f t="shared" si="0"/>
        <v>365551.92</v>
      </c>
      <c r="O12" s="315">
        <f t="shared" si="1"/>
        <v>365551.92</v>
      </c>
      <c r="P12" s="12"/>
    </row>
    <row r="13" spans="1:16" ht="15.6" customHeight="1">
      <c r="A13" s="573" t="s">
        <v>207</v>
      </c>
      <c r="B13" s="315">
        <v>0</v>
      </c>
      <c r="C13" s="315">
        <v>0</v>
      </c>
      <c r="D13" s="315">
        <v>0</v>
      </c>
      <c r="E13" s="315">
        <v>0</v>
      </c>
      <c r="F13" s="315">
        <v>0</v>
      </c>
      <c r="G13" s="315">
        <v>0</v>
      </c>
      <c r="H13" s="315"/>
      <c r="I13" s="315"/>
      <c r="J13" s="315"/>
      <c r="K13" s="315"/>
      <c r="L13" s="315"/>
      <c r="M13" s="315"/>
      <c r="N13" s="315">
        <f t="shared" si="0"/>
        <v>0</v>
      </c>
      <c r="O13" s="315">
        <f t="shared" si="1"/>
        <v>0</v>
      </c>
    </row>
    <row r="14" spans="1:16" ht="15.6" customHeight="1">
      <c r="A14" s="573" t="s">
        <v>260</v>
      </c>
      <c r="B14" s="315">
        <v>-15595597.210000001</v>
      </c>
      <c r="C14" s="315">
        <v>-56706706.32</v>
      </c>
      <c r="D14" s="315">
        <v>449467.55</v>
      </c>
      <c r="E14" s="315">
        <v>-215336.16</v>
      </c>
      <c r="F14" s="315">
        <v>0</v>
      </c>
      <c r="G14" s="315">
        <v>0</v>
      </c>
      <c r="H14" s="315"/>
      <c r="I14" s="315"/>
      <c r="J14" s="315"/>
      <c r="K14" s="315"/>
      <c r="L14" s="315"/>
      <c r="M14" s="315"/>
      <c r="N14" s="315">
        <f t="shared" si="0"/>
        <v>-72068172.140000001</v>
      </c>
      <c r="O14" s="315">
        <f t="shared" si="1"/>
        <v>-72068172.140000001</v>
      </c>
    </row>
    <row r="15" spans="1:16">
      <c r="A15" s="392" t="s">
        <v>261</v>
      </c>
      <c r="B15" s="478">
        <f>SUM(B7:B14)</f>
        <v>-14210067.23</v>
      </c>
      <c r="C15" s="478">
        <f>SUM(C7:C14)</f>
        <v>-55705130.280000001</v>
      </c>
      <c r="D15" s="478">
        <f t="shared" ref="D15:M15" si="2">SUM(D7:D14)</f>
        <v>1412416.75</v>
      </c>
      <c r="E15" s="478">
        <f t="shared" si="2"/>
        <v>684618.15</v>
      </c>
      <c r="F15" s="478">
        <f t="shared" si="2"/>
        <v>923526.90999999992</v>
      </c>
      <c r="G15" s="478">
        <f>SUM(G7:G14)</f>
        <v>2155826.2199999997</v>
      </c>
      <c r="H15" s="478">
        <f t="shared" si="2"/>
        <v>0</v>
      </c>
      <c r="I15" s="478">
        <f t="shared" si="2"/>
        <v>0</v>
      </c>
      <c r="J15" s="478">
        <f t="shared" si="2"/>
        <v>0</v>
      </c>
      <c r="K15" s="478">
        <f t="shared" si="2"/>
        <v>0</v>
      </c>
      <c r="L15" s="478">
        <f t="shared" si="2"/>
        <v>0</v>
      </c>
      <c r="M15" s="478">
        <f t="shared" si="2"/>
        <v>0</v>
      </c>
      <c r="N15" s="478">
        <f>SUM(N7:N14)</f>
        <v>-64738809.480000004</v>
      </c>
      <c r="O15" s="478">
        <f t="shared" ref="O15" si="3">SUM(O7:O14)</f>
        <v>-64738809.480000004</v>
      </c>
    </row>
    <row r="16" spans="1:16" ht="12.6" hidden="1" customHeight="1">
      <c r="A16" s="560"/>
      <c r="B16" s="318"/>
      <c r="C16" s="318"/>
      <c r="D16" s="318"/>
      <c r="E16" s="318"/>
      <c r="F16" s="318"/>
      <c r="G16" s="319"/>
      <c r="H16" s="318"/>
      <c r="I16" s="318"/>
      <c r="J16" s="318"/>
      <c r="K16" s="318"/>
      <c r="L16" s="318">
        <v>2854704.9</v>
      </c>
      <c r="M16" s="120"/>
      <c r="N16" s="399"/>
      <c r="O16" s="318" t="e">
        <f>SUM(#REF!)</f>
        <v>#REF!</v>
      </c>
    </row>
    <row r="17" spans="1:15" ht="13.5" thickBot="1">
      <c r="A17" s="121"/>
      <c r="B17" s="219"/>
      <c r="C17" s="219"/>
      <c r="D17" s="219"/>
      <c r="E17" s="219"/>
      <c r="F17" s="219"/>
      <c r="G17" s="221"/>
      <c r="H17" s="219"/>
      <c r="I17" s="219"/>
      <c r="J17" s="219"/>
      <c r="K17" s="219"/>
      <c r="L17" s="219"/>
      <c r="M17" s="119"/>
      <c r="N17" s="119"/>
      <c r="O17" s="219"/>
    </row>
    <row r="18" spans="1:15" ht="9" customHeight="1" thickBot="1">
      <c r="A18" s="571"/>
      <c r="B18" s="318"/>
      <c r="C18" s="318"/>
      <c r="D18" s="318"/>
      <c r="E18" s="318"/>
      <c r="F18" s="318"/>
      <c r="G18" s="319"/>
      <c r="H18" s="318"/>
      <c r="I18" s="318"/>
      <c r="J18" s="318"/>
      <c r="K18" s="318"/>
      <c r="L18" s="318"/>
      <c r="M18" s="120"/>
      <c r="N18" s="120"/>
      <c r="O18" s="120"/>
    </row>
    <row r="19" spans="1:15" ht="20.25" customHeight="1" thickBot="1">
      <c r="A19" s="204" t="s">
        <v>262</v>
      </c>
      <c r="B19" s="220">
        <v>0</v>
      </c>
      <c r="C19" s="220">
        <v>0</v>
      </c>
      <c r="D19" s="220">
        <v>0</v>
      </c>
      <c r="E19" s="220">
        <v>0</v>
      </c>
      <c r="F19" s="220">
        <v>0</v>
      </c>
      <c r="G19" s="220">
        <v>0</v>
      </c>
      <c r="H19" s="220"/>
      <c r="I19" s="220"/>
      <c r="J19" s="220"/>
      <c r="K19" s="220"/>
      <c r="L19" s="220"/>
      <c r="M19" s="220"/>
      <c r="N19" s="205">
        <f>SUM(B19:M19)</f>
        <v>0</v>
      </c>
      <c r="O19" s="232">
        <f>N19</f>
        <v>0</v>
      </c>
    </row>
    <row r="20" spans="1:15" ht="10.5" customHeight="1">
      <c r="A20" s="113"/>
      <c r="B20" s="265"/>
      <c r="C20" s="265"/>
      <c r="D20" s="265"/>
      <c r="E20" s="265"/>
      <c r="F20" s="265"/>
      <c r="G20" s="265"/>
      <c r="H20" s="265"/>
      <c r="I20" s="265"/>
      <c r="J20" s="265"/>
      <c r="K20" s="265"/>
      <c r="L20" s="265"/>
      <c r="M20" s="265"/>
      <c r="N20" s="265"/>
      <c r="O20" s="265"/>
    </row>
    <row r="21" spans="1:15" s="1" customFormat="1" ht="21.75" customHeight="1">
      <c r="A21" s="640" t="s">
        <v>263</v>
      </c>
      <c r="B21" s="686"/>
      <c r="C21" s="686"/>
      <c r="D21" s="686"/>
      <c r="E21" s="686"/>
      <c r="F21" s="686"/>
      <c r="G21" s="686"/>
      <c r="H21" s="686"/>
      <c r="I21" s="686"/>
      <c r="J21" s="686"/>
      <c r="K21" s="686"/>
      <c r="L21" s="686"/>
      <c r="M21" s="686"/>
      <c r="N21" s="686"/>
      <c r="O21" s="686"/>
    </row>
    <row r="22" spans="1:15" ht="19.5" customHeight="1">
      <c r="A22" s="640" t="s">
        <v>264</v>
      </c>
      <c r="B22" s="686"/>
      <c r="C22" s="686"/>
      <c r="D22" s="686"/>
      <c r="E22" s="686"/>
      <c r="F22" s="686"/>
      <c r="G22" s="686"/>
      <c r="H22" s="686"/>
      <c r="I22" s="686"/>
      <c r="J22" s="686"/>
      <c r="K22" s="686"/>
      <c r="L22" s="686"/>
      <c r="M22" s="686"/>
      <c r="N22" s="686"/>
      <c r="O22" s="686"/>
    </row>
    <row r="23" spans="1:15">
      <c r="C23" s="66"/>
    </row>
    <row r="24" spans="1:15">
      <c r="C24" s="66"/>
    </row>
    <row r="34" spans="11:11">
      <c r="K34" s="199"/>
    </row>
  </sheetData>
  <mergeCells count="2">
    <mergeCell ref="A21:O21"/>
    <mergeCell ref="A22:O22"/>
  </mergeCells>
  <pageMargins left="0.7" right="0.7" top="1.0785416666666667" bottom="0.75" header="0.3" footer="0.3"/>
  <pageSetup scale="57" orientation="landscape" r:id="rId1"/>
  <headerFooter>
    <oddHeader>&amp;C&amp;"Arial,Bold"&amp;K000000Table I-5a
Pacific Gas and Electric Company
2018-23 Demand Response Programs Incentives
June 2023</oddHeader>
    <oddFooter>&amp;L&amp;F&amp;R&amp;A&amp;C&amp;"Calibri"&amp;11&amp;K000000&amp;"Calibri"&amp;11&amp;K0000009a of 11_x000D_&amp;1#&amp;"Calibri"&amp;12&amp;K000000Public</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4"/>
  <sheetViews>
    <sheetView view="pageLayout" zoomScale="85" zoomScaleNormal="100" zoomScalePageLayoutView="85" workbookViewId="0">
      <selection activeCell="L19" sqref="L19"/>
    </sheetView>
  </sheetViews>
  <sheetFormatPr defaultColWidth="9.42578125" defaultRowHeight="12.75" outlineLevelCol="1"/>
  <cols>
    <col min="1" max="1" width="39.5703125" style="10" customWidth="1"/>
    <col min="2" max="2" width="14" style="10" hidden="1" customWidth="1" outlineLevel="1"/>
    <col min="3" max="6" width="19.28515625" style="10" hidden="1" customWidth="1" outlineLevel="1"/>
    <col min="7" max="7" width="12.42578125" style="10" customWidth="1" collapsed="1"/>
    <col min="8" max="10" width="12.42578125" style="10" customWidth="1"/>
    <col min="11" max="11" width="12.42578125" style="10" bestFit="1" customWidth="1"/>
    <col min="12" max="12" width="12.5703125" style="10" customWidth="1"/>
    <col min="13" max="13" width="12" style="10" customWidth="1"/>
    <col min="14" max="14" width="12.42578125" style="10" bestFit="1" customWidth="1"/>
    <col min="15" max="16" width="11.42578125" style="10" customWidth="1"/>
    <col min="17" max="18" width="12.42578125" style="10" customWidth="1"/>
    <col min="19" max="19" width="15.140625" style="10" customWidth="1"/>
    <col min="20" max="20" width="15.140625" style="10" bestFit="1" customWidth="1"/>
    <col min="21" max="16384" width="9.42578125" style="10"/>
  </cols>
  <sheetData>
    <row r="1" spans="1:21" s="104" customFormat="1" ht="18">
      <c r="A1" s="103"/>
      <c r="B1" s="103"/>
      <c r="C1" s="103"/>
      <c r="D1" s="103"/>
      <c r="E1" s="103"/>
      <c r="F1" s="103"/>
    </row>
    <row r="3" spans="1:21">
      <c r="A3" s="392" t="s">
        <v>252</v>
      </c>
      <c r="B3" s="393"/>
      <c r="C3" s="393"/>
      <c r="D3" s="393"/>
      <c r="E3" s="393"/>
      <c r="F3" s="393"/>
      <c r="G3" s="394"/>
      <c r="H3" s="394"/>
      <c r="I3" s="394"/>
      <c r="J3" s="394"/>
      <c r="K3" s="394"/>
      <c r="L3" s="394"/>
      <c r="M3" s="394"/>
      <c r="N3" s="394"/>
      <c r="O3" s="394"/>
      <c r="P3" s="394"/>
      <c r="Q3" s="394"/>
      <c r="R3" s="394"/>
      <c r="S3" s="394"/>
      <c r="T3" s="395"/>
    </row>
    <row r="4" spans="1:21">
      <c r="A4" s="218"/>
      <c r="B4" s="207"/>
      <c r="C4" s="207"/>
      <c r="D4" s="207"/>
      <c r="E4" s="207"/>
      <c r="F4" s="207"/>
      <c r="G4" s="11"/>
      <c r="H4" s="11"/>
      <c r="I4" s="11"/>
      <c r="J4" s="11"/>
      <c r="K4" s="11"/>
      <c r="L4" s="11"/>
      <c r="M4" s="11"/>
      <c r="N4" s="11"/>
      <c r="O4" s="11"/>
      <c r="P4" s="11"/>
      <c r="Q4" s="11"/>
      <c r="R4" s="11"/>
      <c r="S4" s="11"/>
      <c r="T4" s="61"/>
    </row>
    <row r="5" spans="1:21" ht="43.5" customHeight="1">
      <c r="A5" s="224" t="s">
        <v>118</v>
      </c>
      <c r="B5" s="396" t="s">
        <v>170</v>
      </c>
      <c r="C5" s="396" t="s">
        <v>171</v>
      </c>
      <c r="D5" s="396" t="s">
        <v>172</v>
      </c>
      <c r="E5" s="396" t="s">
        <v>173</v>
      </c>
      <c r="F5" s="396" t="s">
        <v>174</v>
      </c>
      <c r="G5" s="427" t="s">
        <v>5</v>
      </c>
      <c r="H5" s="427" t="s">
        <v>6</v>
      </c>
      <c r="I5" s="427" t="s">
        <v>7</v>
      </c>
      <c r="J5" s="427" t="s">
        <v>8</v>
      </c>
      <c r="K5" s="427" t="s">
        <v>9</v>
      </c>
      <c r="L5" s="427" t="s">
        <v>10</v>
      </c>
      <c r="M5" s="427" t="s">
        <v>39</v>
      </c>
      <c r="N5" s="427" t="s">
        <v>40</v>
      </c>
      <c r="O5" s="427" t="s">
        <v>41</v>
      </c>
      <c r="P5" s="427" t="s">
        <v>42</v>
      </c>
      <c r="Q5" s="427" t="s">
        <v>43</v>
      </c>
      <c r="R5" s="225" t="s">
        <v>44</v>
      </c>
      <c r="S5" s="397" t="s">
        <v>121</v>
      </c>
      <c r="T5" s="397" t="s">
        <v>253</v>
      </c>
    </row>
    <row r="6" spans="1:21" ht="19.5" customHeight="1">
      <c r="A6" s="571" t="s">
        <v>254</v>
      </c>
      <c r="B6" s="340"/>
      <c r="C6" s="314"/>
      <c r="D6" s="314"/>
      <c r="E6" s="314"/>
      <c r="F6" s="314"/>
      <c r="G6" s="315"/>
      <c r="H6" s="315"/>
      <c r="I6" s="315"/>
      <c r="J6" s="315"/>
      <c r="K6" s="315"/>
      <c r="L6" s="315"/>
      <c r="M6" s="315"/>
      <c r="N6" s="315"/>
      <c r="O6" s="315"/>
      <c r="P6" s="315"/>
      <c r="Q6" s="315"/>
      <c r="R6" s="398"/>
      <c r="S6" s="398"/>
      <c r="T6" s="398"/>
    </row>
    <row r="7" spans="1:21" ht="15.6" customHeight="1">
      <c r="A7" s="572" t="s">
        <v>255</v>
      </c>
      <c r="B7" s="315">
        <v>0</v>
      </c>
      <c r="C7" s="315">
        <v>392889.37</v>
      </c>
      <c r="D7" s="529">
        <v>687835.03</v>
      </c>
      <c r="E7" s="315">
        <v>849310</v>
      </c>
      <c r="F7" s="315">
        <v>1734034.5</v>
      </c>
      <c r="G7" s="315">
        <v>-1082514.5</v>
      </c>
      <c r="H7" s="315">
        <v>204350</v>
      </c>
      <c r="I7" s="315">
        <v>0</v>
      </c>
      <c r="J7" s="315">
        <v>-35009.5</v>
      </c>
      <c r="K7" s="315">
        <v>35009.5</v>
      </c>
      <c r="L7" s="315">
        <v>39760</v>
      </c>
      <c r="M7" s="315"/>
      <c r="N7" s="315"/>
      <c r="O7" s="315"/>
      <c r="P7" s="315"/>
      <c r="Q7" s="315"/>
      <c r="R7" s="12"/>
      <c r="S7" s="315">
        <f>SUM(G7:R7)</f>
        <v>-838404.5</v>
      </c>
      <c r="T7" s="315">
        <f>SUM(B7:E7)+S7</f>
        <v>1091629.8999999999</v>
      </c>
    </row>
    <row r="8" spans="1:21" ht="15.6" customHeight="1">
      <c r="A8" s="572" t="s">
        <v>256</v>
      </c>
      <c r="B8" s="315">
        <v>26647119.34</v>
      </c>
      <c r="C8" s="315">
        <v>23688194.190000001</v>
      </c>
      <c r="D8" s="529">
        <v>21608625.139999997</v>
      </c>
      <c r="E8" s="315">
        <v>22420816.510000002</v>
      </c>
      <c r="F8" s="315">
        <v>21358941.159999996</v>
      </c>
      <c r="G8" s="315">
        <v>-2433131.7000000002</v>
      </c>
      <c r="H8" s="315">
        <v>3122848.6</v>
      </c>
      <c r="I8" s="315">
        <v>731077</v>
      </c>
      <c r="J8" s="315">
        <v>697312.9</v>
      </c>
      <c r="K8" s="316">
        <v>770552.49</v>
      </c>
      <c r="L8" s="315">
        <v>885934.83</v>
      </c>
      <c r="M8" s="315"/>
      <c r="N8" s="315"/>
      <c r="O8" s="315"/>
      <c r="P8" s="315"/>
      <c r="Q8" s="315"/>
      <c r="R8" s="12"/>
      <c r="S8" s="315">
        <f t="shared" ref="S8:S12" si="0">SUM(G8:R8)</f>
        <v>3774594.12</v>
      </c>
      <c r="T8" s="315">
        <f t="shared" ref="T8:T14" si="1">SUM(B8:E8)+S8</f>
        <v>98139349.300000012</v>
      </c>
    </row>
    <row r="9" spans="1:21" ht="15.6" customHeight="1">
      <c r="A9" s="572" t="s">
        <v>257</v>
      </c>
      <c r="B9" s="315">
        <v>1612847.36</v>
      </c>
      <c r="C9" s="315">
        <v>1244887.6099999999</v>
      </c>
      <c r="D9" s="529">
        <v>1864324.8900000001</v>
      </c>
      <c r="E9" s="315">
        <v>3456384.5500000003</v>
      </c>
      <c r="F9" s="315">
        <v>3749214.49</v>
      </c>
      <c r="G9" s="315">
        <v>4077.13</v>
      </c>
      <c r="H9" s="315">
        <v>-159475.44</v>
      </c>
      <c r="I9" s="315">
        <v>767217.85</v>
      </c>
      <c r="J9" s="315">
        <v>-92.78</v>
      </c>
      <c r="K9" s="315">
        <v>92.78</v>
      </c>
      <c r="L9" s="315">
        <v>0</v>
      </c>
      <c r="M9" s="315"/>
      <c r="N9" s="315"/>
      <c r="O9" s="315"/>
      <c r="P9" s="315"/>
      <c r="Q9" s="315"/>
      <c r="R9" s="12"/>
      <c r="S9" s="315">
        <f t="shared" si="0"/>
        <v>611819.54</v>
      </c>
      <c r="T9" s="315">
        <f t="shared" si="1"/>
        <v>8790263.9499999993</v>
      </c>
    </row>
    <row r="10" spans="1:21" ht="15.6" customHeight="1">
      <c r="A10" s="572" t="s">
        <v>139</v>
      </c>
      <c r="B10" s="315">
        <v>0</v>
      </c>
      <c r="C10" s="315">
        <v>3744518.7</v>
      </c>
      <c r="D10" s="529">
        <v>-14255.599999999955</v>
      </c>
      <c r="E10" s="315">
        <v>0</v>
      </c>
      <c r="F10" s="315">
        <v>0</v>
      </c>
      <c r="G10" s="315">
        <v>0</v>
      </c>
      <c r="H10" s="315">
        <v>0</v>
      </c>
      <c r="I10" s="315">
        <v>0</v>
      </c>
      <c r="J10" s="315">
        <v>0</v>
      </c>
      <c r="K10" s="315">
        <v>0</v>
      </c>
      <c r="L10" s="315">
        <v>0</v>
      </c>
      <c r="M10" s="315"/>
      <c r="N10" s="315"/>
      <c r="O10" s="315"/>
      <c r="P10" s="315"/>
      <c r="Q10" s="315"/>
      <c r="R10" s="315"/>
      <c r="S10" s="315">
        <f t="shared" si="0"/>
        <v>0</v>
      </c>
      <c r="T10" s="315">
        <f t="shared" si="1"/>
        <v>3730263.1</v>
      </c>
    </row>
    <row r="11" spans="1:21" ht="15.6" customHeight="1">
      <c r="A11" s="573" t="s">
        <v>258</v>
      </c>
      <c r="B11" s="315">
        <v>213682.59</v>
      </c>
      <c r="C11" s="315">
        <v>182989.36</v>
      </c>
      <c r="D11" s="529">
        <v>78966.990000000005</v>
      </c>
      <c r="E11" s="315">
        <v>-11761</v>
      </c>
      <c r="F11" s="315">
        <v>0</v>
      </c>
      <c r="G11" s="315">
        <v>0</v>
      </c>
      <c r="H11" s="315">
        <v>0</v>
      </c>
      <c r="I11" s="315">
        <v>0</v>
      </c>
      <c r="J11" s="315">
        <v>0</v>
      </c>
      <c r="K11" s="315">
        <v>0</v>
      </c>
      <c r="L11" s="315">
        <v>0</v>
      </c>
      <c r="M11" s="315"/>
      <c r="N11" s="315"/>
      <c r="O11" s="315"/>
      <c r="P11" s="315"/>
      <c r="Q11" s="315"/>
      <c r="R11" s="315"/>
      <c r="S11" s="315">
        <f t="shared" si="0"/>
        <v>0</v>
      </c>
      <c r="T11" s="315">
        <f t="shared" si="1"/>
        <v>463877.93999999994</v>
      </c>
    </row>
    <row r="12" spans="1:21" ht="14.25">
      <c r="A12" s="573" t="s">
        <v>259</v>
      </c>
      <c r="B12" s="315">
        <v>265350</v>
      </c>
      <c r="C12" s="315">
        <v>48350</v>
      </c>
      <c r="D12" s="529">
        <v>6050</v>
      </c>
      <c r="E12" s="315">
        <v>550</v>
      </c>
      <c r="F12" s="315">
        <v>3333626.2199999997</v>
      </c>
      <c r="G12" s="315">
        <v>-93300</v>
      </c>
      <c r="H12" s="315">
        <v>175</v>
      </c>
      <c r="I12" s="315">
        <v>-150</v>
      </c>
      <c r="J12" s="315">
        <v>250</v>
      </c>
      <c r="K12" s="315">
        <v>25</v>
      </c>
      <c r="L12" s="315">
        <v>0</v>
      </c>
      <c r="M12" s="315"/>
      <c r="N12" s="315"/>
      <c r="O12" s="315"/>
      <c r="P12" s="315"/>
      <c r="Q12" s="315"/>
      <c r="R12" s="315"/>
      <c r="S12" s="315">
        <f t="shared" si="0"/>
        <v>-93000</v>
      </c>
      <c r="T12" s="315">
        <f t="shared" si="1"/>
        <v>227300</v>
      </c>
      <c r="U12" s="12"/>
    </row>
    <row r="13" spans="1:21" ht="15.6" customHeight="1">
      <c r="A13" s="573" t="s">
        <v>207</v>
      </c>
      <c r="B13" s="315">
        <v>91720.34</v>
      </c>
      <c r="C13" s="315">
        <v>99333.12000000001</v>
      </c>
      <c r="D13" s="529">
        <v>59193.47</v>
      </c>
      <c r="E13" s="315">
        <v>0</v>
      </c>
      <c r="F13" s="315">
        <v>0</v>
      </c>
      <c r="G13" s="315">
        <v>0</v>
      </c>
      <c r="H13" s="315">
        <v>0</v>
      </c>
      <c r="I13" s="315">
        <v>0</v>
      </c>
      <c r="J13" s="315">
        <v>0</v>
      </c>
      <c r="K13" s="315">
        <v>0</v>
      </c>
      <c r="L13" s="315">
        <v>0</v>
      </c>
      <c r="M13" s="315"/>
      <c r="N13" s="315"/>
      <c r="O13" s="315"/>
      <c r="P13" s="315"/>
      <c r="Q13" s="315"/>
      <c r="R13" s="315"/>
      <c r="S13" s="315">
        <f>SUM(G13:R13)</f>
        <v>0</v>
      </c>
      <c r="T13" s="315">
        <f t="shared" si="1"/>
        <v>250246.93000000002</v>
      </c>
    </row>
    <row r="14" spans="1:21" ht="15.6" customHeight="1">
      <c r="A14" s="573" t="s">
        <v>147</v>
      </c>
      <c r="B14" s="315"/>
      <c r="C14" s="315"/>
      <c r="D14" s="529"/>
      <c r="E14" s="315"/>
      <c r="F14" s="315"/>
      <c r="G14" s="315">
        <v>9121.5</v>
      </c>
      <c r="H14" s="315">
        <v>0</v>
      </c>
      <c r="I14" s="315">
        <v>0</v>
      </c>
      <c r="J14" s="315">
        <v>0</v>
      </c>
      <c r="K14" s="315">
        <v>0</v>
      </c>
      <c r="L14" s="315">
        <v>0</v>
      </c>
      <c r="M14" s="315"/>
      <c r="N14" s="315"/>
      <c r="O14" s="315"/>
      <c r="P14" s="315"/>
      <c r="Q14" s="315"/>
      <c r="R14" s="315"/>
      <c r="S14" s="315">
        <f>SUM(G14:R14)</f>
        <v>9121.5</v>
      </c>
      <c r="T14" s="315">
        <f t="shared" si="1"/>
        <v>9121.5</v>
      </c>
    </row>
    <row r="15" spans="1:21">
      <c r="A15" s="392" t="s">
        <v>261</v>
      </c>
      <c r="B15" s="477">
        <f>SUM(B7:B13)</f>
        <v>28830719.629999999</v>
      </c>
      <c r="C15" s="477">
        <v>29283298.690000001</v>
      </c>
      <c r="D15" s="530">
        <f>SUM(D7:D13)</f>
        <v>24290739.919999994</v>
      </c>
      <c r="E15" s="530">
        <f>SUM(E7:E13)</f>
        <v>26715300.060000002</v>
      </c>
      <c r="F15" s="530">
        <v>30175816.369999997</v>
      </c>
      <c r="G15" s="478">
        <f>SUM(G7:G14)</f>
        <v>-3595747.5700000003</v>
      </c>
      <c r="H15" s="478">
        <f>SUM(H7:H14)</f>
        <v>3167898.16</v>
      </c>
      <c r="I15" s="478">
        <f t="shared" ref="I15:T15" si="2">SUM(I7:I14)</f>
        <v>1498144.85</v>
      </c>
      <c r="J15" s="478">
        <f t="shared" si="2"/>
        <v>662460.62</v>
      </c>
      <c r="K15" s="478">
        <f t="shared" si="2"/>
        <v>805679.77</v>
      </c>
      <c r="L15" s="478">
        <f t="shared" si="2"/>
        <v>925694.83</v>
      </c>
      <c r="M15" s="478">
        <f t="shared" si="2"/>
        <v>0</v>
      </c>
      <c r="N15" s="478">
        <f t="shared" si="2"/>
        <v>0</v>
      </c>
      <c r="O15" s="478">
        <f t="shared" si="2"/>
        <v>0</v>
      </c>
      <c r="P15" s="478">
        <f t="shared" si="2"/>
        <v>0</v>
      </c>
      <c r="Q15" s="478">
        <f t="shared" si="2"/>
        <v>0</v>
      </c>
      <c r="R15" s="478">
        <f t="shared" si="2"/>
        <v>0</v>
      </c>
      <c r="S15" s="478">
        <f t="shared" si="2"/>
        <v>3464130.66</v>
      </c>
      <c r="T15" s="478">
        <f t="shared" si="2"/>
        <v>112702052.62000002</v>
      </c>
    </row>
    <row r="16" spans="1:21" ht="12.6" hidden="1" customHeight="1">
      <c r="A16" s="560"/>
      <c r="B16" s="317"/>
      <c r="C16" s="317"/>
      <c r="D16" s="317"/>
      <c r="E16" s="317"/>
      <c r="F16" s="317"/>
      <c r="G16" s="318"/>
      <c r="H16" s="318"/>
      <c r="I16" s="318"/>
      <c r="J16" s="318"/>
      <c r="K16" s="318"/>
      <c r="L16" s="319"/>
      <c r="M16" s="318"/>
      <c r="N16" s="318"/>
      <c r="O16" s="318"/>
      <c r="P16" s="318"/>
      <c r="Q16" s="318">
        <v>2854704.9</v>
      </c>
      <c r="R16" s="120"/>
      <c r="S16" s="399"/>
      <c r="T16" s="318">
        <f t="shared" ref="T16" si="3">SUM(B16:C16)</f>
        <v>0</v>
      </c>
    </row>
    <row r="17" spans="1:20" ht="13.5" thickBot="1">
      <c r="A17" s="121"/>
      <c r="B17" s="208"/>
      <c r="C17" s="208"/>
      <c r="D17" s="208"/>
      <c r="E17" s="208"/>
      <c r="F17" s="208"/>
      <c r="G17" s="219"/>
      <c r="H17" s="219"/>
      <c r="I17" s="219"/>
      <c r="J17" s="219"/>
      <c r="K17" s="219"/>
      <c r="L17" s="221"/>
      <c r="M17" s="219"/>
      <c r="N17" s="219"/>
      <c r="O17" s="219"/>
      <c r="P17" s="219"/>
      <c r="Q17" s="219"/>
      <c r="R17" s="119"/>
      <c r="S17" s="119"/>
      <c r="T17" s="219"/>
    </row>
    <row r="18" spans="1:20" ht="9" customHeight="1" thickBot="1">
      <c r="A18" s="571"/>
      <c r="B18" s="320"/>
      <c r="C18" s="320"/>
      <c r="D18" s="320"/>
      <c r="E18" s="320"/>
      <c r="F18" s="320"/>
      <c r="G18" s="318"/>
      <c r="H18" s="318"/>
      <c r="I18" s="318"/>
      <c r="J18" s="318"/>
      <c r="K18" s="318"/>
      <c r="L18" s="319"/>
      <c r="M18" s="318"/>
      <c r="N18" s="318"/>
      <c r="O18" s="318"/>
      <c r="P18" s="318"/>
      <c r="Q18" s="318"/>
      <c r="R18" s="120"/>
      <c r="S18" s="120"/>
      <c r="T18" s="120"/>
    </row>
    <row r="19" spans="1:20" ht="20.25" customHeight="1" thickBot="1">
      <c r="A19" s="204" t="s">
        <v>262</v>
      </c>
      <c r="B19" s="209">
        <v>646137.59999999998</v>
      </c>
      <c r="C19" s="209">
        <v>643604.80000000005</v>
      </c>
      <c r="D19" s="209">
        <v>-2407884.4</v>
      </c>
      <c r="E19" s="209">
        <v>-995572</v>
      </c>
      <c r="F19" s="209">
        <v>-171048</v>
      </c>
      <c r="G19" s="220">
        <v>0</v>
      </c>
      <c r="H19" s="220">
        <v>0</v>
      </c>
      <c r="I19" s="220">
        <v>0</v>
      </c>
      <c r="J19" s="220">
        <v>0</v>
      </c>
      <c r="K19" s="220">
        <v>0</v>
      </c>
      <c r="L19" s="220">
        <v>0</v>
      </c>
      <c r="M19" s="220"/>
      <c r="N19" s="220"/>
      <c r="O19" s="220"/>
      <c r="P19" s="220"/>
      <c r="Q19" s="220"/>
      <c r="R19" s="220"/>
      <c r="S19" s="205">
        <f>SUM(G19:R19)</f>
        <v>0</v>
      </c>
      <c r="T19" s="232">
        <f t="shared" ref="T19" si="4">SUM(B19:E19)+S19</f>
        <v>-2113714</v>
      </c>
    </row>
    <row r="20" spans="1:20" ht="10.5" customHeight="1">
      <c r="A20" s="113"/>
      <c r="B20" s="113"/>
      <c r="C20" s="113"/>
      <c r="D20" s="113"/>
      <c r="E20" s="113"/>
      <c r="F20" s="113"/>
      <c r="G20" s="265"/>
      <c r="H20" s="265"/>
      <c r="I20" s="265"/>
      <c r="J20" s="265"/>
      <c r="K20" s="265"/>
      <c r="L20" s="265"/>
      <c r="M20" s="265"/>
      <c r="N20" s="265"/>
      <c r="O20" s="265"/>
      <c r="P20" s="265"/>
      <c r="Q20" s="265"/>
      <c r="R20" s="265"/>
      <c r="S20" s="265"/>
      <c r="T20" s="265"/>
    </row>
    <row r="21" spans="1:20" s="1" customFormat="1" ht="21.75" customHeight="1">
      <c r="A21" s="640" t="s">
        <v>263</v>
      </c>
      <c r="B21" s="640"/>
      <c r="C21" s="640"/>
      <c r="D21" s="640"/>
      <c r="E21" s="640"/>
      <c r="F21" s="640"/>
      <c r="G21" s="686"/>
      <c r="H21" s="686"/>
      <c r="I21" s="686"/>
      <c r="J21" s="686"/>
      <c r="K21" s="686"/>
      <c r="L21" s="686"/>
      <c r="M21" s="686"/>
      <c r="N21" s="686"/>
      <c r="O21" s="686"/>
      <c r="P21" s="686"/>
      <c r="Q21" s="686"/>
      <c r="R21" s="686"/>
      <c r="S21" s="686"/>
      <c r="T21" s="686"/>
    </row>
    <row r="22" spans="1:20" ht="19.5" customHeight="1">
      <c r="A22" s="640" t="s">
        <v>264</v>
      </c>
      <c r="B22" s="640"/>
      <c r="C22" s="640"/>
      <c r="D22" s="640"/>
      <c r="E22" s="640"/>
      <c r="F22" s="640"/>
      <c r="G22" s="686"/>
      <c r="H22" s="686"/>
      <c r="I22" s="686"/>
      <c r="J22" s="686"/>
      <c r="K22" s="686"/>
      <c r="L22" s="686"/>
      <c r="M22" s="686"/>
      <c r="N22" s="686"/>
      <c r="O22" s="686"/>
      <c r="P22" s="686"/>
      <c r="Q22" s="686"/>
      <c r="R22" s="686"/>
      <c r="S22" s="686"/>
      <c r="T22" s="686"/>
    </row>
    <row r="23" spans="1:20">
      <c r="H23" s="66"/>
    </row>
    <row r="24" spans="1:20">
      <c r="H24" s="66"/>
    </row>
    <row r="34" spans="16:16">
      <c r="P34" s="199"/>
    </row>
  </sheetData>
  <mergeCells count="2">
    <mergeCell ref="A22:T22"/>
    <mergeCell ref="A21:T21"/>
  </mergeCells>
  <pageMargins left="0.7" right="0.7" top="1.0785416666666667" bottom="0.75" header="0.3" footer="0.3"/>
  <pageSetup scale="57" orientation="landscape" r:id="rId1"/>
  <headerFooter>
    <oddHeader>&amp;C&amp;"Arial,Bold"&amp;K000000Table I-5a
Pacific Gas and Electric Company
2018-22 Demand Response Programs Incentives
June 2023</oddHeader>
    <oddFooter>&amp;L&amp;F&amp;R&amp;A&amp;C&amp;"Calibri"&amp;11&amp;K000000&amp;"Calibri"&amp;11&amp;K0000009a of 11_x000D_&amp;1#&amp;"Calibri"&amp;12&amp;K000000Public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4"/>
  <sheetViews>
    <sheetView view="pageLayout" zoomScale="85" zoomScaleNormal="100" zoomScalePageLayoutView="85" workbookViewId="0">
      <selection activeCell="N21" sqref="N21"/>
    </sheetView>
  </sheetViews>
  <sheetFormatPr defaultColWidth="9.42578125" defaultRowHeight="12.75"/>
  <cols>
    <col min="1" max="1" width="40.85546875" style="10" customWidth="1"/>
    <col min="2" max="2" width="16.28515625" style="90" customWidth="1"/>
    <col min="3" max="4" width="12.42578125" style="90" customWidth="1"/>
    <col min="5" max="5" width="12.7109375" style="90" customWidth="1"/>
    <col min="6" max="6" width="12.42578125" style="90" customWidth="1"/>
    <col min="7" max="7" width="12.5703125" style="90" customWidth="1"/>
    <col min="8" max="8" width="11.5703125" style="90" bestFit="1" customWidth="1"/>
    <col min="9" max="9" width="12.42578125" style="90" bestFit="1" customWidth="1"/>
    <col min="10" max="10" width="11.85546875" style="90" customWidth="1"/>
    <col min="11" max="11" width="12.28515625" style="90" customWidth="1"/>
    <col min="12" max="13" width="12.42578125" style="90" customWidth="1"/>
    <col min="14" max="14" width="16.42578125" style="90" customWidth="1"/>
    <col min="15" max="16384" width="9.42578125" style="10"/>
  </cols>
  <sheetData>
    <row r="1" spans="1:15" s="104" customFormat="1" ht="18">
      <c r="B1" s="105"/>
      <c r="C1" s="105"/>
      <c r="D1" s="105"/>
      <c r="E1" s="105"/>
      <c r="F1" s="105"/>
      <c r="G1" s="105"/>
      <c r="H1" s="105"/>
      <c r="I1" s="105"/>
      <c r="J1" s="105"/>
      <c r="K1" s="105"/>
      <c r="L1" s="105"/>
      <c r="M1" s="105"/>
      <c r="N1" s="105"/>
    </row>
    <row r="3" spans="1:15">
      <c r="A3" s="392" t="s">
        <v>252</v>
      </c>
      <c r="B3" s="400"/>
      <c r="C3" s="400"/>
      <c r="D3" s="400"/>
      <c r="E3" s="400"/>
      <c r="F3" s="400"/>
      <c r="G3" s="400"/>
      <c r="H3" s="400"/>
      <c r="I3" s="400"/>
      <c r="J3" s="400"/>
      <c r="K3" s="400"/>
      <c r="L3" s="400"/>
      <c r="M3" s="400"/>
      <c r="N3" s="401"/>
    </row>
    <row r="4" spans="1:15">
      <c r="A4" s="218"/>
      <c r="B4" s="91"/>
      <c r="C4" s="91"/>
      <c r="D4" s="91"/>
      <c r="E4" s="91"/>
      <c r="F4" s="91"/>
      <c r="G4" s="91"/>
      <c r="H4" s="91"/>
      <c r="I4" s="91"/>
      <c r="J4" s="91"/>
      <c r="K4" s="91"/>
      <c r="L4" s="91"/>
      <c r="M4" s="91"/>
      <c r="N4" s="115"/>
      <c r="O4" s="198"/>
    </row>
    <row r="5" spans="1:15" ht="53.25" customHeight="1">
      <c r="A5" s="427" t="s">
        <v>265</v>
      </c>
      <c r="B5" s="479" t="s">
        <v>5</v>
      </c>
      <c r="C5" s="479" t="s">
        <v>6</v>
      </c>
      <c r="D5" s="479" t="s">
        <v>7</v>
      </c>
      <c r="E5" s="479" t="s">
        <v>8</v>
      </c>
      <c r="F5" s="479" t="s">
        <v>9</v>
      </c>
      <c r="G5" s="479" t="s">
        <v>10</v>
      </c>
      <c r="H5" s="479" t="s">
        <v>39</v>
      </c>
      <c r="I5" s="479" t="s">
        <v>40</v>
      </c>
      <c r="J5" s="479" t="s">
        <v>41</v>
      </c>
      <c r="K5" s="479" t="s">
        <v>42</v>
      </c>
      <c r="L5" s="479" t="s">
        <v>43</v>
      </c>
      <c r="M5" s="226" t="s">
        <v>44</v>
      </c>
      <c r="N5" s="480" t="s">
        <v>266</v>
      </c>
    </row>
    <row r="6" spans="1:15" ht="19.5" customHeight="1">
      <c r="A6" s="314" t="s">
        <v>254</v>
      </c>
      <c r="B6" s="321"/>
      <c r="C6" s="321"/>
      <c r="D6" s="321"/>
      <c r="E6" s="321"/>
      <c r="F6" s="321"/>
      <c r="G6" s="321"/>
      <c r="H6" s="321"/>
      <c r="I6" s="321"/>
      <c r="J6" s="321"/>
      <c r="K6" s="321"/>
      <c r="L6" s="321"/>
      <c r="M6" s="402"/>
      <c r="N6" s="402"/>
    </row>
    <row r="7" spans="1:15" ht="15.6" customHeight="1">
      <c r="A7" s="322" t="s">
        <v>255</v>
      </c>
      <c r="B7" s="321">
        <v>0</v>
      </c>
      <c r="C7" s="321">
        <v>0</v>
      </c>
      <c r="D7" s="321">
        <v>0</v>
      </c>
      <c r="E7" s="321">
        <v>0</v>
      </c>
      <c r="F7" s="321">
        <v>0</v>
      </c>
      <c r="G7" s="321">
        <v>0</v>
      </c>
      <c r="H7" s="321"/>
      <c r="I7" s="321"/>
      <c r="J7" s="321"/>
      <c r="K7" s="321"/>
      <c r="L7" s="321"/>
      <c r="M7" s="321"/>
      <c r="N7" s="321">
        <f>SUM(B7:M7)</f>
        <v>0</v>
      </c>
    </row>
    <row r="8" spans="1:15" ht="15.6" customHeight="1">
      <c r="A8" s="322" t="s">
        <v>129</v>
      </c>
      <c r="B8" s="321">
        <v>0</v>
      </c>
      <c r="C8" s="321">
        <v>0</v>
      </c>
      <c r="D8" s="321">
        <v>0</v>
      </c>
      <c r="E8" s="321">
        <v>0</v>
      </c>
      <c r="F8" s="321">
        <v>0</v>
      </c>
      <c r="G8" s="321">
        <v>0</v>
      </c>
      <c r="H8" s="321"/>
      <c r="I8" s="321"/>
      <c r="J8" s="321"/>
      <c r="K8" s="321"/>
      <c r="L8" s="321"/>
      <c r="M8" s="321"/>
      <c r="N8" s="321">
        <f t="shared" ref="N8:N17" si="0">SUM(B8:M8)</f>
        <v>0</v>
      </c>
    </row>
    <row r="9" spans="1:15" ht="15.6" customHeight="1">
      <c r="A9" s="322" t="s">
        <v>131</v>
      </c>
      <c r="B9" s="321">
        <v>0</v>
      </c>
      <c r="C9" s="321">
        <v>0</v>
      </c>
      <c r="D9" s="321">
        <v>0</v>
      </c>
      <c r="E9" s="321">
        <v>0</v>
      </c>
      <c r="F9" s="321">
        <v>0</v>
      </c>
      <c r="G9" s="321">
        <v>0</v>
      </c>
      <c r="H9" s="321"/>
      <c r="I9" s="321"/>
      <c r="J9" s="321"/>
      <c r="K9" s="321"/>
      <c r="L9" s="321"/>
      <c r="M9" s="321"/>
      <c r="N9" s="321">
        <f t="shared" si="0"/>
        <v>0</v>
      </c>
    </row>
    <row r="10" spans="1:15" ht="15.6" customHeight="1">
      <c r="A10" s="322" t="s">
        <v>267</v>
      </c>
      <c r="B10" s="321">
        <v>0</v>
      </c>
      <c r="C10" s="321">
        <v>0</v>
      </c>
      <c r="D10" s="321">
        <v>0</v>
      </c>
      <c r="E10" s="321">
        <v>0</v>
      </c>
      <c r="F10" s="321">
        <v>0</v>
      </c>
      <c r="G10" s="321">
        <v>0</v>
      </c>
      <c r="H10" s="321"/>
      <c r="I10" s="321"/>
      <c r="J10" s="321"/>
      <c r="K10" s="321"/>
      <c r="L10" s="321"/>
      <c r="M10" s="321"/>
      <c r="N10" s="321">
        <f t="shared" si="0"/>
        <v>0</v>
      </c>
    </row>
    <row r="11" spans="1:15" ht="15.6" customHeight="1">
      <c r="A11" s="322" t="s">
        <v>268</v>
      </c>
      <c r="B11" s="321">
        <v>0</v>
      </c>
      <c r="C11" s="321">
        <v>0</v>
      </c>
      <c r="D11" s="321">
        <v>0</v>
      </c>
      <c r="E11" s="321">
        <v>0</v>
      </c>
      <c r="F11" s="321">
        <v>0</v>
      </c>
      <c r="G11" s="321">
        <v>0</v>
      </c>
      <c r="H11" s="321"/>
      <c r="I11" s="321"/>
      <c r="J11" s="321"/>
      <c r="K11" s="321"/>
      <c r="L11" s="321"/>
      <c r="M11" s="321"/>
      <c r="N11" s="321">
        <f t="shared" si="0"/>
        <v>0</v>
      </c>
    </row>
    <row r="12" spans="1:15" ht="15.6" customHeight="1">
      <c r="A12" s="322" t="s">
        <v>269</v>
      </c>
      <c r="B12" s="321">
        <v>0</v>
      </c>
      <c r="C12" s="321">
        <v>0</v>
      </c>
      <c r="D12" s="321">
        <v>0</v>
      </c>
      <c r="E12" s="321">
        <v>0</v>
      </c>
      <c r="F12" s="321">
        <v>0</v>
      </c>
      <c r="G12" s="321">
        <v>0</v>
      </c>
      <c r="H12" s="321"/>
      <c r="I12" s="321"/>
      <c r="J12" s="321"/>
      <c r="K12" s="321"/>
      <c r="L12" s="321"/>
      <c r="M12" s="321"/>
      <c r="N12" s="321">
        <f t="shared" si="0"/>
        <v>0</v>
      </c>
    </row>
    <row r="13" spans="1:15" ht="15.6" customHeight="1">
      <c r="A13" s="322" t="s">
        <v>258</v>
      </c>
      <c r="B13" s="321">
        <v>0</v>
      </c>
      <c r="C13" s="321">
        <v>0</v>
      </c>
      <c r="D13" s="321">
        <v>0</v>
      </c>
      <c r="E13" s="321">
        <v>0</v>
      </c>
      <c r="F13" s="321">
        <v>0</v>
      </c>
      <c r="G13" s="321">
        <v>0</v>
      </c>
      <c r="H13" s="321"/>
      <c r="I13" s="321"/>
      <c r="J13" s="321"/>
      <c r="K13" s="321"/>
      <c r="L13" s="321"/>
      <c r="M13" s="321"/>
      <c r="N13" s="321">
        <f t="shared" si="0"/>
        <v>0</v>
      </c>
    </row>
    <row r="14" spans="1:15" s="42" customFormat="1" ht="15" customHeight="1">
      <c r="A14" s="322" t="s">
        <v>270</v>
      </c>
      <c r="B14" s="321">
        <v>0</v>
      </c>
      <c r="C14" s="590">
        <v>-100000</v>
      </c>
      <c r="D14" s="590">
        <v>-99225</v>
      </c>
      <c r="E14" s="321">
        <v>0</v>
      </c>
      <c r="F14" s="321">
        <v>0</v>
      </c>
      <c r="G14" s="321">
        <v>0</v>
      </c>
      <c r="H14" s="321"/>
      <c r="I14" s="321"/>
      <c r="J14" s="321"/>
      <c r="K14" s="321"/>
      <c r="L14" s="321"/>
      <c r="M14" s="321"/>
      <c r="N14" s="590">
        <f t="shared" si="0"/>
        <v>-199225</v>
      </c>
    </row>
    <row r="15" spans="1:15" s="42" customFormat="1">
      <c r="A15" s="322" t="s">
        <v>207</v>
      </c>
      <c r="B15" s="321">
        <v>0</v>
      </c>
      <c r="C15" s="321">
        <v>0</v>
      </c>
      <c r="D15" s="321">
        <v>0</v>
      </c>
      <c r="E15" s="321">
        <v>0</v>
      </c>
      <c r="F15" s="321">
        <v>0</v>
      </c>
      <c r="G15" s="321">
        <v>0</v>
      </c>
      <c r="H15" s="321"/>
      <c r="I15" s="321"/>
      <c r="J15" s="321"/>
      <c r="K15" s="321"/>
      <c r="L15" s="321"/>
      <c r="M15" s="321"/>
      <c r="N15" s="321">
        <f t="shared" si="0"/>
        <v>0</v>
      </c>
    </row>
    <row r="16" spans="1:15" ht="14.25">
      <c r="A16" s="323" t="s">
        <v>271</v>
      </c>
      <c r="B16" s="321">
        <v>0</v>
      </c>
      <c r="C16" s="321">
        <v>0</v>
      </c>
      <c r="D16" s="321">
        <v>-100</v>
      </c>
      <c r="E16" s="321">
        <v>0</v>
      </c>
      <c r="F16" s="321">
        <v>0</v>
      </c>
      <c r="G16" s="321">
        <v>0</v>
      </c>
      <c r="H16" s="321"/>
      <c r="I16" s="321"/>
      <c r="J16" s="321"/>
      <c r="K16" s="321"/>
      <c r="L16" s="321"/>
      <c r="M16" s="321"/>
      <c r="N16" s="321">
        <f t="shared" si="0"/>
        <v>-100</v>
      </c>
    </row>
    <row r="17" spans="1:19" s="43" customFormat="1">
      <c r="A17" s="481" t="s">
        <v>261</v>
      </c>
      <c r="B17" s="482">
        <f t="shared" ref="B17:H17" si="1">SUM(B7:B16)</f>
        <v>0</v>
      </c>
      <c r="C17" s="591">
        <f t="shared" ref="C17:D17" si="2">SUM(C7:C16)</f>
        <v>-100000</v>
      </c>
      <c r="D17" s="591">
        <f t="shared" si="2"/>
        <v>-99325</v>
      </c>
      <c r="E17" s="482">
        <f t="shared" ref="E17" si="3">SUM(E7:E16)</f>
        <v>0</v>
      </c>
      <c r="F17" s="482">
        <f t="shared" si="1"/>
        <v>0</v>
      </c>
      <c r="G17" s="482">
        <f t="shared" si="1"/>
        <v>0</v>
      </c>
      <c r="H17" s="482">
        <f t="shared" si="1"/>
        <v>0</v>
      </c>
      <c r="I17" s="482">
        <f t="shared" ref="I17:K17" si="4">SUM(I7:I16)</f>
        <v>0</v>
      </c>
      <c r="J17" s="482">
        <f t="shared" si="4"/>
        <v>0</v>
      </c>
      <c r="K17" s="482">
        <f t="shared" si="4"/>
        <v>0</v>
      </c>
      <c r="L17" s="482">
        <f t="shared" ref="L17:M17" si="5">SUM(L7:L16)</f>
        <v>0</v>
      </c>
      <c r="M17" s="482">
        <f t="shared" si="5"/>
        <v>0</v>
      </c>
      <c r="N17" s="593">
        <f t="shared" si="0"/>
        <v>-199325</v>
      </c>
    </row>
    <row r="18" spans="1:19" ht="12.6" hidden="1" customHeight="1">
      <c r="A18" s="293"/>
      <c r="B18" s="321"/>
      <c r="C18" s="321"/>
      <c r="D18" s="321"/>
      <c r="E18" s="321"/>
      <c r="F18" s="321"/>
      <c r="G18" s="321"/>
      <c r="H18" s="321"/>
      <c r="I18" s="321"/>
      <c r="J18" s="321"/>
      <c r="K18" s="321"/>
      <c r="L18" s="321"/>
      <c r="M18" s="321"/>
      <c r="N18" s="403"/>
    </row>
    <row r="19" spans="1:19" ht="18.75" thickBot="1">
      <c r="A19" s="116"/>
      <c r="B19" s="92"/>
      <c r="C19" s="92"/>
      <c r="D19" s="92"/>
      <c r="E19" s="92"/>
      <c r="F19" s="92"/>
      <c r="G19" s="92"/>
      <c r="H19" s="92"/>
      <c r="I19" s="92"/>
      <c r="J19" s="92"/>
      <c r="K19" s="223"/>
      <c r="L19" s="223"/>
      <c r="M19" s="223"/>
      <c r="N19" s="92"/>
    </row>
    <row r="20" spans="1:19" ht="9" customHeight="1" thickBot="1">
      <c r="A20" s="314"/>
      <c r="B20" s="321"/>
      <c r="C20" s="321"/>
      <c r="D20" s="321"/>
      <c r="E20" s="321"/>
      <c r="F20" s="321"/>
      <c r="G20" s="321"/>
      <c r="H20" s="321"/>
      <c r="I20" s="321"/>
      <c r="J20" s="321"/>
      <c r="K20" s="321"/>
      <c r="L20" s="321"/>
      <c r="M20" s="321"/>
      <c r="N20" s="321"/>
    </row>
    <row r="21" spans="1:19" ht="20.25" customHeight="1">
      <c r="A21" s="117" t="s">
        <v>272</v>
      </c>
      <c r="B21" s="222">
        <f>SUM(B17)</f>
        <v>0</v>
      </c>
      <c r="C21" s="592">
        <f>SUM(C17)</f>
        <v>-100000</v>
      </c>
      <c r="D21" s="592">
        <f>SUM(D17)</f>
        <v>-99325</v>
      </c>
      <c r="E21" s="222">
        <f>SUM(E17)</f>
        <v>0</v>
      </c>
      <c r="F21" s="222">
        <f>SUM(F17)</f>
        <v>0</v>
      </c>
      <c r="G21" s="222">
        <v>0</v>
      </c>
      <c r="H21" s="222"/>
      <c r="I21" s="222"/>
      <c r="J21" s="222"/>
      <c r="K21" s="222"/>
      <c r="L21" s="222"/>
      <c r="M21" s="222"/>
      <c r="N21" s="118"/>
    </row>
    <row r="22" spans="1:19" ht="13.5" customHeight="1"/>
    <row r="23" spans="1:19" s="1" customFormat="1" ht="15.4" customHeight="1">
      <c r="A23" s="661" t="s">
        <v>273</v>
      </c>
      <c r="B23" s="662"/>
      <c r="C23" s="662"/>
      <c r="D23" s="662"/>
      <c r="E23" s="662"/>
      <c r="F23" s="662"/>
      <c r="G23" s="662"/>
      <c r="H23" s="662"/>
      <c r="I23" s="662"/>
      <c r="J23" s="662"/>
      <c r="K23" s="662"/>
      <c r="L23" s="662"/>
      <c r="M23" s="662"/>
      <c r="N23" s="662"/>
    </row>
    <row r="24" spans="1:19" ht="15.4" customHeight="1">
      <c r="A24" s="687" t="s">
        <v>264</v>
      </c>
      <c r="B24" s="687"/>
      <c r="C24" s="687"/>
      <c r="D24" s="687"/>
      <c r="E24" s="687"/>
      <c r="F24" s="687"/>
      <c r="G24" s="687"/>
      <c r="H24" s="687"/>
      <c r="I24" s="687"/>
      <c r="J24" s="687"/>
      <c r="K24" s="687"/>
      <c r="L24" s="687"/>
      <c r="M24" s="687"/>
      <c r="N24" s="687"/>
      <c r="O24" s="537"/>
      <c r="P24" s="537"/>
      <c r="Q24" s="537"/>
      <c r="R24" s="537"/>
      <c r="S24" s="537"/>
    </row>
    <row r="25" spans="1:19">
      <c r="H25" s="93"/>
    </row>
    <row r="28" spans="1:19">
      <c r="C28" s="93"/>
    </row>
    <row r="29" spans="1:19">
      <c r="C29" s="93"/>
    </row>
    <row r="30" spans="1:19">
      <c r="C30" s="93"/>
    </row>
    <row r="31" spans="1:19">
      <c r="C31" s="93"/>
    </row>
    <row r="34" spans="11:11">
      <c r="K34" s="199"/>
    </row>
  </sheetData>
  <mergeCells count="2">
    <mergeCell ref="A23:N23"/>
    <mergeCell ref="A24:N24"/>
  </mergeCells>
  <pageMargins left="0.7" right="0.7" top="1.078125" bottom="0.75" header="0.3" footer="0.3"/>
  <pageSetup scale="59" orientation="landscape" r:id="rId1"/>
  <headerFooter>
    <oddHeader>&amp;C&amp;"Arial,Bold"&amp;K000000Table I-5b
Pacific Gas and Electric Company
Demand Response Programs and Activities
Carryover and Incentive Funding
June 2023</oddHeader>
    <oddFooter>&amp;L&amp;F&amp;R&amp;A&amp;C&amp;"Calibri"&amp;11&amp;K000000&amp;"Calibri"&amp;11&amp;K0000009b of 11_x000D_&amp;1#&amp;"Calibri"&amp;12&amp;K000000Public</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0"/>
  <sheetViews>
    <sheetView view="pageLayout" topLeftCell="A13" zoomScale="85" zoomScaleNormal="70" zoomScalePageLayoutView="85" workbookViewId="0">
      <selection activeCell="D61" sqref="D61"/>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18.28515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404" t="s">
        <v>274</v>
      </c>
      <c r="B1" s="689" t="s">
        <v>275</v>
      </c>
      <c r="C1" s="690"/>
      <c r="D1" s="690"/>
      <c r="E1" s="690"/>
      <c r="F1" s="690"/>
      <c r="G1" s="690"/>
      <c r="H1" s="690"/>
      <c r="I1" s="690"/>
      <c r="J1" s="690"/>
      <c r="K1" s="690"/>
      <c r="L1" s="690"/>
      <c r="M1" s="691"/>
      <c r="N1" s="692" t="s">
        <v>276</v>
      </c>
      <c r="O1" s="692" t="s">
        <v>277</v>
      </c>
      <c r="P1" s="694" t="s">
        <v>278</v>
      </c>
      <c r="Q1" s="694" t="s">
        <v>279</v>
      </c>
    </row>
    <row r="2" spans="1:17" ht="51" customHeight="1">
      <c r="A2" s="29"/>
      <c r="B2" s="483" t="s">
        <v>5</v>
      </c>
      <c r="C2" s="405" t="s">
        <v>6</v>
      </c>
      <c r="D2" s="405" t="s">
        <v>7</v>
      </c>
      <c r="E2" s="405" t="s">
        <v>8</v>
      </c>
      <c r="F2" s="405" t="s">
        <v>9</v>
      </c>
      <c r="G2" s="405" t="s">
        <v>10</v>
      </c>
      <c r="H2" s="406" t="s">
        <v>39</v>
      </c>
      <c r="I2" s="405" t="s">
        <v>40</v>
      </c>
      <c r="J2" s="405" t="s">
        <v>41</v>
      </c>
      <c r="K2" s="405" t="s">
        <v>42</v>
      </c>
      <c r="L2" s="405" t="s">
        <v>43</v>
      </c>
      <c r="M2" s="483" t="s">
        <v>44</v>
      </c>
      <c r="N2" s="693"/>
      <c r="O2" s="693" t="s">
        <v>280</v>
      </c>
      <c r="P2" s="695"/>
      <c r="Q2" s="695"/>
    </row>
    <row r="3" spans="1:17" ht="15.75">
      <c r="A3" s="407" t="s">
        <v>281</v>
      </c>
      <c r="B3" s="597"/>
      <c r="C3" s="408"/>
      <c r="D3" s="408"/>
      <c r="E3" s="408"/>
      <c r="F3" s="408"/>
      <c r="G3" s="408"/>
      <c r="H3" s="408"/>
      <c r="I3" s="408"/>
      <c r="J3" s="408"/>
      <c r="K3" s="408"/>
      <c r="L3" s="408"/>
      <c r="M3" s="408"/>
      <c r="N3" s="484"/>
      <c r="O3" s="484"/>
      <c r="P3" s="484"/>
      <c r="Q3" s="484"/>
    </row>
    <row r="4" spans="1:17">
      <c r="A4" s="574" t="s">
        <v>282</v>
      </c>
      <c r="B4" s="598">
        <v>0</v>
      </c>
      <c r="C4" s="575">
        <v>0</v>
      </c>
      <c r="D4" s="575">
        <v>0</v>
      </c>
      <c r="E4" s="575">
        <v>0</v>
      </c>
      <c r="F4" s="575">
        <v>0</v>
      </c>
      <c r="G4" s="575">
        <v>0</v>
      </c>
      <c r="H4" s="575">
        <v>0</v>
      </c>
      <c r="I4" s="575">
        <v>0</v>
      </c>
      <c r="J4" s="575">
        <v>0</v>
      </c>
      <c r="K4" s="575">
        <v>0</v>
      </c>
      <c r="L4" s="575">
        <v>0</v>
      </c>
      <c r="M4" s="575">
        <v>0</v>
      </c>
      <c r="N4" s="325">
        <v>0</v>
      </c>
      <c r="O4" s="325">
        <v>0</v>
      </c>
      <c r="P4" s="326"/>
      <c r="Q4" s="326"/>
    </row>
    <row r="5" spans="1:17">
      <c r="A5" s="574" t="s">
        <v>283</v>
      </c>
      <c r="B5" s="598">
        <v>0</v>
      </c>
      <c r="C5" s="575">
        <v>0</v>
      </c>
      <c r="D5" s="575">
        <v>0</v>
      </c>
      <c r="E5" s="575">
        <v>0</v>
      </c>
      <c r="F5" s="575">
        <v>0</v>
      </c>
      <c r="G5" s="575">
        <v>0</v>
      </c>
      <c r="H5" s="575">
        <v>0</v>
      </c>
      <c r="I5" s="575">
        <v>0</v>
      </c>
      <c r="J5" s="575">
        <v>0</v>
      </c>
      <c r="K5" s="575">
        <v>0</v>
      </c>
      <c r="L5" s="575">
        <v>0</v>
      </c>
      <c r="M5" s="575">
        <v>0</v>
      </c>
      <c r="N5" s="325">
        <v>0</v>
      </c>
      <c r="O5" s="325">
        <v>0</v>
      </c>
      <c r="P5" s="326"/>
      <c r="Q5" s="326"/>
    </row>
    <row r="6" spans="1:17" ht="15.75">
      <c r="A6" s="409" t="s">
        <v>284</v>
      </c>
      <c r="B6" s="485">
        <v>0</v>
      </c>
      <c r="C6" s="410">
        <v>0</v>
      </c>
      <c r="D6" s="410">
        <v>0</v>
      </c>
      <c r="E6" s="410">
        <v>0</v>
      </c>
      <c r="F6" s="410">
        <v>0</v>
      </c>
      <c r="G6" s="410">
        <v>0</v>
      </c>
      <c r="H6" s="410">
        <v>0</v>
      </c>
      <c r="I6" s="410">
        <v>0</v>
      </c>
      <c r="J6" s="410">
        <v>0</v>
      </c>
      <c r="K6" s="410">
        <v>0</v>
      </c>
      <c r="L6" s="410">
        <v>0</v>
      </c>
      <c r="M6" s="410">
        <v>0</v>
      </c>
      <c r="N6" s="485">
        <v>0</v>
      </c>
      <c r="O6" s="485">
        <v>0</v>
      </c>
      <c r="P6" s="486"/>
      <c r="Q6" s="540"/>
    </row>
    <row r="7" spans="1:17" ht="8.25" customHeight="1">
      <c r="A7" s="576"/>
      <c r="B7" s="599"/>
      <c r="C7" s="576"/>
      <c r="D7" s="576"/>
      <c r="E7" s="576"/>
      <c r="F7" s="576"/>
      <c r="G7" s="576"/>
      <c r="H7" s="576"/>
      <c r="I7" s="576"/>
      <c r="J7" s="576"/>
      <c r="K7" s="576"/>
      <c r="L7" s="576"/>
      <c r="M7" s="576"/>
      <c r="N7" s="327"/>
      <c r="O7" s="327"/>
      <c r="P7" s="326"/>
      <c r="Q7" s="326"/>
    </row>
    <row r="8" spans="1:17" ht="18">
      <c r="A8" s="577" t="s">
        <v>285</v>
      </c>
      <c r="B8" s="600"/>
      <c r="C8" s="576"/>
      <c r="D8" s="576"/>
      <c r="E8" s="576"/>
      <c r="F8" s="576"/>
      <c r="G8" s="576"/>
      <c r="H8" s="576"/>
      <c r="I8" s="576"/>
      <c r="J8" s="576"/>
      <c r="K8" s="576"/>
      <c r="L8" s="576"/>
      <c r="M8" s="576"/>
      <c r="N8" s="327"/>
      <c r="O8" s="327"/>
      <c r="P8" s="326"/>
      <c r="Q8" s="326"/>
    </row>
    <row r="9" spans="1:17">
      <c r="A9" s="596" t="s">
        <v>286</v>
      </c>
      <c r="B9" s="601"/>
      <c r="C9" s="578"/>
      <c r="D9" s="578"/>
      <c r="E9" s="578"/>
      <c r="F9" s="578"/>
      <c r="G9" s="578"/>
      <c r="H9" s="578"/>
      <c r="I9" s="578"/>
      <c r="J9" s="578"/>
      <c r="K9" s="578"/>
      <c r="L9" s="578"/>
      <c r="M9" s="578"/>
      <c r="N9" s="329"/>
      <c r="O9" s="329"/>
      <c r="P9" s="330">
        <v>2650000</v>
      </c>
      <c r="Q9" s="330"/>
    </row>
    <row r="10" spans="1:17">
      <c r="A10" s="579"/>
      <c r="B10" s="599"/>
      <c r="C10" s="576"/>
      <c r="D10" s="576"/>
      <c r="E10" s="576"/>
      <c r="F10" s="576"/>
      <c r="G10" s="576"/>
      <c r="H10" s="576"/>
      <c r="I10" s="576"/>
      <c r="J10" s="576"/>
      <c r="K10" s="576"/>
      <c r="L10" s="576"/>
      <c r="M10" s="576"/>
      <c r="N10" s="327"/>
      <c r="O10" s="327"/>
      <c r="P10" s="326"/>
      <c r="Q10" s="326"/>
    </row>
    <row r="11" spans="1:17">
      <c r="A11" s="20" t="s">
        <v>287</v>
      </c>
      <c r="B11" s="600"/>
      <c r="C11" s="227"/>
      <c r="D11" s="227"/>
      <c r="E11" s="227"/>
      <c r="F11" s="227"/>
      <c r="G11" s="227"/>
      <c r="H11" s="227"/>
      <c r="I11" s="227"/>
      <c r="J11" s="227"/>
      <c r="K11" s="227"/>
      <c r="L11" s="227"/>
      <c r="M11" s="227"/>
      <c r="N11" s="210"/>
      <c r="O11" s="210"/>
      <c r="P11" s="65"/>
      <c r="Q11" s="326"/>
    </row>
    <row r="12" spans="1:17">
      <c r="A12" s="574" t="s">
        <v>288</v>
      </c>
      <c r="B12" s="533"/>
      <c r="C12" s="268"/>
      <c r="D12" s="580"/>
      <c r="E12" s="580"/>
      <c r="F12" s="580"/>
      <c r="G12" s="580"/>
      <c r="H12" s="580"/>
      <c r="I12" s="580"/>
      <c r="J12" s="580"/>
      <c r="K12" s="580"/>
      <c r="L12" s="580"/>
      <c r="M12" s="580"/>
      <c r="N12" s="331" t="s">
        <v>19</v>
      </c>
      <c r="O12" s="331"/>
      <c r="P12" s="538"/>
      <c r="Q12" s="539"/>
    </row>
    <row r="13" spans="1:17">
      <c r="A13" s="574" t="s">
        <v>289</v>
      </c>
      <c r="B13" s="332">
        <v>0</v>
      </c>
      <c r="C13" s="531">
        <v>0</v>
      </c>
      <c r="D13" s="328">
        <v>0</v>
      </c>
      <c r="E13" s="328">
        <v>0</v>
      </c>
      <c r="F13" s="328">
        <v>0</v>
      </c>
      <c r="G13" s="328">
        <v>0</v>
      </c>
      <c r="H13" s="328">
        <v>0</v>
      </c>
      <c r="I13" s="328">
        <v>0</v>
      </c>
      <c r="J13" s="328">
        <v>0</v>
      </c>
      <c r="K13" s="328">
        <v>0</v>
      </c>
      <c r="L13" s="328">
        <v>0</v>
      </c>
      <c r="M13" s="328">
        <v>0</v>
      </c>
      <c r="N13" s="324">
        <f t="shared" ref="N13" si="0">SUM(B13:M13)</f>
        <v>0</v>
      </c>
      <c r="O13" s="324">
        <f>N13</f>
        <v>0</v>
      </c>
      <c r="P13" s="700" t="s">
        <v>1</v>
      </c>
      <c r="Q13" s="696" t="s">
        <v>1</v>
      </c>
    </row>
    <row r="14" spans="1:17">
      <c r="A14" s="581" t="s">
        <v>290</v>
      </c>
      <c r="B14" s="333"/>
      <c r="C14" s="268"/>
      <c r="D14" s="580"/>
      <c r="E14" s="580"/>
      <c r="F14" s="580"/>
      <c r="G14" s="580"/>
      <c r="H14" s="580"/>
      <c r="I14" s="580"/>
      <c r="J14" s="580"/>
      <c r="K14" s="580"/>
      <c r="L14" s="580"/>
      <c r="M14" s="580"/>
      <c r="N14" s="331" t="s">
        <v>19</v>
      </c>
      <c r="O14" s="331"/>
      <c r="P14" s="696"/>
      <c r="Q14" s="696"/>
    </row>
    <row r="15" spans="1:17">
      <c r="A15" s="581" t="s">
        <v>291</v>
      </c>
      <c r="B15" s="332">
        <v>0</v>
      </c>
      <c r="C15" s="531">
        <v>0</v>
      </c>
      <c r="D15" s="328">
        <v>0</v>
      </c>
      <c r="E15" s="328">
        <v>0</v>
      </c>
      <c r="F15" s="328">
        <v>0</v>
      </c>
      <c r="G15" s="328">
        <v>0</v>
      </c>
      <c r="H15" s="328">
        <v>0</v>
      </c>
      <c r="I15" s="328">
        <v>0</v>
      </c>
      <c r="J15" s="328">
        <v>0</v>
      </c>
      <c r="K15" s="328">
        <v>0</v>
      </c>
      <c r="L15" s="328">
        <v>0</v>
      </c>
      <c r="M15" s="328">
        <v>0</v>
      </c>
      <c r="N15" s="332">
        <f>SUM(B15:M15)</f>
        <v>0</v>
      </c>
      <c r="O15" s="324">
        <f>N15</f>
        <v>0</v>
      </c>
      <c r="P15" s="696"/>
      <c r="Q15" s="696"/>
    </row>
    <row r="16" spans="1:17">
      <c r="A16" s="581" t="s">
        <v>292</v>
      </c>
      <c r="B16" s="333"/>
      <c r="C16" s="268"/>
      <c r="D16" s="580"/>
      <c r="E16" s="580"/>
      <c r="F16" s="580"/>
      <c r="G16" s="580"/>
      <c r="H16" s="580"/>
      <c r="I16" s="580"/>
      <c r="J16" s="580"/>
      <c r="K16" s="580"/>
      <c r="L16" s="580"/>
      <c r="M16" s="580"/>
      <c r="N16" s="331" t="s">
        <v>19</v>
      </c>
      <c r="O16" s="331"/>
      <c r="P16" s="696"/>
      <c r="Q16" s="696"/>
    </row>
    <row r="17" spans="1:17">
      <c r="A17" s="581" t="s">
        <v>228</v>
      </c>
      <c r="B17" s="332">
        <v>0</v>
      </c>
      <c r="C17" s="531">
        <v>0</v>
      </c>
      <c r="D17" s="328">
        <v>0</v>
      </c>
      <c r="E17" s="328">
        <v>0</v>
      </c>
      <c r="F17" s="328">
        <v>0</v>
      </c>
      <c r="G17" s="328">
        <v>0</v>
      </c>
      <c r="H17" s="328">
        <v>0</v>
      </c>
      <c r="I17" s="328">
        <v>0</v>
      </c>
      <c r="J17" s="328">
        <v>0</v>
      </c>
      <c r="K17" s="328">
        <v>0</v>
      </c>
      <c r="L17" s="328">
        <v>0</v>
      </c>
      <c r="M17" s="328">
        <v>0</v>
      </c>
      <c r="N17" s="332">
        <f>SUM(B17:M17)</f>
        <v>0</v>
      </c>
      <c r="O17" s="324">
        <f>N17</f>
        <v>0</v>
      </c>
      <c r="P17" s="696"/>
      <c r="Q17" s="696"/>
    </row>
    <row r="18" spans="1:17">
      <c r="A18" s="581" t="s">
        <v>293</v>
      </c>
      <c r="B18" s="333"/>
      <c r="C18" s="268"/>
      <c r="D18" s="580"/>
      <c r="E18" s="580"/>
      <c r="F18" s="580"/>
      <c r="G18" s="580"/>
      <c r="H18" s="580"/>
      <c r="I18" s="580"/>
      <c r="J18" s="580"/>
      <c r="K18" s="580"/>
      <c r="L18" s="580"/>
      <c r="M18" s="580"/>
      <c r="N18" s="331" t="s">
        <v>19</v>
      </c>
      <c r="O18" s="334"/>
      <c r="P18" s="696"/>
      <c r="Q18" s="696"/>
    </row>
    <row r="19" spans="1:17">
      <c r="A19" s="581" t="s">
        <v>294</v>
      </c>
      <c r="B19" s="333"/>
      <c r="C19" s="268"/>
      <c r="D19" s="580"/>
      <c r="E19" s="580"/>
      <c r="F19" s="333"/>
      <c r="G19" s="580"/>
      <c r="H19" s="580"/>
      <c r="I19" s="580"/>
      <c r="J19" s="580"/>
      <c r="K19" s="580"/>
      <c r="L19" s="580"/>
      <c r="M19" s="580"/>
      <c r="N19" s="331" t="s">
        <v>19</v>
      </c>
      <c r="O19" s="334"/>
      <c r="P19" s="696"/>
      <c r="Q19" s="696"/>
    </row>
    <row r="20" spans="1:17">
      <c r="A20" s="581" t="s">
        <v>295</v>
      </c>
      <c r="B20" s="332">
        <v>7803</v>
      </c>
      <c r="C20" s="531">
        <v>19497.059999999998</v>
      </c>
      <c r="D20" s="332">
        <v>20070.724000000002</v>
      </c>
      <c r="E20" s="332">
        <v>30668</v>
      </c>
      <c r="F20" s="332">
        <v>19562.059999999998</v>
      </c>
      <c r="G20" s="332">
        <v>17301.304000000004</v>
      </c>
      <c r="H20" s="332"/>
      <c r="I20" s="332"/>
      <c r="J20" s="332"/>
      <c r="K20" s="332"/>
      <c r="L20" s="332"/>
      <c r="M20" s="332"/>
      <c r="N20" s="332">
        <f t="shared" ref="N20" si="1">SUM(B20:M20)</f>
        <v>114902.148</v>
      </c>
      <c r="O20" s="324">
        <f>N20</f>
        <v>114902.148</v>
      </c>
      <c r="P20" s="696"/>
      <c r="Q20" s="696"/>
    </row>
    <row r="21" spans="1:17" s="30" customFormat="1">
      <c r="A21" s="574" t="s">
        <v>296</v>
      </c>
      <c r="B21" s="333"/>
      <c r="C21" s="268"/>
      <c r="D21" s="580"/>
      <c r="E21" s="580"/>
      <c r="F21" s="333"/>
      <c r="G21" s="580"/>
      <c r="H21" s="580"/>
      <c r="I21" s="580"/>
      <c r="J21" s="333"/>
      <c r="K21" s="580"/>
      <c r="L21" s="580"/>
      <c r="M21" s="580"/>
      <c r="N21" s="331" t="s">
        <v>19</v>
      </c>
      <c r="O21" s="334"/>
      <c r="P21" s="696"/>
      <c r="Q21" s="696"/>
    </row>
    <row r="22" spans="1:17">
      <c r="A22" s="574" t="s">
        <v>297</v>
      </c>
      <c r="B22" s="332">
        <v>11704</v>
      </c>
      <c r="C22" s="19">
        <v>29245.589999999993</v>
      </c>
      <c r="D22" s="582">
        <v>30106.085999999999</v>
      </c>
      <c r="E22" s="582">
        <v>46003</v>
      </c>
      <c r="F22" s="332">
        <v>29343.089999999997</v>
      </c>
      <c r="G22" s="582">
        <v>25951.955999999998</v>
      </c>
      <c r="H22" s="582"/>
      <c r="I22" s="582"/>
      <c r="J22" s="332"/>
      <c r="K22" s="582"/>
      <c r="L22" s="582"/>
      <c r="M22" s="582"/>
      <c r="N22" s="332">
        <f>SUM(B22:M22)</f>
        <v>172353.72200000001</v>
      </c>
      <c r="O22" s="324">
        <f>N22</f>
        <v>172353.72200000001</v>
      </c>
      <c r="P22" s="696"/>
      <c r="Q22" s="696"/>
    </row>
    <row r="23" spans="1:17">
      <c r="A23" s="579"/>
      <c r="B23" s="336"/>
      <c r="C23" s="532"/>
      <c r="D23" s="583"/>
      <c r="E23" s="583"/>
      <c r="F23" s="336"/>
      <c r="G23" s="583"/>
      <c r="H23" s="584"/>
      <c r="I23" s="584"/>
      <c r="J23" s="585"/>
      <c r="K23" s="584"/>
      <c r="L23" s="584"/>
      <c r="M23" s="584"/>
      <c r="N23" s="335"/>
      <c r="O23" s="335"/>
      <c r="P23" s="696"/>
      <c r="Q23" s="696"/>
    </row>
    <row r="24" spans="1:17">
      <c r="A24" s="579" t="s">
        <v>298</v>
      </c>
      <c r="B24" s="326"/>
      <c r="C24" s="62"/>
      <c r="D24" s="586"/>
      <c r="E24" s="586"/>
      <c r="F24" s="326"/>
      <c r="G24" s="586"/>
      <c r="H24" s="586"/>
      <c r="I24" s="586"/>
      <c r="J24" s="586"/>
      <c r="K24" s="586"/>
      <c r="L24" s="586"/>
      <c r="M24" s="586"/>
      <c r="N24" s="327"/>
      <c r="O24" s="327"/>
      <c r="P24" s="696"/>
      <c r="Q24" s="696"/>
    </row>
    <row r="25" spans="1:17">
      <c r="A25" s="20" t="s">
        <v>249</v>
      </c>
      <c r="B25" s="213">
        <f>SUM(B26:B30)</f>
        <v>67347</v>
      </c>
      <c r="C25" s="50">
        <f t="shared" ref="C25:E25" si="2">SUM(C26:C30)</f>
        <v>31791.719999999998</v>
      </c>
      <c r="D25" s="233">
        <f t="shared" si="2"/>
        <v>17803.719999999998</v>
      </c>
      <c r="E25" s="233">
        <f t="shared" si="2"/>
        <v>48416</v>
      </c>
      <c r="F25" s="233">
        <v>55005.689999999995</v>
      </c>
      <c r="G25" s="233">
        <v>164550.92000000001</v>
      </c>
      <c r="H25" s="233"/>
      <c r="I25" s="233"/>
      <c r="J25" s="233"/>
      <c r="K25" s="233"/>
      <c r="L25" s="233"/>
      <c r="M25" s="233"/>
      <c r="N25" s="213">
        <f>SUM(B25:M25)</f>
        <v>384915.05000000005</v>
      </c>
      <c r="O25" s="211">
        <f t="shared" ref="O25:O43" si="3">N25</f>
        <v>384915.05000000005</v>
      </c>
      <c r="P25" s="696"/>
      <c r="Q25" s="696"/>
    </row>
    <row r="26" spans="1:17">
      <c r="A26" s="574" t="s">
        <v>299</v>
      </c>
      <c r="B26" s="337">
        <v>0</v>
      </c>
      <c r="C26" s="624">
        <v>0</v>
      </c>
      <c r="D26" s="624">
        <v>0</v>
      </c>
      <c r="E26" s="625">
        <v>0</v>
      </c>
      <c r="F26" s="624">
        <v>0</v>
      </c>
      <c r="G26" s="606">
        <v>0</v>
      </c>
      <c r="H26" s="582"/>
      <c r="I26" s="582"/>
      <c r="J26" s="582"/>
      <c r="K26" s="582"/>
      <c r="L26" s="587"/>
      <c r="M26" s="587"/>
      <c r="N26" s="332">
        <f>SUM(B26:M26)</f>
        <v>0</v>
      </c>
      <c r="O26" s="332">
        <f>N26</f>
        <v>0</v>
      </c>
      <c r="P26" s="696"/>
      <c r="Q26" s="696"/>
    </row>
    <row r="27" spans="1:17">
      <c r="A27" s="574" t="s">
        <v>300</v>
      </c>
      <c r="B27" s="337">
        <v>52337</v>
      </c>
      <c r="C27" s="19">
        <v>25812.879999999997</v>
      </c>
      <c r="D27" s="332">
        <v>11429.38</v>
      </c>
      <c r="E27" s="19">
        <v>30579</v>
      </c>
      <c r="F27" s="338">
        <v>56637.67</v>
      </c>
      <c r="G27" s="582">
        <v>161017.53</v>
      </c>
      <c r="H27" s="582"/>
      <c r="I27" s="582"/>
      <c r="J27" s="582"/>
      <c r="K27" s="587"/>
      <c r="L27" s="587"/>
      <c r="M27" s="587"/>
      <c r="N27" s="332">
        <f t="shared" ref="N27:N30" si="4">SUM(B27:M27)</f>
        <v>337813.45999999996</v>
      </c>
      <c r="O27" s="332">
        <f>N27</f>
        <v>337813.45999999996</v>
      </c>
      <c r="P27" s="696"/>
      <c r="Q27" s="696"/>
    </row>
    <row r="28" spans="1:17">
      <c r="A28" s="574" t="s">
        <v>301</v>
      </c>
      <c r="B28" s="337">
        <v>15010</v>
      </c>
      <c r="C28" s="19">
        <v>5978.8399999999992</v>
      </c>
      <c r="D28" s="338">
        <v>6374.3399999999992</v>
      </c>
      <c r="E28" s="19">
        <v>17837</v>
      </c>
      <c r="F28" s="338">
        <v>-1631.9800000000005</v>
      </c>
      <c r="G28" s="588">
        <v>3533.3900000000003</v>
      </c>
      <c r="H28" s="588"/>
      <c r="I28" s="588"/>
      <c r="J28" s="588"/>
      <c r="K28" s="587"/>
      <c r="L28" s="587"/>
      <c r="M28" s="587"/>
      <c r="N28" s="332">
        <f t="shared" si="4"/>
        <v>47101.59</v>
      </c>
      <c r="O28" s="332">
        <f t="shared" si="3"/>
        <v>47101.59</v>
      </c>
      <c r="P28" s="696"/>
      <c r="Q28" s="696"/>
    </row>
    <row r="29" spans="1:17">
      <c r="A29" s="574" t="s">
        <v>302</v>
      </c>
      <c r="B29" s="337">
        <v>0</v>
      </c>
      <c r="C29" s="588">
        <v>0</v>
      </c>
      <c r="D29" s="626">
        <v>0</v>
      </c>
      <c r="E29" s="627">
        <v>0</v>
      </c>
      <c r="F29" s="628">
        <v>0</v>
      </c>
      <c r="G29" s="606">
        <v>0</v>
      </c>
      <c r="H29" s="588"/>
      <c r="I29" s="588"/>
      <c r="J29" s="588"/>
      <c r="K29" s="588"/>
      <c r="L29" s="588"/>
      <c r="M29" s="588"/>
      <c r="N29" s="332">
        <f t="shared" si="4"/>
        <v>0</v>
      </c>
      <c r="O29" s="332">
        <f>N29</f>
        <v>0</v>
      </c>
      <c r="P29" s="696"/>
      <c r="Q29" s="696"/>
    </row>
    <row r="30" spans="1:17">
      <c r="A30" s="574" t="s">
        <v>303</v>
      </c>
      <c r="B30" s="337">
        <v>0</v>
      </c>
      <c r="C30" s="588">
        <v>0</v>
      </c>
      <c r="D30" s="626">
        <v>0</v>
      </c>
      <c r="E30" s="19">
        <v>0</v>
      </c>
      <c r="F30" s="582">
        <v>0</v>
      </c>
      <c r="G30" s="582">
        <v>0</v>
      </c>
      <c r="H30" s="588"/>
      <c r="I30" s="588"/>
      <c r="J30" s="588"/>
      <c r="K30" s="588"/>
      <c r="L30" s="588"/>
      <c r="M30" s="588"/>
      <c r="N30" s="332">
        <f t="shared" si="4"/>
        <v>0</v>
      </c>
      <c r="O30" s="332">
        <f>N30</f>
        <v>0</v>
      </c>
      <c r="P30" s="696"/>
      <c r="Q30" s="696"/>
    </row>
    <row r="31" spans="1:17" hidden="1" outlineLevel="1">
      <c r="A31" s="589" t="s">
        <v>304</v>
      </c>
      <c r="B31" s="697" t="s">
        <v>19</v>
      </c>
      <c r="C31" s="697"/>
      <c r="D31" s="697"/>
      <c r="E31" s="697"/>
      <c r="F31" s="697"/>
      <c r="G31" s="697"/>
      <c r="H31" s="697"/>
      <c r="I31" s="697"/>
      <c r="J31" s="697"/>
      <c r="K31" s="697"/>
      <c r="L31" s="697"/>
      <c r="M31" s="697"/>
      <c r="N31" s="697"/>
      <c r="O31" s="697">
        <f t="shared" si="3"/>
        <v>0</v>
      </c>
      <c r="P31" s="697"/>
      <c r="Q31" s="698"/>
    </row>
    <row r="32" spans="1:17" hidden="1" outlineLevel="1">
      <c r="A32" s="574" t="s">
        <v>299</v>
      </c>
      <c r="B32" s="28"/>
      <c r="C32" s="63"/>
      <c r="D32" s="63"/>
      <c r="E32" s="63"/>
      <c r="F32" s="63"/>
      <c r="G32" s="63"/>
      <c r="H32" s="63"/>
      <c r="I32" s="63"/>
      <c r="J32" s="63"/>
      <c r="K32" s="63"/>
      <c r="L32" s="63"/>
      <c r="M32" s="63"/>
      <c r="N32" s="63"/>
      <c r="O32" s="63">
        <f t="shared" si="3"/>
        <v>0</v>
      </c>
      <c r="P32" s="21"/>
      <c r="Q32" s="21"/>
    </row>
    <row r="33" spans="1:17" hidden="1" outlineLevel="1">
      <c r="A33" s="574" t="s">
        <v>300</v>
      </c>
      <c r="B33" s="28"/>
      <c r="C33" s="63"/>
      <c r="D33" s="63"/>
      <c r="E33" s="63"/>
      <c r="F33" s="63"/>
      <c r="G33" s="63"/>
      <c r="H33" s="63"/>
      <c r="I33" s="63"/>
      <c r="J33" s="63"/>
      <c r="K33" s="63"/>
      <c r="L33" s="63"/>
      <c r="M33" s="63"/>
      <c r="N33" s="63"/>
      <c r="O33" s="63">
        <f t="shared" si="3"/>
        <v>0</v>
      </c>
      <c r="P33" s="21"/>
      <c r="Q33" s="21"/>
    </row>
    <row r="34" spans="1:17" hidden="1" outlineLevel="1">
      <c r="A34" s="574" t="s">
        <v>305</v>
      </c>
      <c r="B34" s="28"/>
      <c r="C34" s="63"/>
      <c r="D34" s="63"/>
      <c r="E34" s="63"/>
      <c r="F34" s="63"/>
      <c r="G34" s="63"/>
      <c r="H34" s="63"/>
      <c r="I34" s="63"/>
      <c r="J34" s="63"/>
      <c r="K34" s="63"/>
      <c r="L34" s="63"/>
      <c r="M34" s="63"/>
      <c r="N34" s="63"/>
      <c r="O34" s="63">
        <f t="shared" si="3"/>
        <v>0</v>
      </c>
      <c r="P34" s="21"/>
      <c r="Q34" s="21"/>
    </row>
    <row r="35" spans="1:17" hidden="1" outlineLevel="1">
      <c r="A35" s="574" t="s">
        <v>302</v>
      </c>
      <c r="B35" s="28"/>
      <c r="C35" s="63"/>
      <c r="D35" s="63"/>
      <c r="E35" s="63"/>
      <c r="F35" s="63"/>
      <c r="G35" s="63"/>
      <c r="H35" s="63"/>
      <c r="I35" s="63"/>
      <c r="J35" s="63"/>
      <c r="K35" s="171"/>
      <c r="L35" s="63"/>
      <c r="M35" s="63"/>
      <c r="N35" s="63"/>
      <c r="O35" s="63">
        <f t="shared" si="3"/>
        <v>0</v>
      </c>
      <c r="P35" s="21"/>
      <c r="Q35" s="21"/>
    </row>
    <row r="36" spans="1:17" hidden="1" outlineLevel="1">
      <c r="A36" s="574" t="s">
        <v>303</v>
      </c>
      <c r="B36" s="28"/>
      <c r="C36" s="63"/>
      <c r="D36" s="63"/>
      <c r="E36" s="63"/>
      <c r="F36" s="63"/>
      <c r="G36" s="63"/>
      <c r="H36" s="63"/>
      <c r="I36" s="63"/>
      <c r="J36" s="63"/>
      <c r="L36" s="63"/>
      <c r="M36" s="63"/>
      <c r="N36" s="63"/>
      <c r="O36" s="63">
        <f t="shared" si="3"/>
        <v>0</v>
      </c>
      <c r="P36" s="21"/>
      <c r="Q36" s="21"/>
    </row>
    <row r="37" spans="1:17" hidden="1" outlineLevel="1">
      <c r="A37" s="589" t="s">
        <v>306</v>
      </c>
      <c r="B37" s="697" t="s">
        <v>19</v>
      </c>
      <c r="C37" s="697"/>
      <c r="D37" s="697"/>
      <c r="E37" s="697"/>
      <c r="F37" s="697"/>
      <c r="G37" s="697"/>
      <c r="H37" s="697"/>
      <c r="I37" s="697"/>
      <c r="J37" s="697"/>
      <c r="K37" s="699"/>
      <c r="L37" s="697"/>
      <c r="M37" s="697"/>
      <c r="N37" s="697"/>
      <c r="O37" s="697">
        <f t="shared" si="3"/>
        <v>0</v>
      </c>
      <c r="P37" s="697"/>
      <c r="Q37" s="698"/>
    </row>
    <row r="38" spans="1:17" hidden="1" outlineLevel="1">
      <c r="A38" s="574" t="s">
        <v>299</v>
      </c>
      <c r="B38" s="28"/>
      <c r="C38" s="63"/>
      <c r="D38" s="63"/>
      <c r="E38" s="63"/>
      <c r="F38" s="63"/>
      <c r="G38" s="63"/>
      <c r="H38" s="63"/>
      <c r="I38" s="63"/>
      <c r="J38" s="63"/>
      <c r="K38" s="156" t="s">
        <v>307</v>
      </c>
      <c r="L38" s="63"/>
      <c r="M38" s="63"/>
      <c r="N38" s="63"/>
      <c r="O38" s="63">
        <f t="shared" si="3"/>
        <v>0</v>
      </c>
      <c r="P38" s="21"/>
      <c r="Q38" s="21"/>
    </row>
    <row r="39" spans="1:17" hidden="1" outlineLevel="1">
      <c r="A39" s="574" t="s">
        <v>300</v>
      </c>
      <c r="B39" s="28"/>
      <c r="C39" s="63"/>
      <c r="D39" s="63"/>
      <c r="E39" s="63"/>
      <c r="F39" s="63"/>
      <c r="G39" s="63"/>
      <c r="H39" s="63"/>
      <c r="I39" s="63"/>
      <c r="J39" s="63"/>
      <c r="K39" s="63"/>
      <c r="L39" s="63"/>
      <c r="M39" s="63"/>
      <c r="N39" s="63"/>
      <c r="O39" s="63">
        <f t="shared" si="3"/>
        <v>0</v>
      </c>
      <c r="P39" s="21"/>
      <c r="Q39" s="21"/>
    </row>
    <row r="40" spans="1:17" hidden="1" outlineLevel="1">
      <c r="A40" s="574" t="s">
        <v>305</v>
      </c>
      <c r="B40" s="28"/>
      <c r="C40" s="63"/>
      <c r="D40" s="63"/>
      <c r="E40" s="63"/>
      <c r="F40" s="63"/>
      <c r="G40" s="63"/>
      <c r="H40" s="63"/>
      <c r="I40" s="63"/>
      <c r="J40" s="63"/>
      <c r="K40" s="62"/>
      <c r="L40" s="63"/>
      <c r="M40" s="63"/>
      <c r="N40" s="63"/>
      <c r="O40" s="63">
        <f t="shared" si="3"/>
        <v>0</v>
      </c>
      <c r="P40" s="21"/>
      <c r="Q40" s="21"/>
    </row>
    <row r="41" spans="1:17" hidden="1" outlineLevel="1">
      <c r="A41" s="574" t="s">
        <v>302</v>
      </c>
      <c r="B41" s="28"/>
      <c r="C41" s="63"/>
      <c r="D41" s="63"/>
      <c r="E41" s="63"/>
      <c r="F41" s="63"/>
      <c r="G41" s="63"/>
      <c r="H41" s="63"/>
      <c r="I41" s="63"/>
      <c r="J41" s="63"/>
      <c r="K41" s="63"/>
      <c r="L41" s="63"/>
      <c r="M41" s="63"/>
      <c r="N41" s="63"/>
      <c r="O41" s="63">
        <f t="shared" si="3"/>
        <v>0</v>
      </c>
      <c r="P41" s="21"/>
      <c r="Q41" s="21"/>
    </row>
    <row r="42" spans="1:17" hidden="1" outlineLevel="1">
      <c r="A42" s="574" t="s">
        <v>303</v>
      </c>
      <c r="B42" s="28"/>
      <c r="C42" s="63"/>
      <c r="D42" s="63"/>
      <c r="E42" s="63"/>
      <c r="F42" s="63"/>
      <c r="G42" s="63"/>
      <c r="H42" s="63"/>
      <c r="I42" s="63"/>
      <c r="J42" s="63"/>
      <c r="K42" s="63"/>
      <c r="L42" s="63"/>
      <c r="M42" s="63"/>
      <c r="N42" s="63"/>
      <c r="O42" s="63">
        <f t="shared" si="3"/>
        <v>0</v>
      </c>
      <c r="P42" s="21"/>
      <c r="Q42" s="21"/>
    </row>
    <row r="43" spans="1:17" ht="15.75" collapsed="1">
      <c r="A43" s="412" t="s">
        <v>308</v>
      </c>
      <c r="B43" s="413">
        <f>B22+B15+B17+B20+B25</f>
        <v>86854</v>
      </c>
      <c r="C43" s="413">
        <f>C22+C15+C17+C20+C25</f>
        <v>80534.37</v>
      </c>
      <c r="D43" s="413">
        <f t="shared" ref="D43:N43" si="5">D22+D15+D17+D20+D25</f>
        <v>67980.53</v>
      </c>
      <c r="E43" s="413">
        <f t="shared" si="5"/>
        <v>125087</v>
      </c>
      <c r="F43" s="413">
        <f t="shared" si="5"/>
        <v>103910.84</v>
      </c>
      <c r="G43" s="487">
        <f t="shared" si="5"/>
        <v>207804.18000000002</v>
      </c>
      <c r="H43" s="487">
        <f t="shared" si="5"/>
        <v>0</v>
      </c>
      <c r="I43" s="487">
        <f t="shared" si="5"/>
        <v>0</v>
      </c>
      <c r="J43" s="487">
        <f t="shared" si="5"/>
        <v>0</v>
      </c>
      <c r="K43" s="487">
        <f t="shared" si="5"/>
        <v>0</v>
      </c>
      <c r="L43" s="487">
        <f t="shared" si="5"/>
        <v>0</v>
      </c>
      <c r="M43" s="487">
        <f t="shared" si="5"/>
        <v>0</v>
      </c>
      <c r="N43" s="487">
        <f t="shared" si="5"/>
        <v>672170.92</v>
      </c>
      <c r="O43" s="488">
        <f t="shared" si="3"/>
        <v>672170.92</v>
      </c>
      <c r="P43" s="489">
        <v>2650000</v>
      </c>
      <c r="Q43" s="489"/>
    </row>
    <row r="44" spans="1:17" ht="7.5" customHeight="1">
      <c r="A44" s="576"/>
      <c r="B44" s="62"/>
      <c r="C44" s="414"/>
      <c r="D44" s="586"/>
      <c r="E44" s="586"/>
      <c r="F44" s="586"/>
      <c r="G44" s="326"/>
      <c r="H44" s="326"/>
      <c r="I44" s="326"/>
      <c r="J44" s="326"/>
      <c r="K44" s="326"/>
      <c r="L44" s="326"/>
      <c r="M44" s="326"/>
      <c r="N44" s="326"/>
      <c r="O44" s="415"/>
      <c r="P44" s="416"/>
      <c r="Q44" s="416"/>
    </row>
    <row r="45" spans="1:17" ht="15.75">
      <c r="A45" s="22" t="s">
        <v>309</v>
      </c>
      <c r="B45" s="17"/>
      <c r="C45" s="228"/>
      <c r="D45" s="228"/>
      <c r="E45" s="228"/>
      <c r="F45" s="228"/>
      <c r="G45" s="65"/>
      <c r="H45" s="65"/>
      <c r="I45" s="65"/>
      <c r="J45" s="65"/>
      <c r="K45" s="65"/>
      <c r="L45" s="65"/>
      <c r="M45" s="65"/>
      <c r="N45" s="65"/>
      <c r="O45" s="212"/>
      <c r="P45" s="326"/>
      <c r="Q45" s="326"/>
    </row>
    <row r="46" spans="1:17">
      <c r="A46" s="581" t="s">
        <v>299</v>
      </c>
      <c r="B46" s="411">
        <v>0</v>
      </c>
      <c r="C46" s="411">
        <v>0</v>
      </c>
      <c r="D46" s="411">
        <v>0</v>
      </c>
      <c r="E46" s="624">
        <v>0</v>
      </c>
      <c r="F46" s="625">
        <v>0</v>
      </c>
      <c r="G46" s="606">
        <v>0</v>
      </c>
      <c r="H46" s="332"/>
      <c r="I46" s="332"/>
      <c r="J46" s="332"/>
      <c r="K46" s="332"/>
      <c r="L46" s="338"/>
      <c r="M46" s="328"/>
      <c r="N46" s="332">
        <f>SUM(B46:M46)</f>
        <v>0</v>
      </c>
      <c r="O46" s="332">
        <f t="shared" ref="O46:O51" si="6">N46</f>
        <v>0</v>
      </c>
      <c r="P46" s="326"/>
      <c r="Q46" s="326"/>
    </row>
    <row r="47" spans="1:17">
      <c r="A47" s="574" t="s">
        <v>300</v>
      </c>
      <c r="B47" s="332">
        <v>53442</v>
      </c>
      <c r="C47" s="19">
        <v>26697.639999999996</v>
      </c>
      <c r="D47" s="582">
        <v>30589.379999999997</v>
      </c>
      <c r="E47" s="588">
        <v>50408</v>
      </c>
      <c r="F47" s="332">
        <v>72855.47</v>
      </c>
      <c r="G47" s="332">
        <v>181669.18</v>
      </c>
      <c r="H47" s="332"/>
      <c r="I47" s="328"/>
      <c r="J47" s="328"/>
      <c r="K47" s="328"/>
      <c r="L47" s="328"/>
      <c r="M47" s="328"/>
      <c r="N47" s="332">
        <f t="shared" ref="N47:N50" si="7">SUM(B47:M47)</f>
        <v>415661.67</v>
      </c>
      <c r="O47" s="332">
        <f t="shared" si="6"/>
        <v>415661.67</v>
      </c>
      <c r="P47" s="326"/>
      <c r="Q47" s="326"/>
    </row>
    <row r="48" spans="1:17">
      <c r="A48" s="574" t="s">
        <v>305</v>
      </c>
      <c r="B48" s="338">
        <v>33412</v>
      </c>
      <c r="C48" s="200">
        <v>53836.729999999989</v>
      </c>
      <c r="D48" s="588">
        <v>37391.149999999994</v>
      </c>
      <c r="E48" s="588">
        <v>74679</v>
      </c>
      <c r="F48" s="338">
        <v>31049.54</v>
      </c>
      <c r="G48" s="338">
        <v>26135</v>
      </c>
      <c r="H48" s="338"/>
      <c r="I48" s="328"/>
      <c r="J48" s="328"/>
      <c r="K48" s="328"/>
      <c r="M48" s="328"/>
      <c r="N48" s="332">
        <f t="shared" si="7"/>
        <v>256503.41999999998</v>
      </c>
      <c r="O48" s="332">
        <f t="shared" si="6"/>
        <v>256503.41999999998</v>
      </c>
      <c r="P48" s="339"/>
      <c r="Q48" s="339"/>
    </row>
    <row r="49" spans="1:17">
      <c r="A49" s="574" t="s">
        <v>302</v>
      </c>
      <c r="B49" s="332">
        <v>0</v>
      </c>
      <c r="C49" s="332">
        <v>0</v>
      </c>
      <c r="D49" s="332">
        <v>0</v>
      </c>
      <c r="E49" s="332">
        <v>0</v>
      </c>
      <c r="F49" s="332">
        <v>0</v>
      </c>
      <c r="G49" s="332">
        <v>0</v>
      </c>
      <c r="H49" s="338"/>
      <c r="I49" s="338"/>
      <c r="J49" s="338"/>
      <c r="K49" s="338"/>
      <c r="L49" s="338"/>
      <c r="M49" s="338"/>
      <c r="N49" s="332">
        <f t="shared" si="7"/>
        <v>0</v>
      </c>
      <c r="O49" s="332">
        <f t="shared" si="6"/>
        <v>0</v>
      </c>
      <c r="P49" s="339"/>
      <c r="Q49" s="339"/>
    </row>
    <row r="50" spans="1:17">
      <c r="A50" s="574" t="s">
        <v>303</v>
      </c>
      <c r="B50" s="213">
        <v>0</v>
      </c>
      <c r="C50" s="213">
        <v>0</v>
      </c>
      <c r="D50" s="19">
        <v>0</v>
      </c>
      <c r="E50" s="332">
        <v>0</v>
      </c>
      <c r="F50" s="213">
        <v>5.83</v>
      </c>
      <c r="G50" s="213">
        <v>0</v>
      </c>
      <c r="H50" s="338"/>
      <c r="I50" s="328"/>
      <c r="J50" s="328"/>
      <c r="K50" s="328"/>
      <c r="L50" s="328"/>
      <c r="M50" s="328"/>
      <c r="N50" s="332">
        <f t="shared" si="7"/>
        <v>5.83</v>
      </c>
      <c r="O50" s="332">
        <f t="shared" si="6"/>
        <v>5.83</v>
      </c>
      <c r="P50" s="339"/>
      <c r="Q50" s="339"/>
    </row>
    <row r="51" spans="1:17" ht="15.75">
      <c r="A51" s="409" t="s">
        <v>310</v>
      </c>
      <c r="B51" s="417">
        <f>SUM(B46:B50)</f>
        <v>86854</v>
      </c>
      <c r="C51" s="418">
        <f t="shared" ref="C51:L51" si="8">SUM(C46:C50)</f>
        <v>80534.369999999981</v>
      </c>
      <c r="D51" s="418">
        <f t="shared" si="8"/>
        <v>67980.53</v>
      </c>
      <c r="E51" s="418">
        <f t="shared" si="8"/>
        <v>125087</v>
      </c>
      <c r="F51" s="491">
        <f t="shared" si="8"/>
        <v>103910.84000000001</v>
      </c>
      <c r="G51" s="491">
        <f t="shared" si="8"/>
        <v>207804.18</v>
      </c>
      <c r="H51" s="491">
        <f t="shared" si="8"/>
        <v>0</v>
      </c>
      <c r="I51" s="491">
        <f t="shared" si="8"/>
        <v>0</v>
      </c>
      <c r="J51" s="491">
        <f t="shared" si="8"/>
        <v>0</v>
      </c>
      <c r="K51" s="491">
        <f t="shared" si="8"/>
        <v>0</v>
      </c>
      <c r="L51" s="491">
        <f t="shared" si="8"/>
        <v>0</v>
      </c>
      <c r="M51" s="491">
        <f>SUM(M46:M50)</f>
        <v>0</v>
      </c>
      <c r="N51" s="491">
        <f>SUM(N46:N50)</f>
        <v>672170.91999999993</v>
      </c>
      <c r="O51" s="490">
        <f t="shared" si="6"/>
        <v>672170.91999999993</v>
      </c>
      <c r="P51" s="489">
        <v>2650000</v>
      </c>
      <c r="Q51" s="489"/>
    </row>
    <row r="52" spans="1:17" ht="10.35" customHeight="1">
      <c r="A52" s="419"/>
      <c r="B52" s="420"/>
      <c r="C52" s="421"/>
      <c r="D52" s="421"/>
      <c r="E52" s="421"/>
      <c r="F52" s="422"/>
      <c r="G52" s="422"/>
      <c r="H52" s="422"/>
      <c r="I52" s="422"/>
      <c r="J52" s="422"/>
      <c r="K52" s="422"/>
      <c r="L52" s="422"/>
      <c r="M52" s="422"/>
      <c r="N52" s="339"/>
      <c r="O52" s="339"/>
      <c r="P52" s="422"/>
      <c r="Q52" s="422"/>
    </row>
    <row r="53" spans="1:17" ht="15.75">
      <c r="A53" s="22" t="s">
        <v>311</v>
      </c>
      <c r="B53" s="17"/>
      <c r="C53" s="228"/>
      <c r="D53" s="228"/>
      <c r="E53" s="228"/>
      <c r="F53" s="65"/>
      <c r="G53" s="65"/>
      <c r="H53" s="65"/>
      <c r="I53" s="65"/>
      <c r="J53" s="65"/>
      <c r="K53" s="65"/>
      <c r="L53" s="65"/>
      <c r="M53" s="65"/>
      <c r="N53" s="65"/>
      <c r="O53" s="65"/>
      <c r="P53" s="326"/>
      <c r="Q53" s="326"/>
    </row>
    <row r="54" spans="1:17">
      <c r="A54" s="574" t="s">
        <v>312</v>
      </c>
      <c r="B54" s="415">
        <v>2926</v>
      </c>
      <c r="C54" s="201">
        <v>7311.3974999999982</v>
      </c>
      <c r="D54" s="587">
        <v>7526.5214999999998</v>
      </c>
      <c r="E54" s="587">
        <v>11501</v>
      </c>
      <c r="F54" s="415">
        <v>7335.7724999999991</v>
      </c>
      <c r="G54" s="234">
        <v>6487.9889999999996</v>
      </c>
      <c r="H54" s="328"/>
      <c r="I54" s="328"/>
      <c r="J54" s="328"/>
      <c r="K54" s="328"/>
      <c r="L54" s="328"/>
      <c r="M54" s="328"/>
      <c r="N54" s="332">
        <f t="shared" ref="N54:N57" si="9">SUM(B54:M54)</f>
        <v>43088.680500000002</v>
      </c>
      <c r="O54" s="332">
        <f t="shared" ref="O54:O58" si="10">N54</f>
        <v>43088.680500000002</v>
      </c>
      <c r="P54" s="326"/>
      <c r="Q54" s="326"/>
    </row>
    <row r="55" spans="1:17">
      <c r="A55" s="581" t="s">
        <v>313</v>
      </c>
      <c r="B55" s="328">
        <v>16581</v>
      </c>
      <c r="C55" s="201">
        <v>41431.252499999995</v>
      </c>
      <c r="D55" s="587">
        <v>42650.288499999995</v>
      </c>
      <c r="E55" s="587">
        <v>65170</v>
      </c>
      <c r="F55" s="328">
        <v>41569.377499999995</v>
      </c>
      <c r="G55" s="234">
        <v>36765.271000000001</v>
      </c>
      <c r="H55" s="328"/>
      <c r="I55" s="328"/>
      <c r="J55" s="328"/>
      <c r="K55" s="328"/>
      <c r="L55" s="328"/>
      <c r="M55" s="328"/>
      <c r="N55" s="332">
        <f t="shared" si="9"/>
        <v>244167.18950000001</v>
      </c>
      <c r="O55" s="332">
        <f t="shared" si="10"/>
        <v>244167.18950000001</v>
      </c>
      <c r="P55" s="326"/>
      <c r="Q55" s="326"/>
    </row>
    <row r="56" spans="1:17" ht="14.25" customHeight="1">
      <c r="A56" s="574" t="s">
        <v>314</v>
      </c>
      <c r="B56" s="328">
        <v>0</v>
      </c>
      <c r="C56" s="328">
        <v>0</v>
      </c>
      <c r="D56" s="595">
        <v>0</v>
      </c>
      <c r="E56" s="332">
        <v>0</v>
      </c>
      <c r="F56" s="332">
        <v>0</v>
      </c>
      <c r="G56" s="332">
        <v>0</v>
      </c>
      <c r="H56" s="328"/>
      <c r="I56" s="328"/>
      <c r="J56" s="328"/>
      <c r="K56" s="328"/>
      <c r="L56" s="328"/>
      <c r="M56" s="328"/>
      <c r="N56" s="332">
        <f t="shared" si="9"/>
        <v>0</v>
      </c>
      <c r="O56" s="332">
        <f t="shared" si="10"/>
        <v>0</v>
      </c>
      <c r="P56" s="326"/>
      <c r="Q56" s="326"/>
    </row>
    <row r="57" spans="1:17">
      <c r="A57" s="574" t="s">
        <v>20</v>
      </c>
      <c r="B57" s="212">
        <v>67346</v>
      </c>
      <c r="C57" s="201">
        <v>31791.719999999998</v>
      </c>
      <c r="D57" s="587">
        <v>17804.719999999998</v>
      </c>
      <c r="E57" s="587">
        <v>48416</v>
      </c>
      <c r="F57" s="212">
        <v>55005.689999999995</v>
      </c>
      <c r="G57" s="234">
        <v>164550.92000000001</v>
      </c>
      <c r="H57" s="328"/>
      <c r="I57" s="328"/>
      <c r="J57" s="328"/>
      <c r="K57" s="328"/>
      <c r="L57" s="328"/>
      <c r="M57" s="328"/>
      <c r="N57" s="332">
        <f t="shared" si="9"/>
        <v>384915.05000000005</v>
      </c>
      <c r="O57" s="332">
        <f t="shared" si="10"/>
        <v>384915.05000000005</v>
      </c>
      <c r="P57" s="339"/>
      <c r="Q57" s="339"/>
    </row>
    <row r="58" spans="1:17" ht="15.75">
      <c r="A58" s="409" t="s">
        <v>315</v>
      </c>
      <c r="B58" s="629">
        <f>SUM(B54:B57)</f>
        <v>86853</v>
      </c>
      <c r="C58" s="418">
        <f t="shared" ref="C58:M58" si="11">SUM(C54:C57)</f>
        <v>80534.37</v>
      </c>
      <c r="D58" s="418">
        <f t="shared" si="11"/>
        <v>67981.53</v>
      </c>
      <c r="E58" s="418">
        <f t="shared" si="11"/>
        <v>125087</v>
      </c>
      <c r="F58" s="491">
        <f t="shared" si="11"/>
        <v>103910.84</v>
      </c>
      <c r="G58" s="491">
        <f t="shared" si="11"/>
        <v>207804.18000000002</v>
      </c>
      <c r="H58" s="491">
        <f t="shared" si="11"/>
        <v>0</v>
      </c>
      <c r="I58" s="491">
        <f t="shared" si="11"/>
        <v>0</v>
      </c>
      <c r="J58" s="491">
        <f t="shared" si="11"/>
        <v>0</v>
      </c>
      <c r="K58" s="491">
        <f t="shared" si="11"/>
        <v>0</v>
      </c>
      <c r="L58" s="491">
        <f t="shared" si="11"/>
        <v>0</v>
      </c>
      <c r="M58" s="491">
        <f t="shared" si="11"/>
        <v>0</v>
      </c>
      <c r="N58" s="491">
        <f>SUM(N54:N57)</f>
        <v>672170.92</v>
      </c>
      <c r="O58" s="490">
        <f t="shared" si="10"/>
        <v>672170.92</v>
      </c>
      <c r="P58" s="489">
        <v>2650000</v>
      </c>
      <c r="Q58" s="489"/>
    </row>
    <row r="59" spans="1:17">
      <c r="A59" s="18" t="s">
        <v>1</v>
      </c>
      <c r="B59" s="64"/>
      <c r="C59" s="64"/>
      <c r="D59" s="64"/>
      <c r="E59" s="64"/>
      <c r="F59" s="64"/>
      <c r="G59" s="64"/>
      <c r="H59" s="64"/>
      <c r="I59" s="64"/>
      <c r="J59" s="64"/>
      <c r="K59" s="64"/>
      <c r="L59" s="64"/>
      <c r="M59" s="64"/>
      <c r="N59" s="64"/>
      <c r="O59" s="64"/>
      <c r="P59" s="64"/>
      <c r="Q59" s="64"/>
    </row>
    <row r="60" spans="1:17" ht="60" customHeight="1">
      <c r="A60" s="688" t="s">
        <v>316</v>
      </c>
      <c r="B60" s="645"/>
      <c r="C60" s="645"/>
      <c r="D60" s="645"/>
      <c r="E60" s="645"/>
      <c r="F60" s="645"/>
      <c r="G60" s="645"/>
      <c r="H60" s="645"/>
      <c r="I60" s="645"/>
      <c r="J60" s="645"/>
      <c r="K60" s="645"/>
      <c r="L60" s="645"/>
      <c r="M60" s="645"/>
      <c r="N60" s="688"/>
      <c r="O60" s="688"/>
      <c r="P60" s="688"/>
      <c r="Q60" s="645"/>
    </row>
  </sheetData>
  <mergeCells count="11">
    <mergeCell ref="A60:M60"/>
    <mergeCell ref="N60:Q60"/>
    <mergeCell ref="B1:M1"/>
    <mergeCell ref="N1:N2"/>
    <mergeCell ref="Q1:Q2"/>
    <mergeCell ref="Q13:Q30"/>
    <mergeCell ref="B31:Q31"/>
    <mergeCell ref="B37:Q37"/>
    <mergeCell ref="P1:P2"/>
    <mergeCell ref="P13:P30"/>
    <mergeCell ref="O1:O2"/>
  </mergeCells>
  <pageMargins left="0.7" right="0.7" top="0.99537037037037035" bottom="0.75" header="0.3" footer="0.3"/>
  <pageSetup scale="45" orientation="landscape" r:id="rId1"/>
  <headerFooter>
    <oddHeader>&amp;C&amp;"Arial,Bold"&amp;K000000Table I-7
Pacific Gas and Electric Company
2023 Marketing, Education and Outreach
Actual Expenditures
June 2023</oddHeader>
    <oddFooter>&amp;L&amp;F&amp;R&amp;A&amp;C&amp;"Calibri"&amp;11&amp;K000000&amp;"Calibri"&amp;11&amp;K00000010 of 11_x000D_&amp;1#&amp;"Calibri"&amp;12&amp;K000000Public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C18" sqref="C18"/>
    </sheetView>
  </sheetViews>
  <sheetFormatPr defaultColWidth="9.42578125" defaultRowHeight="12.75"/>
  <cols>
    <col min="1" max="1" width="19.140625" style="25" customWidth="1"/>
    <col min="2" max="2" width="16.5703125" style="26" customWidth="1"/>
    <col min="3" max="3" width="55.5703125" style="26" customWidth="1"/>
    <col min="4" max="4" width="10.5703125" style="26" customWidth="1"/>
    <col min="5" max="5" width="64.5703125" style="26" customWidth="1"/>
    <col min="6" max="16384" width="9.42578125" style="24"/>
  </cols>
  <sheetData>
    <row r="1" spans="1:5">
      <c r="A1" s="701" t="s">
        <v>317</v>
      </c>
      <c r="B1" s="702"/>
      <c r="C1" s="702"/>
      <c r="D1" s="702"/>
      <c r="E1" s="702"/>
    </row>
    <row r="3" spans="1:5" s="23" customFormat="1">
      <c r="A3" s="44" t="s">
        <v>318</v>
      </c>
      <c r="B3" s="27" t="s">
        <v>319</v>
      </c>
      <c r="C3" s="27"/>
      <c r="D3" s="27"/>
      <c r="E3" s="27"/>
    </row>
    <row r="4" spans="1:5" s="23" customFormat="1">
      <c r="A4" s="44"/>
      <c r="B4" s="27" t="s">
        <v>320</v>
      </c>
      <c r="C4" s="27"/>
      <c r="D4" s="27"/>
      <c r="E4" s="27"/>
    </row>
    <row r="5" spans="1:5" s="23" customFormat="1">
      <c r="A5" s="44"/>
      <c r="B5" s="27" t="s">
        <v>321</v>
      </c>
      <c r="C5" s="27"/>
      <c r="D5" s="27"/>
      <c r="E5" s="27"/>
    </row>
    <row r="6" spans="1:5" s="23" customFormat="1">
      <c r="A6" s="44"/>
      <c r="B6" s="27" t="s">
        <v>322</v>
      </c>
      <c r="C6" s="27"/>
      <c r="D6" s="27"/>
      <c r="E6" s="27"/>
    </row>
    <row r="7" spans="1:5" s="23" customFormat="1">
      <c r="A7" s="44"/>
      <c r="B7" s="27" t="s">
        <v>323</v>
      </c>
      <c r="C7" s="27"/>
      <c r="D7" s="27"/>
      <c r="E7" s="27"/>
    </row>
    <row r="8" spans="1:5" s="23" customFormat="1">
      <c r="A8" s="44"/>
      <c r="B8" s="27" t="s">
        <v>324</v>
      </c>
      <c r="C8" s="27"/>
      <c r="D8" s="27"/>
      <c r="E8" s="27"/>
    </row>
    <row r="9" spans="1:5" s="23" customFormat="1">
      <c r="A9" s="44"/>
      <c r="B9" s="27" t="s">
        <v>325</v>
      </c>
      <c r="C9" s="27"/>
      <c r="D9" s="27"/>
      <c r="E9" s="27"/>
    </row>
    <row r="10" spans="1:5" s="23" customFormat="1">
      <c r="A10" s="44"/>
      <c r="B10" s="27" t="s">
        <v>326</v>
      </c>
      <c r="C10" s="27"/>
      <c r="D10" s="27"/>
      <c r="E10" s="27"/>
    </row>
    <row r="11" spans="1:5" s="23" customFormat="1" ht="6.75" customHeight="1">
      <c r="A11" s="44"/>
      <c r="B11" s="27"/>
      <c r="C11" s="27"/>
      <c r="D11" s="27"/>
      <c r="E11" s="27"/>
    </row>
    <row r="12" spans="1:5" s="31" customFormat="1" ht="26.25" customHeight="1">
      <c r="A12" s="492" t="s">
        <v>327</v>
      </c>
      <c r="B12" s="492" t="s">
        <v>328</v>
      </c>
      <c r="C12" s="493" t="s">
        <v>329</v>
      </c>
      <c r="D12" s="494" t="s">
        <v>330</v>
      </c>
      <c r="E12" s="494" t="s">
        <v>331</v>
      </c>
    </row>
    <row r="13" spans="1:5" s="54" customFormat="1" ht="36">
      <c r="A13" s="495" t="s">
        <v>126</v>
      </c>
      <c r="B13" s="423"/>
      <c r="C13" s="496"/>
      <c r="D13" s="497"/>
      <c r="E13" s="498"/>
    </row>
    <row r="14" spans="1:5" s="54" customFormat="1" ht="36">
      <c r="A14" s="499" t="s">
        <v>133</v>
      </c>
      <c r="B14" s="423"/>
      <c r="C14" s="496"/>
      <c r="D14" s="497"/>
      <c r="E14" s="498"/>
    </row>
    <row r="15" spans="1:5" s="54" customFormat="1" ht="24">
      <c r="A15" s="495" t="s">
        <v>138</v>
      </c>
      <c r="B15" s="500"/>
      <c r="C15" s="501"/>
      <c r="D15" s="497"/>
      <c r="E15" s="499"/>
    </row>
    <row r="16" spans="1:5" s="54" customFormat="1" ht="48">
      <c r="A16" s="495" t="s">
        <v>332</v>
      </c>
      <c r="B16" s="594" t="s">
        <v>381</v>
      </c>
      <c r="C16" s="503" t="s">
        <v>382</v>
      </c>
      <c r="D16" s="497">
        <v>45020</v>
      </c>
      <c r="E16" s="499" t="s">
        <v>387</v>
      </c>
    </row>
    <row r="17" spans="1:11" s="54" customFormat="1" ht="18">
      <c r="A17" s="495" t="s">
        <v>151</v>
      </c>
      <c r="B17" s="502"/>
      <c r="C17" s="503"/>
      <c r="D17" s="497"/>
      <c r="E17" s="499"/>
      <c r="K17" s="55"/>
    </row>
    <row r="18" spans="1:11" s="54" customFormat="1" ht="36">
      <c r="A18" s="495" t="s">
        <v>155</v>
      </c>
      <c r="B18" s="500"/>
      <c r="C18" s="495"/>
      <c r="D18" s="497"/>
      <c r="E18" s="499"/>
    </row>
    <row r="19" spans="1:11" s="54" customFormat="1" ht="60">
      <c r="A19" s="495" t="s">
        <v>160</v>
      </c>
      <c r="B19" s="500"/>
      <c r="C19" s="495"/>
      <c r="D19" s="497"/>
      <c r="E19" s="499"/>
      <c r="K19" s="174"/>
    </row>
    <row r="20" spans="1:11" s="54" customFormat="1" ht="36">
      <c r="A20" s="495" t="s">
        <v>333</v>
      </c>
      <c r="B20" s="500"/>
      <c r="C20" s="504"/>
      <c r="D20" s="505"/>
      <c r="E20" s="504"/>
    </row>
    <row r="21" spans="1:11" s="51" customFormat="1" ht="14.25" customHeight="1">
      <c r="A21" s="506" t="s">
        <v>101</v>
      </c>
      <c r="B21" s="507">
        <f>SUM(B13:B20)</f>
        <v>0</v>
      </c>
      <c r="C21" s="26"/>
      <c r="D21" s="26"/>
      <c r="E21" s="26"/>
    </row>
    <row r="22" spans="1:11" s="51" customFormat="1" ht="24.75" customHeight="1">
      <c r="B22" s="26"/>
      <c r="C22" s="26"/>
      <c r="D22" s="26"/>
      <c r="E22" s="26"/>
    </row>
    <row r="23" spans="1:11">
      <c r="A23" s="24"/>
    </row>
    <row r="24" spans="1:11">
      <c r="A24" s="110"/>
    </row>
    <row r="25" spans="1:11">
      <c r="A25" s="111"/>
    </row>
    <row r="26" spans="1:11">
      <c r="K26" s="45"/>
    </row>
    <row r="27" spans="1:11">
      <c r="K27" s="45"/>
    </row>
    <row r="35" spans="11:11">
      <c r="K35" s="170"/>
    </row>
    <row r="37" spans="11:11">
      <c r="K37" s="155"/>
    </row>
    <row r="38" spans="11:11">
      <c r="K38" s="155"/>
    </row>
  </sheetData>
  <mergeCells count="1">
    <mergeCell ref="A1:E1"/>
  </mergeCells>
  <pageMargins left="0.7" right="0.7" top="1.1439732142857142" bottom="0.75" header="0.3" footer="0.3"/>
  <pageSetup scale="75" orientation="landscape" r:id="rId1"/>
  <headerFooter>
    <oddHeader>&amp;C&amp;"Arial,Bold"&amp;K000000Pacific Gas and Electric Company
2023 Fund Shifting Documentation 
June 2023</oddHeader>
    <oddFooter>&amp;L&amp;F&amp;R&amp;A&amp;C&amp;"Calibri"&amp;11&amp;K000000&amp;"Calibri"&amp;11&amp;K00000011 of 11_x000D_&amp;1#&amp;"Calibri"&amp;12&amp;K000000Public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election activeCell="A7" sqref="A7"/>
    </sheetView>
  </sheetViews>
  <sheetFormatPr defaultRowHeight="12.75"/>
  <cols>
    <col min="4" max="4" width="53.140625" style="185" customWidth="1"/>
  </cols>
  <sheetData>
    <row r="1" spans="1:7" ht="13.5" thickBot="1">
      <c r="A1" t="s">
        <v>87</v>
      </c>
      <c r="B1" s="179" t="s">
        <v>334</v>
      </c>
      <c r="C1" s="180" t="s">
        <v>335</v>
      </c>
      <c r="D1" s="185" t="s">
        <v>336</v>
      </c>
      <c r="G1" s="181" t="s">
        <v>1</v>
      </c>
    </row>
    <row r="2" spans="1:7" ht="13.5" thickBot="1">
      <c r="A2" t="s">
        <v>107</v>
      </c>
      <c r="B2" s="179" t="s">
        <v>337</v>
      </c>
      <c r="C2" s="180" t="s">
        <v>338</v>
      </c>
      <c r="D2" s="185" t="s">
        <v>339</v>
      </c>
    </row>
    <row r="3" spans="1:7" ht="13.5" thickBot="1">
      <c r="A3" t="s">
        <v>108</v>
      </c>
      <c r="B3" s="179" t="s">
        <v>340</v>
      </c>
      <c r="C3" s="180" t="s">
        <v>341</v>
      </c>
      <c r="D3" s="185" t="s">
        <v>342</v>
      </c>
    </row>
    <row r="4" spans="1:7" ht="13.5" thickBot="1">
      <c r="A4" t="s">
        <v>109</v>
      </c>
      <c r="B4" s="179" t="s">
        <v>343</v>
      </c>
      <c r="C4" s="180" t="s">
        <v>344</v>
      </c>
      <c r="D4" s="185" t="s">
        <v>345</v>
      </c>
    </row>
    <row r="5" spans="1:7" ht="13.5" thickBot="1">
      <c r="A5" t="s">
        <v>110</v>
      </c>
      <c r="B5" s="179" t="s">
        <v>346</v>
      </c>
      <c r="C5" s="180" t="s">
        <v>347</v>
      </c>
      <c r="D5" s="185" t="s">
        <v>348</v>
      </c>
    </row>
    <row r="6" spans="1:7" ht="13.5" thickBot="1">
      <c r="A6" t="s">
        <v>111</v>
      </c>
      <c r="B6" s="179" t="s">
        <v>349</v>
      </c>
      <c r="C6" s="180" t="s">
        <v>350</v>
      </c>
      <c r="D6" s="185" t="s">
        <v>351</v>
      </c>
    </row>
    <row r="7" spans="1:7" ht="13.5" thickBot="1">
      <c r="A7" t="s">
        <v>112</v>
      </c>
      <c r="B7" s="179" t="s">
        <v>352</v>
      </c>
      <c r="C7" s="180" t="s">
        <v>353</v>
      </c>
      <c r="D7" s="186" t="s">
        <v>354</v>
      </c>
    </row>
    <row r="8" spans="1:7" ht="13.5" thickBot="1">
      <c r="B8" s="179" t="s">
        <v>355</v>
      </c>
      <c r="C8" s="180" t="s">
        <v>356</v>
      </c>
      <c r="D8" s="186" t="s">
        <v>357</v>
      </c>
    </row>
    <row r="9" spans="1:7" ht="13.5" thickBot="1">
      <c r="B9" s="179" t="s">
        <v>358</v>
      </c>
      <c r="C9" s="180" t="s">
        <v>359</v>
      </c>
      <c r="D9" s="186" t="s">
        <v>360</v>
      </c>
    </row>
    <row r="10" spans="1:7" ht="13.5" thickBot="1">
      <c r="B10" s="179" t="s">
        <v>361</v>
      </c>
      <c r="C10" s="180" t="s">
        <v>362</v>
      </c>
      <c r="D10" s="186" t="s">
        <v>363</v>
      </c>
    </row>
    <row r="11" spans="1:7" ht="13.5" thickBot="1">
      <c r="B11" s="179" t="s">
        <v>364</v>
      </c>
      <c r="C11" s="180" t="s">
        <v>365</v>
      </c>
      <c r="D11" s="186" t="s">
        <v>366</v>
      </c>
    </row>
    <row r="12" spans="1:7" ht="13.5" thickBot="1">
      <c r="B12" s="179" t="s">
        <v>367</v>
      </c>
      <c r="C12" s="180" t="s">
        <v>368</v>
      </c>
      <c r="D12" s="186" t="s">
        <v>369</v>
      </c>
    </row>
    <row r="13" spans="1:7" ht="13.5" thickBot="1">
      <c r="B13" s="179" t="s">
        <v>370</v>
      </c>
      <c r="C13" s="180" t="s">
        <v>371</v>
      </c>
      <c r="D13" s="186" t="s">
        <v>372</v>
      </c>
    </row>
    <row r="14" spans="1:7" ht="13.5" thickBot="1">
      <c r="B14" s="179" t="s">
        <v>373</v>
      </c>
      <c r="C14" s="180" t="s">
        <v>374</v>
      </c>
      <c r="D14" s="186" t="s">
        <v>375</v>
      </c>
    </row>
    <row r="15" spans="1:7">
      <c r="B15" s="183" t="s">
        <v>376</v>
      </c>
      <c r="C15" s="182" t="s">
        <v>377</v>
      </c>
      <c r="D15" s="186" t="s">
        <v>378</v>
      </c>
    </row>
    <row r="16" spans="1:7" ht="56.25">
      <c r="B16" s="182" t="s">
        <v>1</v>
      </c>
      <c r="D16" s="187" t="s">
        <v>379</v>
      </c>
    </row>
    <row r="17" spans="2:4">
      <c r="B17" s="182" t="s">
        <v>1</v>
      </c>
      <c r="D17" s="186" t="s">
        <v>19</v>
      </c>
    </row>
    <row r="18" spans="2:4">
      <c r="B18" s="182" t="s">
        <v>1</v>
      </c>
    </row>
    <row r="23" spans="2:4">
      <c r="B23" s="182"/>
    </row>
    <row r="24" spans="2:4">
      <c r="B24" s="182"/>
    </row>
    <row r="25" spans="2:4">
      <c r="B25" s="182"/>
    </row>
    <row r="26" spans="2:4">
      <c r="B26" s="182"/>
    </row>
    <row r="27" spans="2:4">
      <c r="B27" s="182"/>
    </row>
    <row r="28" spans="2:4">
      <c r="B28" s="182"/>
    </row>
    <row r="29" spans="2:4">
      <c r="B29" s="182"/>
    </row>
    <row r="30" spans="2:4">
      <c r="B30" s="182"/>
    </row>
    <row r="31" spans="2:4">
      <c r="B31" s="182"/>
    </row>
    <row r="32" spans="2:4">
      <c r="B32" s="182"/>
    </row>
    <row r="33" spans="2:2">
      <c r="B33" s="182"/>
    </row>
    <row r="34" spans="2:2">
      <c r="B34" s="182"/>
    </row>
    <row r="35" spans="2:2">
      <c r="B35" s="182"/>
    </row>
    <row r="36" spans="2:2">
      <c r="B36" s="182"/>
    </row>
    <row r="37" spans="2:2">
      <c r="B37" s="182"/>
    </row>
  </sheetData>
  <dataConsolidate function="product">
    <dataRefs count="1">
      <dataRef ref="B23:B37" sheet="DATAValid"/>
    </dataRefs>
  </dataConsolidate>
  <pageMargins left="0.7" right="0.7" top="0.75" bottom="0.75" header="0.3" footer="0.3"/>
  <pageSetup orientation="portrait" horizontalDpi="200" verticalDpi="200"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9" ma:contentTypeDescription="Create a new document." ma:contentTypeScope="" ma:versionID="b25baa7e0f858bae1e73d6305137c77e">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14f1454022eead7d1290cf3a7eefffaa"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Confidential Report Final"/>
          <xsd:enumeration value="Excel Public Final"/>
          <xsd:enumeration value="Public Report Final"/>
          <xsd:enumeration value="ED Cover Page Word"/>
          <xsd:enumeration value="ED Cover Page Final"/>
          <xsd:enumeration value="Confidential Declaration Signed"/>
          <xsd:enumeration value="Confidential Declaration Draft"/>
          <xsd:enumeration value="RevCalendar Timeline"/>
          <xsd:enumeration value="Submission CPUC Completed"/>
          <xsd:enumeration value="Confirmation DR MGMT"/>
          <xsd:enumeration value="Confirmation LAW Dept"/>
          <xsd:enumeration value="Correspondenc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6c99b3-cd83-43e5-b4c1-d62f316c1e37" ContentTypeId="0x0101" PreviousValue="false" LastSyncTimeStamp="2020-01-27T23:41:31.003Z"/>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Public</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2023</Year>
    <DocType xmlns="9a541b2d-9e22-443b-8c90-900781a9fc97">Public Report Final</DocType>
    <Month xmlns="9a541b2d-9e22-443b-8c90-900781a9fc97">June</Month>
  </documentManagement>
</p:properties>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B9B7716C-E61B-480C-9078-C350379F5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B1A85D-081E-46EB-AD30-E1905E250827}">
  <ds:schemaRefs>
    <ds:schemaRef ds:uri="Microsoft.SharePoint.Taxonomy.ContentTypeSync"/>
  </ds:schemaRefs>
</ds:datastoreItem>
</file>

<file path=customXml/itemProps4.xml><?xml version="1.0" encoding="utf-8"?>
<ds:datastoreItem xmlns:ds="http://schemas.openxmlformats.org/officeDocument/2006/customXml" ds:itemID="{C04FFFEA-D033-4BC2-B681-FFA43C216FC9}">
  <ds:schemaRefs>
    <ds:schemaRef ds:uri="http://schemas.microsoft.com/office/2006/documentManagement/types"/>
    <ds:schemaRef ds:uri="http://purl.org/dc/terms/"/>
    <ds:schemaRef ds:uri="97e57212-3e02-407f-8b2d-05f7d7f19b15"/>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eab0c5f-64d0-4862-aa90-8a1f82cc6501"/>
    <ds:schemaRef ds:uri="9a541b2d-9e22-443b-8c90-900781a9fc9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Report Cover - Public</vt:lpstr>
      <vt:lpstr>Cover Page</vt:lpstr>
      <vt:lpstr>Program MW</vt:lpstr>
      <vt:lpstr>Ex Ante LI &amp; Eligibility Stats</vt:lpstr>
      <vt:lpstr>Ex Post LI &amp; Eligibility Stats</vt:lpstr>
      <vt:lpstr>TA-TI Distribution</vt:lpstr>
      <vt:lpstr>DREBA 2023</vt:lpstr>
      <vt:lpstr>DREBA 2018-22</vt:lpstr>
      <vt:lpstr>2022 ILP Exp Carryover</vt:lpstr>
      <vt:lpstr>Event Summary </vt:lpstr>
      <vt:lpstr>Incentives 2023</vt:lpstr>
      <vt:lpstr>Incentives 2018-22</vt:lpstr>
      <vt:lpstr>2022 ILP Incent Carryover</vt:lpstr>
      <vt:lpstr>ME&amp;O Actual Expenditures</vt:lpstr>
      <vt:lpstr>Fund Shift Log 2022</vt:lpstr>
      <vt:lpstr>DATAValid</vt:lpstr>
      <vt:lpstr>'2022 ILP Exp Carryover'!Print_Area</vt:lpstr>
      <vt:lpstr>'2022 ILP Incent Carryover'!Print_Area</vt:lpstr>
      <vt:lpstr>'Cover Page'!Print_Area</vt:lpstr>
      <vt:lpstr>'DREBA 2018-22'!Print_Area</vt:lpstr>
      <vt:lpstr>'DREBA 2023'!Print_Area</vt:lpstr>
      <vt:lpstr>'Event Summary '!Print_Area</vt:lpstr>
      <vt:lpstr>'Ex Ante LI &amp; Eligibility Stats'!Print_Area</vt:lpstr>
      <vt:lpstr>'Ex Post LI &amp; Eligibility Stats'!Print_Area</vt:lpstr>
      <vt:lpstr>'Fund Shift Log 2022'!Print_Area</vt:lpstr>
      <vt:lpstr>'Incentives 2018-22'!Print_Area</vt:lpstr>
      <vt:lpstr>'Incentives 2023'!Print_Area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2023-07-12T22:38:57Z</cp:lastPrinted>
  <dcterms:created xsi:type="dcterms:W3CDTF">2012-02-10T21:21:31Z</dcterms:created>
  <dcterms:modified xsi:type="dcterms:W3CDTF">2023-07-12T22:39:03Z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d3837e6c-d705-437e-b3ab-e6d8024f5cad_Enabled">
    <vt:lpwstr>true</vt:lpwstr>
  </property>
  <property fmtid="{D5CDD505-2E9C-101B-9397-08002B2CF9AE}" pid="5" name="MSIP_Label_d3837e6c-d705-437e-b3ab-e6d8024f5cad_SetDate">
    <vt:lpwstr>2023-07-12T22:38:46Z</vt:lpwstr>
  </property>
  <property fmtid="{D5CDD505-2E9C-101B-9397-08002B2CF9AE}" pid="6" name="MSIP_Label_d3837e6c-d705-437e-b3ab-e6d8024f5cad_Method">
    <vt:lpwstr>Privileged</vt:lpwstr>
  </property>
  <property fmtid="{D5CDD505-2E9C-101B-9397-08002B2CF9AE}" pid="7" name="MSIP_Label_d3837e6c-d705-437e-b3ab-e6d8024f5cad_Name">
    <vt:lpwstr>Public (With Markings)</vt:lpwstr>
  </property>
  <property fmtid="{D5CDD505-2E9C-101B-9397-08002B2CF9AE}" pid="8" name="MSIP_Label_d3837e6c-d705-437e-b3ab-e6d8024f5cad_SiteId">
    <vt:lpwstr>44ae661a-ece6-41aa-bc96-7c2c85a08941</vt:lpwstr>
  </property>
  <property fmtid="{D5CDD505-2E9C-101B-9397-08002B2CF9AE}" pid="9" name="MSIP_Label_d3837e6c-d705-437e-b3ab-e6d8024f5cad_ActionId">
    <vt:lpwstr>de63387f-ea78-4a48-ba99-8646ee127135</vt:lpwstr>
  </property>
  <property fmtid="{D5CDD505-2E9C-101B-9397-08002B2CF9AE}" pid="10" name="MSIP_Label_d3837e6c-d705-437e-b3ab-e6d8024f5cad_ContentBits">
    <vt:lpwstr>3</vt:lpwstr>
  </property>
</Properties>
</file>