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" windowWidth="9696" windowHeight="6540" activeTab="1"/>
  </bookViews>
  <sheets>
    <sheet name="ULTSMB Only" sheetId="1" r:id="rId1"/>
    <sheet name="ULTSAC Only" sheetId="2" r:id="rId2"/>
  </sheets>
  <definedNames/>
  <calcPr fullCalcOnLoad="1"/>
</workbook>
</file>

<file path=xl/sharedStrings.xml><?xml version="1.0" encoding="utf-8"?>
<sst xmlns="http://schemas.openxmlformats.org/spreadsheetml/2006/main" count="130" uniqueCount="69">
  <si>
    <t>Employee Travel</t>
  </si>
  <si>
    <t>Office Supplies</t>
  </si>
  <si>
    <t>Rent/Lease</t>
  </si>
  <si>
    <t>Postage</t>
  </si>
  <si>
    <t>Telephone</t>
  </si>
  <si>
    <t>SUI</t>
  </si>
  <si>
    <t>WCI</t>
  </si>
  <si>
    <t>Description</t>
  </si>
  <si>
    <t>Interim Marketing Program</t>
  </si>
  <si>
    <t>Market Research</t>
  </si>
  <si>
    <t>Assessment</t>
  </si>
  <si>
    <t>Trust Fees</t>
  </si>
  <si>
    <t xml:space="preserve"> ULTS A/C Only </t>
  </si>
  <si>
    <t>Personnel:</t>
  </si>
  <si>
    <t>Executive Director</t>
  </si>
  <si>
    <t>Internal Auditor</t>
  </si>
  <si>
    <t>Executive Assistant</t>
  </si>
  <si>
    <t>Taxes:</t>
  </si>
  <si>
    <t>ETT</t>
  </si>
  <si>
    <t>Benefits:</t>
  </si>
  <si>
    <t>Medical</t>
  </si>
  <si>
    <t>Dental</t>
  </si>
  <si>
    <t>Accidental Death</t>
  </si>
  <si>
    <t>Long Term Disability</t>
  </si>
  <si>
    <t>Pension</t>
  </si>
  <si>
    <t>Operating Exp.</t>
  </si>
  <si>
    <t>Publications/Subscript.</t>
  </si>
  <si>
    <t>Leasehold Improv.</t>
  </si>
  <si>
    <t>Advisory Svcs.</t>
  </si>
  <si>
    <t>Legal</t>
  </si>
  <si>
    <t>Investment Advisory</t>
  </si>
  <si>
    <t>Audit/Accounting</t>
  </si>
  <si>
    <t>Trust Svcs.</t>
  </si>
  <si>
    <t>Total Budget:</t>
  </si>
  <si>
    <t>ULTSMB Only</t>
  </si>
  <si>
    <t>Receptionist/Secretary</t>
  </si>
  <si>
    <t>Admin. Assistant</t>
  </si>
  <si>
    <t>Project Manager - ULTSMB</t>
  </si>
  <si>
    <t>Admin. Assistant - ULTSMB</t>
  </si>
  <si>
    <t>FICA (OASDI/Medicare)</t>
  </si>
  <si>
    <t>Staff Training/Development</t>
  </si>
  <si>
    <t>--Accounting/Bookkeeping</t>
  </si>
  <si>
    <t>--Annual Financial Audit</t>
  </si>
  <si>
    <t>--Carrier Audits</t>
  </si>
  <si>
    <t>Board Insurances</t>
  </si>
  <si>
    <t>--D &amp; O Insurance</t>
  </si>
  <si>
    <t>--E &amp; O Insurance</t>
  </si>
  <si>
    <t>New Equip/Software/Service</t>
  </si>
  <si>
    <t>Commerial/ Liability Ins.</t>
  </si>
  <si>
    <t>Board Travel</t>
  </si>
  <si>
    <t>Board Per Diem</t>
  </si>
  <si>
    <t>Professional/Consultants</t>
  </si>
  <si>
    <t>--Compliance Audit</t>
  </si>
  <si>
    <t>Marketing Exp.</t>
  </si>
  <si>
    <t>Total Marketing Expense:</t>
  </si>
  <si>
    <t>Total Administrative Expense:</t>
  </si>
  <si>
    <t>Universal Lifeline Telephone Service - Marketing Board</t>
  </si>
  <si>
    <t>Universal Lifeline Telephone Service - Administrative Committee</t>
  </si>
  <si>
    <t>Salary/Wages</t>
  </si>
  <si>
    <t>--Compensation/Salary Survey</t>
  </si>
  <si>
    <t>Approved 2000</t>
  </si>
  <si>
    <t>Proposed 2001</t>
  </si>
  <si>
    <t>ULTS A/C Only</t>
  </si>
  <si>
    <t>Jan-Jun</t>
  </si>
  <si>
    <t>Adopted 2001</t>
  </si>
  <si>
    <t>APPENDIX A-1</t>
  </si>
  <si>
    <t>APPENDIX A-2</t>
  </si>
  <si>
    <t xml:space="preserve">January 1, 2001 - June 30, 2001 Budget    </t>
  </si>
  <si>
    <t>January 1, 2001- June 30, 2001 Administrative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</si>
</sst>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44" fontId="1" fillId="2" borderId="0" xfId="17" applyFont="1" applyFill="1" applyAlignment="1">
      <alignment/>
    </xf>
    <xf numFmtId="0" fontId="1" fillId="0" borderId="0" xfId="0" applyFont="1" applyAlignment="1">
      <alignment/>
    </xf>
    <xf numFmtId="44" fontId="3" fillId="2" borderId="0" xfId="17" applyFont="1" applyFill="1" applyAlignment="1">
      <alignment horizontal="right"/>
    </xf>
    <xf numFmtId="0" fontId="4" fillId="0" borderId="0" xfId="0" applyFont="1" applyAlignment="1">
      <alignment/>
    </xf>
    <xf numFmtId="44" fontId="4" fillId="0" borderId="0" xfId="17" applyFont="1" applyAlignment="1">
      <alignment horizontal="center"/>
    </xf>
    <xf numFmtId="44" fontId="4" fillId="0" borderId="0" xfId="17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44" fontId="2" fillId="2" borderId="0" xfId="17" applyFont="1" applyFill="1" applyAlignment="1">
      <alignment/>
    </xf>
    <xf numFmtId="44" fontId="3" fillId="2" borderId="0" xfId="17" applyFont="1" applyFill="1" applyAlignment="1">
      <alignment/>
    </xf>
    <xf numFmtId="44" fontId="4" fillId="0" borderId="0" xfId="0" applyNumberFormat="1" applyFont="1" applyAlignment="1">
      <alignment/>
    </xf>
    <xf numFmtId="5" fontId="4" fillId="0" borderId="0" xfId="17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164" fontId="4" fillId="0" borderId="0" xfId="17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17" applyNumberFormat="1" applyFont="1" applyFill="1" applyAlignment="1" applyProtection="1">
      <alignment horizontal="center"/>
      <protection hidden="1"/>
    </xf>
    <xf numFmtId="164" fontId="4" fillId="0" borderId="0" xfId="17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5" customWidth="1"/>
    <col min="2" max="2" width="30.7109375" style="5" customWidth="1"/>
    <col min="3" max="3" width="20.7109375" style="7" customWidth="1"/>
    <col min="4" max="5" width="18.28125" style="7" bestFit="1" customWidth="1"/>
    <col min="6" max="6" width="17.28125" style="5" bestFit="1" customWidth="1"/>
    <col min="7" max="16384" width="9.140625" style="5" customWidth="1"/>
  </cols>
  <sheetData>
    <row r="1" ht="15">
      <c r="C1" s="7" t="s">
        <v>66</v>
      </c>
    </row>
    <row r="2" spans="1:6" s="3" customFormat="1" ht="17.25">
      <c r="A2" s="1" t="s">
        <v>56</v>
      </c>
      <c r="B2" s="1"/>
      <c r="C2" s="2"/>
      <c r="D2" s="2"/>
      <c r="E2" s="2"/>
      <c r="F2" s="2"/>
    </row>
    <row r="3" spans="1:6" s="3" customFormat="1" ht="17.25">
      <c r="A3" s="1" t="s">
        <v>67</v>
      </c>
      <c r="B3" s="1"/>
      <c r="C3" s="2"/>
      <c r="D3" s="11"/>
      <c r="E3" s="4"/>
      <c r="F3" s="4"/>
    </row>
    <row r="4" spans="3:6" ht="15">
      <c r="C4" s="6" t="s">
        <v>60</v>
      </c>
      <c r="D4" s="7" t="s">
        <v>61</v>
      </c>
      <c r="E4" s="6" t="s">
        <v>61</v>
      </c>
      <c r="F4" s="5" t="s">
        <v>64</v>
      </c>
    </row>
    <row r="5" spans="2:6" ht="15">
      <c r="B5" s="5" t="s">
        <v>7</v>
      </c>
      <c r="C5" s="6" t="s">
        <v>34</v>
      </c>
      <c r="D5" s="6" t="s">
        <v>34</v>
      </c>
      <c r="E5" s="6" t="s">
        <v>63</v>
      </c>
      <c r="F5" s="6" t="s">
        <v>63</v>
      </c>
    </row>
    <row r="6" ht="15">
      <c r="C6" s="6"/>
    </row>
    <row r="7" spans="1:5" ht="15" hidden="1">
      <c r="A7" s="5" t="s">
        <v>13</v>
      </c>
      <c r="B7" s="5" t="s">
        <v>58</v>
      </c>
      <c r="C7" s="7">
        <f>SUM(C8:C14)</f>
        <v>106200</v>
      </c>
      <c r="D7" s="7">
        <f>SUM(D8:D14)</f>
        <v>109388</v>
      </c>
      <c r="E7" s="7">
        <f>SUM(E8:E14)</f>
        <v>54694</v>
      </c>
    </row>
    <row r="8" spans="1:6" ht="15">
      <c r="A8" s="5" t="s">
        <v>13</v>
      </c>
      <c r="B8" s="5" t="s">
        <v>14</v>
      </c>
      <c r="C8" s="13">
        <v>16000</v>
      </c>
      <c r="D8" s="13">
        <f>SUM(C8*0.03)+C8</f>
        <v>16480</v>
      </c>
      <c r="E8" s="13">
        <f aca="true" t="shared" si="0" ref="E8:E53">SUM(D8*0.5)</f>
        <v>8240</v>
      </c>
      <c r="F8" s="14">
        <f>+E8/1.03*1.013</f>
        <v>8103.999999999999</v>
      </c>
    </row>
    <row r="9" spans="2:6" ht="15">
      <c r="B9" s="5" t="s">
        <v>15</v>
      </c>
      <c r="C9" s="13">
        <v>0</v>
      </c>
      <c r="D9" s="13">
        <f>SUM(C9*0.03)+C9</f>
        <v>0</v>
      </c>
      <c r="E9" s="13">
        <f t="shared" si="0"/>
        <v>0</v>
      </c>
      <c r="F9" s="14">
        <f aca="true" t="shared" si="1" ref="F9:F20">+E9/1.03*1.013</f>
        <v>0</v>
      </c>
    </row>
    <row r="10" spans="2:6" ht="15">
      <c r="B10" s="5" t="s">
        <v>35</v>
      </c>
      <c r="C10" s="13">
        <v>0</v>
      </c>
      <c r="D10" s="13">
        <f>SUM(C10*0.03)+C10</f>
        <v>0</v>
      </c>
      <c r="E10" s="13">
        <f t="shared" si="0"/>
        <v>0</v>
      </c>
      <c r="F10" s="14">
        <f t="shared" si="1"/>
        <v>0</v>
      </c>
    </row>
    <row r="11" spans="2:6" ht="15">
      <c r="B11" s="5" t="s">
        <v>16</v>
      </c>
      <c r="C11" s="13">
        <v>0</v>
      </c>
      <c r="D11" s="13">
        <f>SUM(C11*0.03)+C11</f>
        <v>0</v>
      </c>
      <c r="E11" s="13">
        <f t="shared" si="0"/>
        <v>0</v>
      </c>
      <c r="F11" s="14">
        <f t="shared" si="1"/>
        <v>0</v>
      </c>
    </row>
    <row r="12" spans="2:6" ht="15">
      <c r="B12" s="5" t="s">
        <v>36</v>
      </c>
      <c r="C12" s="13">
        <v>0</v>
      </c>
      <c r="D12" s="13">
        <f>SUM(C12*0.03)+C12</f>
        <v>0</v>
      </c>
      <c r="E12" s="13">
        <f t="shared" si="0"/>
        <v>0</v>
      </c>
      <c r="F12" s="14">
        <f t="shared" si="1"/>
        <v>0</v>
      </c>
    </row>
    <row r="13" spans="2:6" ht="15">
      <c r="B13" s="5" t="s">
        <v>37</v>
      </c>
      <c r="C13" s="13">
        <v>51250</v>
      </c>
      <c r="D13" s="13">
        <v>52788</v>
      </c>
      <c r="E13" s="13">
        <f t="shared" si="0"/>
        <v>26394</v>
      </c>
      <c r="F13" s="14">
        <f t="shared" si="1"/>
        <v>25958.370873786404</v>
      </c>
    </row>
    <row r="14" spans="2:6" ht="15">
      <c r="B14" s="5" t="s">
        <v>38</v>
      </c>
      <c r="C14" s="13">
        <v>38950</v>
      </c>
      <c r="D14" s="13">
        <v>40120</v>
      </c>
      <c r="E14" s="13">
        <f t="shared" si="0"/>
        <v>20060</v>
      </c>
      <c r="F14" s="14">
        <f t="shared" si="1"/>
        <v>19728.91262135922</v>
      </c>
    </row>
    <row r="15" ht="15">
      <c r="F15" s="12"/>
    </row>
    <row r="16" ht="15">
      <c r="F16" s="12"/>
    </row>
    <row r="17" spans="1:6" ht="15">
      <c r="A17" s="5" t="s">
        <v>17</v>
      </c>
      <c r="B17" s="5" t="s">
        <v>39</v>
      </c>
      <c r="C17" s="15">
        <v>7987</v>
      </c>
      <c r="D17" s="15">
        <v>8370</v>
      </c>
      <c r="E17" s="15">
        <f t="shared" si="0"/>
        <v>4185</v>
      </c>
      <c r="F17" s="16">
        <f t="shared" si="1"/>
        <v>4115.927184466019</v>
      </c>
    </row>
    <row r="18" spans="2:6" ht="15">
      <c r="B18" s="5" t="s">
        <v>18</v>
      </c>
      <c r="C18" s="15">
        <v>0</v>
      </c>
      <c r="D18" s="15">
        <v>0</v>
      </c>
      <c r="E18" s="15">
        <f t="shared" si="0"/>
        <v>0</v>
      </c>
      <c r="F18" s="16">
        <f t="shared" si="1"/>
        <v>0</v>
      </c>
    </row>
    <row r="19" spans="2:6" ht="15">
      <c r="B19" s="5" t="s">
        <v>5</v>
      </c>
      <c r="C19" s="15">
        <v>755</v>
      </c>
      <c r="D19" s="15">
        <v>756</v>
      </c>
      <c r="E19" s="15">
        <f t="shared" si="0"/>
        <v>378</v>
      </c>
      <c r="F19" s="16">
        <f t="shared" si="1"/>
        <v>371.76116504854366</v>
      </c>
    </row>
    <row r="20" spans="2:6" ht="15">
      <c r="B20" s="5" t="s">
        <v>6</v>
      </c>
      <c r="C20" s="15">
        <v>1147</v>
      </c>
      <c r="D20" s="15">
        <v>1100</v>
      </c>
      <c r="E20" s="15">
        <f t="shared" si="0"/>
        <v>550</v>
      </c>
      <c r="F20" s="16">
        <f t="shared" si="1"/>
        <v>540.9223300970874</v>
      </c>
    </row>
    <row r="21" spans="3:6" ht="15">
      <c r="C21" s="15"/>
      <c r="D21" s="15"/>
      <c r="E21" s="15"/>
      <c r="F21" s="16"/>
    </row>
    <row r="22" spans="1:6" ht="15">
      <c r="A22" s="5" t="s">
        <v>19</v>
      </c>
      <c r="B22" s="5" t="s">
        <v>20</v>
      </c>
      <c r="C22" s="15">
        <v>9898</v>
      </c>
      <c r="D22" s="15">
        <v>14500</v>
      </c>
      <c r="E22" s="15">
        <f t="shared" si="0"/>
        <v>7250</v>
      </c>
      <c r="F22" s="16">
        <f>+E22</f>
        <v>7250</v>
      </c>
    </row>
    <row r="23" spans="2:6" ht="15">
      <c r="B23" s="5" t="s">
        <v>21</v>
      </c>
      <c r="C23" s="15">
        <v>3286</v>
      </c>
      <c r="D23" s="15">
        <v>5000</v>
      </c>
      <c r="E23" s="15">
        <f t="shared" si="0"/>
        <v>2500</v>
      </c>
      <c r="F23" s="16">
        <f>+E23</f>
        <v>2500</v>
      </c>
    </row>
    <row r="24" spans="2:6" ht="15">
      <c r="B24" s="5" t="s">
        <v>22</v>
      </c>
      <c r="C24" s="15">
        <v>290</v>
      </c>
      <c r="D24" s="15">
        <v>334</v>
      </c>
      <c r="E24" s="15">
        <f t="shared" si="0"/>
        <v>167</v>
      </c>
      <c r="F24" s="16">
        <f>+E24</f>
        <v>167</v>
      </c>
    </row>
    <row r="25" spans="2:6" ht="15">
      <c r="B25" s="5" t="s">
        <v>23</v>
      </c>
      <c r="C25" s="15">
        <v>360</v>
      </c>
      <c r="D25" s="15">
        <f>SUM(C25*0.15)+C25</f>
        <v>414</v>
      </c>
      <c r="E25" s="15">
        <f t="shared" si="0"/>
        <v>207</v>
      </c>
      <c r="F25" s="16">
        <f>+E25</f>
        <v>207</v>
      </c>
    </row>
    <row r="26" spans="2:6" ht="15">
      <c r="B26" s="5" t="s">
        <v>24</v>
      </c>
      <c r="C26" s="15">
        <v>12006</v>
      </c>
      <c r="D26" s="15">
        <v>12580</v>
      </c>
      <c r="E26" s="15">
        <f t="shared" si="0"/>
        <v>6290</v>
      </c>
      <c r="F26" s="16">
        <f>+E26/1.03*1.013</f>
        <v>6186.184466019417</v>
      </c>
    </row>
    <row r="28" spans="1:6" ht="15">
      <c r="A28" s="5" t="s">
        <v>25</v>
      </c>
      <c r="B28" s="5" t="s">
        <v>1</v>
      </c>
      <c r="C28" s="13">
        <v>8000</v>
      </c>
      <c r="D28" s="13">
        <f>SUM(C28*0.05)+C28</f>
        <v>8400</v>
      </c>
      <c r="E28" s="13">
        <f t="shared" si="0"/>
        <v>4200</v>
      </c>
      <c r="F28" s="14">
        <f>+E28</f>
        <v>4200</v>
      </c>
    </row>
    <row r="29" spans="2:6" ht="15">
      <c r="B29" s="5" t="s">
        <v>26</v>
      </c>
      <c r="C29" s="13">
        <v>5000</v>
      </c>
      <c r="D29" s="13">
        <f aca="true" t="shared" si="2" ref="D29:D38">SUM(C29*0.05)+C29</f>
        <v>5250</v>
      </c>
      <c r="E29" s="13">
        <f t="shared" si="0"/>
        <v>2625</v>
      </c>
      <c r="F29" s="14">
        <f aca="true" t="shared" si="3" ref="F29:F38">+E29</f>
        <v>2625</v>
      </c>
    </row>
    <row r="30" spans="2:6" ht="15">
      <c r="B30" s="5" t="s">
        <v>3</v>
      </c>
      <c r="C30" s="13">
        <v>6000</v>
      </c>
      <c r="D30" s="13">
        <f t="shared" si="2"/>
        <v>6300</v>
      </c>
      <c r="E30" s="13">
        <f t="shared" si="0"/>
        <v>3150</v>
      </c>
      <c r="F30" s="14">
        <f t="shared" si="3"/>
        <v>3150</v>
      </c>
    </row>
    <row r="31" spans="2:6" ht="15">
      <c r="B31" s="5" t="s">
        <v>27</v>
      </c>
      <c r="C31" s="13">
        <v>0</v>
      </c>
      <c r="D31" s="13">
        <f t="shared" si="2"/>
        <v>0</v>
      </c>
      <c r="E31" s="13">
        <f t="shared" si="0"/>
        <v>0</v>
      </c>
      <c r="F31" s="14">
        <f t="shared" si="3"/>
        <v>0</v>
      </c>
    </row>
    <row r="32" spans="2:6" ht="15">
      <c r="B32" s="5" t="s">
        <v>4</v>
      </c>
      <c r="C32" s="13">
        <v>2500</v>
      </c>
      <c r="D32" s="13">
        <v>2626</v>
      </c>
      <c r="E32" s="13">
        <f t="shared" si="0"/>
        <v>1313</v>
      </c>
      <c r="F32" s="14">
        <f t="shared" si="3"/>
        <v>1313</v>
      </c>
    </row>
    <row r="33" spans="2:6" ht="15">
      <c r="B33" s="5" t="s">
        <v>47</v>
      </c>
      <c r="C33" s="13">
        <v>7600</v>
      </c>
      <c r="D33" s="13">
        <f t="shared" si="2"/>
        <v>7980</v>
      </c>
      <c r="E33" s="13">
        <f t="shared" si="0"/>
        <v>3990</v>
      </c>
      <c r="F33" s="14">
        <f t="shared" si="3"/>
        <v>3990</v>
      </c>
    </row>
    <row r="34" spans="2:6" ht="15">
      <c r="B34" s="5" t="s">
        <v>2</v>
      </c>
      <c r="C34" s="13">
        <v>12000</v>
      </c>
      <c r="D34" s="13">
        <f t="shared" si="2"/>
        <v>12600</v>
      </c>
      <c r="E34" s="13">
        <f t="shared" si="0"/>
        <v>6300</v>
      </c>
      <c r="F34" s="14">
        <f t="shared" si="3"/>
        <v>6300</v>
      </c>
    </row>
    <row r="35" spans="2:6" ht="15">
      <c r="B35" s="5" t="s">
        <v>48</v>
      </c>
      <c r="C35" s="13">
        <v>200</v>
      </c>
      <c r="D35" s="13">
        <f t="shared" si="2"/>
        <v>210</v>
      </c>
      <c r="E35" s="13">
        <f t="shared" si="0"/>
        <v>105</v>
      </c>
      <c r="F35" s="14">
        <f t="shared" si="3"/>
        <v>105</v>
      </c>
    </row>
    <row r="36" spans="2:6" ht="15">
      <c r="B36" s="5" t="s">
        <v>40</v>
      </c>
      <c r="C36" s="13">
        <v>1500</v>
      </c>
      <c r="D36" s="13">
        <v>1576</v>
      </c>
      <c r="E36" s="13">
        <f t="shared" si="0"/>
        <v>788</v>
      </c>
      <c r="F36" s="14">
        <f t="shared" si="3"/>
        <v>788</v>
      </c>
    </row>
    <row r="37" spans="2:6" ht="15">
      <c r="B37" s="5" t="s">
        <v>0</v>
      </c>
      <c r="C37" s="13">
        <v>4800</v>
      </c>
      <c r="D37" s="13">
        <f t="shared" si="2"/>
        <v>5040</v>
      </c>
      <c r="E37" s="13">
        <f t="shared" si="0"/>
        <v>2520</v>
      </c>
      <c r="F37" s="14">
        <f t="shared" si="3"/>
        <v>2520</v>
      </c>
    </row>
    <row r="38" spans="2:6" ht="15">
      <c r="B38" s="5" t="s">
        <v>49</v>
      </c>
      <c r="C38" s="13">
        <v>21000</v>
      </c>
      <c r="D38" s="13">
        <f t="shared" si="2"/>
        <v>22050</v>
      </c>
      <c r="E38" s="13">
        <f t="shared" si="0"/>
        <v>11025</v>
      </c>
      <c r="F38" s="14">
        <f t="shared" si="3"/>
        <v>11025</v>
      </c>
    </row>
    <row r="39" spans="2:6" ht="15">
      <c r="B39" s="5" t="s">
        <v>50</v>
      </c>
      <c r="C39" s="13">
        <v>21600</v>
      </c>
      <c r="D39" s="13">
        <f>400*4*27</f>
        <v>43200</v>
      </c>
      <c r="E39" s="13">
        <f t="shared" si="0"/>
        <v>21600</v>
      </c>
      <c r="F39" s="14">
        <f>+C39/2</f>
        <v>10800</v>
      </c>
    </row>
    <row r="41" spans="1:6" ht="15">
      <c r="A41" s="5" t="s">
        <v>28</v>
      </c>
      <c r="B41" s="5" t="s">
        <v>29</v>
      </c>
      <c r="C41" s="15">
        <v>50000</v>
      </c>
      <c r="D41" s="15">
        <v>50000</v>
      </c>
      <c r="E41" s="15">
        <f t="shared" si="0"/>
        <v>25000</v>
      </c>
      <c r="F41" s="16">
        <f>+E41</f>
        <v>25000</v>
      </c>
    </row>
    <row r="42" spans="2:6" ht="15">
      <c r="B42" s="5" t="s">
        <v>30</v>
      </c>
      <c r="C42" s="15">
        <v>0</v>
      </c>
      <c r="D42" s="15">
        <v>0</v>
      </c>
      <c r="E42" s="15">
        <f t="shared" si="0"/>
        <v>0</v>
      </c>
      <c r="F42" s="16">
        <f>+E42</f>
        <v>0</v>
      </c>
    </row>
    <row r="43" spans="2:6" ht="15">
      <c r="B43" s="5" t="s">
        <v>51</v>
      </c>
      <c r="C43" s="15">
        <v>30000</v>
      </c>
      <c r="D43" s="15">
        <v>30000</v>
      </c>
      <c r="E43" s="15">
        <f t="shared" si="0"/>
        <v>15000</v>
      </c>
      <c r="F43" s="16">
        <f>+E43</f>
        <v>15000</v>
      </c>
    </row>
    <row r="44" spans="2:6" ht="15">
      <c r="B44" s="8" t="s">
        <v>31</v>
      </c>
      <c r="C44" s="17"/>
      <c r="D44" s="18"/>
      <c r="E44" s="18"/>
      <c r="F44" s="16"/>
    </row>
    <row r="45" spans="2:6" ht="15">
      <c r="B45" s="9" t="s">
        <v>41</v>
      </c>
      <c r="C45" s="15">
        <v>2460</v>
      </c>
      <c r="D45" s="15">
        <v>2600</v>
      </c>
      <c r="E45" s="15">
        <f t="shared" si="0"/>
        <v>1300</v>
      </c>
      <c r="F45" s="16">
        <f>+E45</f>
        <v>1300</v>
      </c>
    </row>
    <row r="46" spans="2:6" ht="15">
      <c r="B46" s="9" t="s">
        <v>42</v>
      </c>
      <c r="C46" s="15">
        <v>5000</v>
      </c>
      <c r="D46" s="15">
        <f>SUM(C46*0.05)+C46</f>
        <v>5250</v>
      </c>
      <c r="E46" s="15">
        <v>5250</v>
      </c>
      <c r="F46" s="16">
        <f>+E46</f>
        <v>5250</v>
      </c>
    </row>
    <row r="47" spans="2:6" ht="15">
      <c r="B47" s="9" t="s">
        <v>52</v>
      </c>
      <c r="C47" s="15">
        <v>10000</v>
      </c>
      <c r="D47" s="15">
        <v>0</v>
      </c>
      <c r="E47" s="15">
        <v>0</v>
      </c>
      <c r="F47" s="16">
        <f>+E47</f>
        <v>0</v>
      </c>
    </row>
    <row r="48" spans="2:6" ht="15">
      <c r="B48" s="9" t="s">
        <v>43</v>
      </c>
      <c r="C48" s="15">
        <v>0</v>
      </c>
      <c r="D48" s="15">
        <f>SUM(C48*0.05)+C48</f>
        <v>0</v>
      </c>
      <c r="E48" s="15">
        <f t="shared" si="0"/>
        <v>0</v>
      </c>
      <c r="F48" s="16">
        <f>+E48</f>
        <v>0</v>
      </c>
    </row>
    <row r="49" ht="15">
      <c r="B49" s="8" t="s">
        <v>44</v>
      </c>
    </row>
    <row r="50" spans="2:6" ht="15">
      <c r="B50" s="9" t="s">
        <v>45</v>
      </c>
      <c r="C50" s="13">
        <v>9000</v>
      </c>
      <c r="D50" s="13">
        <v>11500</v>
      </c>
      <c r="E50" s="13">
        <f t="shared" si="0"/>
        <v>5750</v>
      </c>
      <c r="F50" s="14">
        <f>+E50</f>
        <v>5750</v>
      </c>
    </row>
    <row r="51" spans="2:6" ht="15">
      <c r="B51" s="9" t="s">
        <v>46</v>
      </c>
      <c r="C51" s="13">
        <v>20000</v>
      </c>
      <c r="D51" s="13">
        <v>23800</v>
      </c>
      <c r="E51" s="13">
        <f t="shared" si="0"/>
        <v>11900</v>
      </c>
      <c r="F51" s="14">
        <f>+E51</f>
        <v>11900</v>
      </c>
    </row>
    <row r="53" spans="1:6" ht="15">
      <c r="A53" s="5" t="s">
        <v>32</v>
      </c>
      <c r="B53" s="5" t="s">
        <v>11</v>
      </c>
      <c r="C53" s="15">
        <v>0</v>
      </c>
      <c r="D53" s="15">
        <f>SUM(C53*0.05)+C53</f>
        <v>0</v>
      </c>
      <c r="E53" s="15">
        <f t="shared" si="0"/>
        <v>0</v>
      </c>
      <c r="F53" s="16">
        <f>+E53</f>
        <v>0</v>
      </c>
    </row>
    <row r="54" spans="3:6" ht="15">
      <c r="C54" s="15"/>
      <c r="D54" s="15"/>
      <c r="E54" s="15"/>
      <c r="F54" s="16"/>
    </row>
    <row r="55" spans="2:6" ht="15">
      <c r="B55" s="5" t="s">
        <v>55</v>
      </c>
      <c r="C55" s="15">
        <f>SUM(C8:C53)</f>
        <v>358589</v>
      </c>
      <c r="D55" s="15">
        <f>SUM(D8:D53)</f>
        <v>390824</v>
      </c>
      <c r="E55" s="15">
        <f>SUM(E8:E53)</f>
        <v>198037</v>
      </c>
      <c r="F55" s="15">
        <f>SUM(F8:F53)</f>
        <v>186146.0786407767</v>
      </c>
    </row>
    <row r="56" spans="3:6" ht="15">
      <c r="C56" s="15"/>
      <c r="D56" s="15"/>
      <c r="E56" s="15"/>
      <c r="F56" s="16"/>
    </row>
    <row r="57" spans="1:6" ht="15">
      <c r="A57" s="5" t="s">
        <v>53</v>
      </c>
      <c r="B57" s="5" t="s">
        <v>8</v>
      </c>
      <c r="C57" s="15">
        <v>5000000</v>
      </c>
      <c r="D57" s="15">
        <v>5000000</v>
      </c>
      <c r="E57" s="15">
        <v>3000000</v>
      </c>
      <c r="F57" s="16">
        <v>2500000</v>
      </c>
    </row>
    <row r="58" spans="2:6" ht="15">
      <c r="B58" s="5" t="s">
        <v>9</v>
      </c>
      <c r="C58" s="15">
        <v>1000000</v>
      </c>
      <c r="D58" s="15">
        <v>250000</v>
      </c>
      <c r="E58" s="15">
        <v>250000</v>
      </c>
      <c r="F58" s="16">
        <f>+E58</f>
        <v>250000</v>
      </c>
    </row>
    <row r="59" spans="2:6" ht="15">
      <c r="B59" s="5" t="s">
        <v>10</v>
      </c>
      <c r="C59" s="15">
        <v>200000</v>
      </c>
      <c r="D59" s="15">
        <v>200000</v>
      </c>
      <c r="E59" s="15">
        <v>200000</v>
      </c>
      <c r="F59" s="16">
        <v>100000</v>
      </c>
    </row>
    <row r="60" spans="3:6" ht="15">
      <c r="C60" s="15"/>
      <c r="D60" s="15"/>
      <c r="E60" s="15"/>
      <c r="F60" s="16"/>
    </row>
    <row r="61" spans="2:6" ht="15">
      <c r="B61" s="5" t="s">
        <v>54</v>
      </c>
      <c r="C61" s="15">
        <f>SUM(C57:C60)</f>
        <v>6200000</v>
      </c>
      <c r="D61" s="15">
        <f>SUM(D57:D60)</f>
        <v>5450000</v>
      </c>
      <c r="E61" s="15">
        <f>SUM(E57:E60)</f>
        <v>3450000</v>
      </c>
      <c r="F61" s="15">
        <f>SUM(F57:F60)</f>
        <v>2850000</v>
      </c>
    </row>
    <row r="62" spans="3:6" ht="15">
      <c r="C62" s="15"/>
      <c r="D62" s="15"/>
      <c r="E62" s="15"/>
      <c r="F62" s="16"/>
    </row>
    <row r="63" spans="2:6" ht="15">
      <c r="B63" s="5" t="s">
        <v>33</v>
      </c>
      <c r="C63" s="15">
        <f>SUM(C55+C61)</f>
        <v>6558589</v>
      </c>
      <c r="D63" s="15">
        <f>SUM(D55+D61)</f>
        <v>5840824</v>
      </c>
      <c r="E63" s="15">
        <f>SUM(E55+E61)</f>
        <v>3648037</v>
      </c>
      <c r="F63" s="15">
        <f>SUM(F55+F61)</f>
        <v>3036146.0786407767</v>
      </c>
    </row>
  </sheetData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5" customWidth="1"/>
    <col min="2" max="2" width="38.140625" style="5" customWidth="1"/>
    <col min="3" max="3" width="20.7109375" style="7" customWidth="1"/>
    <col min="4" max="4" width="19.8515625" style="7" customWidth="1"/>
    <col min="5" max="5" width="18.28125" style="7" customWidth="1"/>
    <col min="6" max="6" width="16.28125" style="5" customWidth="1"/>
    <col min="7" max="16384" width="9.140625" style="5" customWidth="1"/>
  </cols>
  <sheetData>
    <row r="1" ht="15">
      <c r="C1" s="6" t="s">
        <v>65</v>
      </c>
    </row>
    <row r="2" spans="1:6" s="3" customFormat="1" ht="17.25">
      <c r="A2" s="1" t="s">
        <v>57</v>
      </c>
      <c r="B2" s="1"/>
      <c r="C2" s="2"/>
      <c r="D2" s="2"/>
      <c r="E2" s="2"/>
      <c r="F2" s="1"/>
    </row>
    <row r="3" spans="1:6" s="3" customFormat="1" ht="17.25">
      <c r="A3" s="1" t="s">
        <v>68</v>
      </c>
      <c r="B3" s="1"/>
      <c r="C3" s="2"/>
      <c r="D3" s="2"/>
      <c r="E3" s="10"/>
      <c r="F3" s="1"/>
    </row>
    <row r="4" spans="3:6" ht="15">
      <c r="C4" s="6" t="s">
        <v>60</v>
      </c>
      <c r="D4" s="7" t="s">
        <v>61</v>
      </c>
      <c r="E4" s="6" t="s">
        <v>61</v>
      </c>
      <c r="F4" s="5" t="s">
        <v>64</v>
      </c>
    </row>
    <row r="5" spans="2:6" ht="15">
      <c r="B5" s="5" t="s">
        <v>7</v>
      </c>
      <c r="C5" s="6" t="s">
        <v>12</v>
      </c>
      <c r="D5" s="7" t="s">
        <v>62</v>
      </c>
      <c r="E5" s="6" t="s">
        <v>63</v>
      </c>
      <c r="F5" s="6" t="s">
        <v>63</v>
      </c>
    </row>
    <row r="6" ht="15">
      <c r="C6" s="6"/>
    </row>
    <row r="7" spans="1:5" ht="15" hidden="1">
      <c r="A7" s="5" t="s">
        <v>13</v>
      </c>
      <c r="B7" s="5" t="s">
        <v>58</v>
      </c>
      <c r="C7" s="7">
        <f>SUM(C8:C14)</f>
        <v>218775</v>
      </c>
      <c r="D7" s="7">
        <f>SUM(D8:D14)</f>
        <v>225342</v>
      </c>
      <c r="E7" s="7">
        <f>SUM(D7*0.5)</f>
        <v>112671</v>
      </c>
    </row>
    <row r="8" spans="1:6" ht="15">
      <c r="A8" s="5" t="s">
        <v>13</v>
      </c>
      <c r="B8" s="5" t="s">
        <v>14</v>
      </c>
      <c r="C8" s="13">
        <v>64000</v>
      </c>
      <c r="D8" s="13">
        <f>SUM(C8*0.03)+C8</f>
        <v>65920</v>
      </c>
      <c r="E8" s="13">
        <f aca="true" t="shared" si="0" ref="E8:E54">SUM(D8*0.5)</f>
        <v>32960</v>
      </c>
      <c r="F8" s="14">
        <f>+C8*1.013*0.5</f>
        <v>32415.999999999996</v>
      </c>
    </row>
    <row r="9" spans="2:6" ht="15">
      <c r="B9" s="5" t="s">
        <v>15</v>
      </c>
      <c r="C9" s="13">
        <v>44075</v>
      </c>
      <c r="D9" s="13">
        <v>45398</v>
      </c>
      <c r="E9" s="13">
        <f>SUM(D9*0.5)</f>
        <v>22699</v>
      </c>
      <c r="F9" s="14">
        <f aca="true" t="shared" si="1" ref="F9:F14">+C9*1.013*0.5</f>
        <v>22323.9875</v>
      </c>
    </row>
    <row r="10" spans="2:6" ht="15">
      <c r="B10" s="5" t="s">
        <v>35</v>
      </c>
      <c r="C10" s="13">
        <v>30750</v>
      </c>
      <c r="D10" s="13">
        <v>31674</v>
      </c>
      <c r="E10" s="13">
        <f t="shared" si="0"/>
        <v>15837</v>
      </c>
      <c r="F10" s="14">
        <f t="shared" si="1"/>
        <v>15574.874999999998</v>
      </c>
    </row>
    <row r="11" spans="2:6" ht="15">
      <c r="B11" s="5" t="s">
        <v>16</v>
      </c>
      <c r="C11" s="13">
        <v>41000</v>
      </c>
      <c r="D11" s="13">
        <f>SUM(C11*0.03)+C11</f>
        <v>42230</v>
      </c>
      <c r="E11" s="13">
        <f t="shared" si="0"/>
        <v>21115</v>
      </c>
      <c r="F11" s="14">
        <f t="shared" si="1"/>
        <v>20766.499999999996</v>
      </c>
    </row>
    <row r="12" spans="2:6" ht="15">
      <c r="B12" s="5" t="s">
        <v>36</v>
      </c>
      <c r="C12" s="13">
        <v>38950</v>
      </c>
      <c r="D12" s="13">
        <v>40120</v>
      </c>
      <c r="E12" s="13">
        <f t="shared" si="0"/>
        <v>20060</v>
      </c>
      <c r="F12" s="14">
        <f t="shared" si="1"/>
        <v>19728.175</v>
      </c>
    </row>
    <row r="13" spans="2:6" ht="15">
      <c r="B13" s="5" t="s">
        <v>37</v>
      </c>
      <c r="C13" s="13">
        <v>0</v>
      </c>
      <c r="D13" s="13">
        <f>SUM(C13*0.03)+C13</f>
        <v>0</v>
      </c>
      <c r="E13" s="13">
        <f t="shared" si="0"/>
        <v>0</v>
      </c>
      <c r="F13" s="14">
        <f t="shared" si="1"/>
        <v>0</v>
      </c>
    </row>
    <row r="14" spans="2:6" ht="15">
      <c r="B14" s="5" t="s">
        <v>38</v>
      </c>
      <c r="C14" s="13">
        <v>0</v>
      </c>
      <c r="D14" s="13">
        <f>SUM(C14*0.03)+C14</f>
        <v>0</v>
      </c>
      <c r="E14" s="13">
        <f t="shared" si="0"/>
        <v>0</v>
      </c>
      <c r="F14" s="14">
        <f t="shared" si="1"/>
        <v>0</v>
      </c>
    </row>
    <row r="17" spans="1:6" ht="15">
      <c r="A17" s="5" t="s">
        <v>17</v>
      </c>
      <c r="B17" s="5" t="s">
        <v>39</v>
      </c>
      <c r="C17" s="13">
        <v>17027</v>
      </c>
      <c r="D17" s="13">
        <v>17240</v>
      </c>
      <c r="E17" s="13">
        <f t="shared" si="0"/>
        <v>8620</v>
      </c>
      <c r="F17" s="14">
        <f>+E17/1.03*1.013</f>
        <v>8477.728155339804</v>
      </c>
    </row>
    <row r="18" spans="2:6" ht="15">
      <c r="B18" s="5" t="s">
        <v>18</v>
      </c>
      <c r="C18" s="13">
        <v>0</v>
      </c>
      <c r="D18" s="13">
        <v>0</v>
      </c>
      <c r="E18" s="13">
        <f t="shared" si="0"/>
        <v>0</v>
      </c>
      <c r="F18" s="14">
        <f aca="true" t="shared" si="2" ref="F18:F26">+E18/1.03*1.013</f>
        <v>0</v>
      </c>
    </row>
    <row r="19" spans="2:6" ht="15">
      <c r="B19" s="5" t="s">
        <v>5</v>
      </c>
      <c r="C19" s="13">
        <v>1646</v>
      </c>
      <c r="D19" s="13">
        <f>SUM(7000*5*0.05)</f>
        <v>1750</v>
      </c>
      <c r="E19" s="13">
        <f t="shared" si="0"/>
        <v>875</v>
      </c>
      <c r="F19" s="14">
        <f t="shared" si="2"/>
        <v>860.5582524271844</v>
      </c>
    </row>
    <row r="20" spans="2:6" ht="15">
      <c r="B20" s="5" t="s">
        <v>6</v>
      </c>
      <c r="C20" s="13">
        <v>2449</v>
      </c>
      <c r="D20" s="13">
        <v>2300</v>
      </c>
      <c r="E20" s="13">
        <f t="shared" si="0"/>
        <v>1150</v>
      </c>
      <c r="F20" s="14">
        <f t="shared" si="2"/>
        <v>1131.019417475728</v>
      </c>
    </row>
    <row r="21" ht="15">
      <c r="F21" s="12"/>
    </row>
    <row r="22" spans="1:6" ht="15">
      <c r="A22" s="5" t="s">
        <v>19</v>
      </c>
      <c r="B22" s="5" t="s">
        <v>20</v>
      </c>
      <c r="C22" s="13">
        <v>21566</v>
      </c>
      <c r="D22" s="13">
        <v>26000</v>
      </c>
      <c r="E22" s="13">
        <f t="shared" si="0"/>
        <v>13000</v>
      </c>
      <c r="F22" s="14">
        <f>+E22</f>
        <v>13000</v>
      </c>
    </row>
    <row r="23" spans="2:6" ht="15">
      <c r="B23" s="5" t="s">
        <v>21</v>
      </c>
      <c r="C23" s="13">
        <v>7730</v>
      </c>
      <c r="D23" s="13">
        <v>9500</v>
      </c>
      <c r="E23" s="13">
        <f t="shared" si="0"/>
        <v>4750</v>
      </c>
      <c r="F23" s="14">
        <f>+E23</f>
        <v>4750</v>
      </c>
    </row>
    <row r="24" spans="2:6" ht="15">
      <c r="B24" s="5" t="s">
        <v>22</v>
      </c>
      <c r="C24" s="13">
        <v>634</v>
      </c>
      <c r="D24" s="13">
        <v>730</v>
      </c>
      <c r="E24" s="13">
        <f t="shared" si="0"/>
        <v>365</v>
      </c>
      <c r="F24" s="14">
        <f>+E24</f>
        <v>365</v>
      </c>
    </row>
    <row r="25" spans="2:6" ht="15">
      <c r="B25" s="5" t="s">
        <v>23</v>
      </c>
      <c r="C25" s="13">
        <v>828</v>
      </c>
      <c r="D25" s="13">
        <v>952</v>
      </c>
      <c r="E25" s="13">
        <f t="shared" si="0"/>
        <v>476</v>
      </c>
      <c r="F25" s="14">
        <f>+E25</f>
        <v>476</v>
      </c>
    </row>
    <row r="26" spans="2:6" ht="15">
      <c r="B26" s="5" t="s">
        <v>24</v>
      </c>
      <c r="C26" s="13">
        <v>25596</v>
      </c>
      <c r="D26" s="13">
        <v>25914</v>
      </c>
      <c r="E26" s="13">
        <f t="shared" si="0"/>
        <v>12957</v>
      </c>
      <c r="F26" s="14">
        <f t="shared" si="2"/>
        <v>12743.146601941746</v>
      </c>
    </row>
    <row r="28" spans="1:6" ht="15">
      <c r="A28" s="5" t="s">
        <v>25</v>
      </c>
      <c r="B28" s="5" t="s">
        <v>1</v>
      </c>
      <c r="C28" s="13">
        <v>3500</v>
      </c>
      <c r="D28" s="13">
        <v>3676</v>
      </c>
      <c r="E28" s="13">
        <f t="shared" si="0"/>
        <v>1838</v>
      </c>
      <c r="F28" s="14">
        <f>+E28</f>
        <v>1838</v>
      </c>
    </row>
    <row r="29" spans="2:6" ht="15">
      <c r="B29" s="5" t="s">
        <v>26</v>
      </c>
      <c r="C29" s="13">
        <v>1200</v>
      </c>
      <c r="D29" s="13">
        <f aca="true" t="shared" si="3" ref="D29:D34">SUM(C29*0.05)+C29</f>
        <v>1260</v>
      </c>
      <c r="E29" s="13">
        <f t="shared" si="0"/>
        <v>630</v>
      </c>
      <c r="F29" s="14">
        <f aca="true" t="shared" si="4" ref="F29:F39">+E29</f>
        <v>630</v>
      </c>
    </row>
    <row r="30" spans="2:6" ht="15">
      <c r="B30" s="5" t="s">
        <v>3</v>
      </c>
      <c r="C30" s="13">
        <v>3000</v>
      </c>
      <c r="D30" s="13">
        <v>3152</v>
      </c>
      <c r="E30" s="13">
        <f t="shared" si="0"/>
        <v>1576</v>
      </c>
      <c r="F30" s="14">
        <f t="shared" si="4"/>
        <v>1576</v>
      </c>
    </row>
    <row r="31" spans="2:6" ht="15">
      <c r="B31" s="5" t="s">
        <v>27</v>
      </c>
      <c r="C31" s="13">
        <v>0</v>
      </c>
      <c r="D31" s="13">
        <f t="shared" si="3"/>
        <v>0</v>
      </c>
      <c r="E31" s="13">
        <f t="shared" si="0"/>
        <v>0</v>
      </c>
      <c r="F31" s="14">
        <f t="shared" si="4"/>
        <v>0</v>
      </c>
    </row>
    <row r="32" spans="2:6" ht="15">
      <c r="B32" s="5" t="s">
        <v>4</v>
      </c>
      <c r="C32" s="13">
        <v>4500</v>
      </c>
      <c r="D32" s="13">
        <v>4726</v>
      </c>
      <c r="E32" s="13">
        <f t="shared" si="0"/>
        <v>2363</v>
      </c>
      <c r="F32" s="14">
        <f t="shared" si="4"/>
        <v>2363</v>
      </c>
    </row>
    <row r="33" spans="2:6" ht="15">
      <c r="B33" s="5" t="s">
        <v>47</v>
      </c>
      <c r="C33" s="13">
        <v>10000</v>
      </c>
      <c r="D33" s="13">
        <f t="shared" si="3"/>
        <v>10500</v>
      </c>
      <c r="E33" s="13">
        <f t="shared" si="0"/>
        <v>5250</v>
      </c>
      <c r="F33" s="14">
        <f t="shared" si="4"/>
        <v>5250</v>
      </c>
    </row>
    <row r="34" spans="2:6" ht="15">
      <c r="B34" s="5" t="s">
        <v>2</v>
      </c>
      <c r="C34" s="13">
        <v>28000</v>
      </c>
      <c r="D34" s="13">
        <f t="shared" si="3"/>
        <v>29400</v>
      </c>
      <c r="E34" s="13">
        <f t="shared" si="0"/>
        <v>14700</v>
      </c>
      <c r="F34" s="14">
        <f t="shared" si="4"/>
        <v>14700</v>
      </c>
    </row>
    <row r="35" spans="2:6" ht="15">
      <c r="B35" s="5" t="s">
        <v>48</v>
      </c>
      <c r="C35" s="13">
        <v>500</v>
      </c>
      <c r="D35" s="13">
        <v>526</v>
      </c>
      <c r="E35" s="13">
        <f t="shared" si="0"/>
        <v>263</v>
      </c>
      <c r="F35" s="14">
        <f t="shared" si="4"/>
        <v>263</v>
      </c>
    </row>
    <row r="36" spans="2:6" ht="15">
      <c r="B36" s="5" t="s">
        <v>40</v>
      </c>
      <c r="C36" s="13">
        <v>2500</v>
      </c>
      <c r="D36" s="13">
        <v>2626</v>
      </c>
      <c r="E36" s="13">
        <f t="shared" si="0"/>
        <v>1313</v>
      </c>
      <c r="F36" s="14">
        <f t="shared" si="4"/>
        <v>1313</v>
      </c>
    </row>
    <row r="37" spans="2:6" ht="15">
      <c r="B37" s="5" t="s">
        <v>0</v>
      </c>
      <c r="C37" s="13">
        <v>750</v>
      </c>
      <c r="D37" s="13">
        <v>788</v>
      </c>
      <c r="E37" s="13">
        <f t="shared" si="0"/>
        <v>394</v>
      </c>
      <c r="F37" s="14">
        <f t="shared" si="4"/>
        <v>394</v>
      </c>
    </row>
    <row r="38" spans="2:6" ht="15">
      <c r="B38" s="5" t="s">
        <v>49</v>
      </c>
      <c r="C38" s="13">
        <v>200</v>
      </c>
      <c r="D38" s="13">
        <v>200</v>
      </c>
      <c r="E38" s="13">
        <f t="shared" si="0"/>
        <v>100</v>
      </c>
      <c r="F38" s="14">
        <f t="shared" si="4"/>
        <v>100</v>
      </c>
    </row>
    <row r="39" spans="2:6" ht="15">
      <c r="B39" s="5" t="s">
        <v>50</v>
      </c>
      <c r="C39" s="13">
        <v>4800</v>
      </c>
      <c r="D39" s="13">
        <v>4800</v>
      </c>
      <c r="E39" s="13">
        <f t="shared" si="0"/>
        <v>2400</v>
      </c>
      <c r="F39" s="14">
        <f t="shared" si="4"/>
        <v>2400</v>
      </c>
    </row>
    <row r="41" spans="1:6" ht="15">
      <c r="A41" s="5" t="s">
        <v>28</v>
      </c>
      <c r="B41" s="5" t="s">
        <v>29</v>
      </c>
      <c r="C41" s="13">
        <v>3000</v>
      </c>
      <c r="D41" s="13">
        <f>SUM(C41*0.05)+C41</f>
        <v>3150</v>
      </c>
      <c r="E41" s="13">
        <f t="shared" si="0"/>
        <v>1575</v>
      </c>
      <c r="F41" s="14">
        <f>+E41</f>
        <v>1575</v>
      </c>
    </row>
    <row r="42" spans="2:6" ht="15">
      <c r="B42" s="5" t="s">
        <v>30</v>
      </c>
      <c r="C42" s="13">
        <v>60000</v>
      </c>
      <c r="D42" s="13">
        <v>60000</v>
      </c>
      <c r="E42" s="13">
        <f t="shared" si="0"/>
        <v>30000</v>
      </c>
      <c r="F42" s="14">
        <f>+E42</f>
        <v>30000</v>
      </c>
    </row>
    <row r="43" spans="2:6" ht="15">
      <c r="B43" s="5" t="s">
        <v>51</v>
      </c>
      <c r="C43" s="13">
        <v>20000</v>
      </c>
      <c r="D43" s="13">
        <f>SUM(C43*0.05)+C43</f>
        <v>21000</v>
      </c>
      <c r="E43" s="13">
        <v>5000</v>
      </c>
      <c r="F43" s="14">
        <f>+E43</f>
        <v>5000</v>
      </c>
    </row>
    <row r="44" ht="15">
      <c r="B44" s="8" t="s">
        <v>31</v>
      </c>
    </row>
    <row r="45" spans="2:6" ht="15">
      <c r="B45" s="9" t="s">
        <v>41</v>
      </c>
      <c r="C45" s="13">
        <v>5740</v>
      </c>
      <c r="D45" s="13">
        <v>6028</v>
      </c>
      <c r="E45" s="13">
        <f t="shared" si="0"/>
        <v>3014</v>
      </c>
      <c r="F45" s="14">
        <f aca="true" t="shared" si="5" ref="F45:F52">+E45</f>
        <v>3014</v>
      </c>
    </row>
    <row r="46" spans="2:6" ht="15">
      <c r="B46" s="9" t="s">
        <v>42</v>
      </c>
      <c r="C46" s="13">
        <v>5000</v>
      </c>
      <c r="D46" s="13">
        <f aca="true" t="shared" si="6" ref="D46:D54">SUM(C46*0.05)+C46</f>
        <v>5250</v>
      </c>
      <c r="E46" s="13">
        <v>5250</v>
      </c>
      <c r="F46" s="14">
        <f t="shared" si="5"/>
        <v>5250</v>
      </c>
    </row>
    <row r="47" spans="2:6" ht="15">
      <c r="B47" s="9" t="s">
        <v>52</v>
      </c>
      <c r="C47" s="13">
        <v>10000</v>
      </c>
      <c r="D47" s="13">
        <v>0</v>
      </c>
      <c r="E47" s="13">
        <v>0</v>
      </c>
      <c r="F47" s="14">
        <f t="shared" si="5"/>
        <v>0</v>
      </c>
    </row>
    <row r="48" spans="2:6" ht="15">
      <c r="B48" s="9" t="s">
        <v>43</v>
      </c>
      <c r="C48" s="13">
        <v>300000</v>
      </c>
      <c r="D48" s="13">
        <v>0</v>
      </c>
      <c r="E48" s="13">
        <v>0</v>
      </c>
      <c r="F48" s="14">
        <f t="shared" si="5"/>
        <v>0</v>
      </c>
    </row>
    <row r="49" spans="2:6" ht="15">
      <c r="B49" s="9" t="s">
        <v>59</v>
      </c>
      <c r="C49" s="13">
        <v>12000</v>
      </c>
      <c r="D49" s="13">
        <v>0</v>
      </c>
      <c r="E49" s="13">
        <v>0</v>
      </c>
      <c r="F49" s="14">
        <f t="shared" si="5"/>
        <v>0</v>
      </c>
    </row>
    <row r="50" spans="2:6" ht="15">
      <c r="B50" s="8" t="s">
        <v>44</v>
      </c>
      <c r="C50" s="13"/>
      <c r="D50" s="13">
        <f t="shared" si="6"/>
        <v>0</v>
      </c>
      <c r="E50" s="13">
        <f t="shared" si="0"/>
        <v>0</v>
      </c>
      <c r="F50" s="14">
        <f t="shared" si="5"/>
        <v>0</v>
      </c>
    </row>
    <row r="51" spans="2:6" ht="15">
      <c r="B51" s="9" t="s">
        <v>45</v>
      </c>
      <c r="C51" s="13">
        <v>20000</v>
      </c>
      <c r="D51" s="13">
        <v>26000</v>
      </c>
      <c r="E51" s="13">
        <f t="shared" si="0"/>
        <v>13000</v>
      </c>
      <c r="F51" s="14">
        <f t="shared" si="5"/>
        <v>13000</v>
      </c>
    </row>
    <row r="52" spans="2:6" ht="15">
      <c r="B52" s="9" t="s">
        <v>46</v>
      </c>
      <c r="C52" s="13">
        <v>0</v>
      </c>
      <c r="D52" s="13">
        <f t="shared" si="6"/>
        <v>0</v>
      </c>
      <c r="E52" s="13">
        <f t="shared" si="0"/>
        <v>0</v>
      </c>
      <c r="F52" s="14">
        <f t="shared" si="5"/>
        <v>0</v>
      </c>
    </row>
    <row r="54" spans="1:6" ht="15">
      <c r="A54" s="5" t="s">
        <v>32</v>
      </c>
      <c r="B54" s="5" t="s">
        <v>11</v>
      </c>
      <c r="C54" s="13">
        <v>200000</v>
      </c>
      <c r="D54" s="13">
        <f t="shared" si="6"/>
        <v>210000</v>
      </c>
      <c r="E54" s="13">
        <f t="shared" si="0"/>
        <v>105000</v>
      </c>
      <c r="F54" s="14">
        <f>+E54</f>
        <v>105000</v>
      </c>
    </row>
    <row r="56" spans="2:6" ht="15">
      <c r="B56" s="5" t="s">
        <v>55</v>
      </c>
      <c r="C56" s="13">
        <f>SUM(C8:C54)</f>
        <v>990941</v>
      </c>
      <c r="D56" s="13">
        <f>SUM(D8:D54)</f>
        <v>702810</v>
      </c>
      <c r="E56" s="13">
        <f>SUM(E8:E54)</f>
        <v>348530</v>
      </c>
      <c r="F56" s="13">
        <f>SUM(F8:F54)</f>
        <v>346278.9899271845</v>
      </c>
    </row>
    <row r="58" spans="3:6" ht="15">
      <c r="C58" s="13"/>
      <c r="D58" s="13"/>
      <c r="E58" s="13"/>
      <c r="F58" s="14"/>
    </row>
    <row r="59" spans="3:6" ht="15">
      <c r="C59" s="13"/>
      <c r="D59" s="13"/>
      <c r="E59" s="13"/>
      <c r="F59" s="14"/>
    </row>
    <row r="60" spans="3:6" ht="15">
      <c r="C60" s="13"/>
      <c r="D60" s="13"/>
      <c r="E60" s="13"/>
      <c r="F60" s="14"/>
    </row>
    <row r="61" spans="3:6" ht="15">
      <c r="C61" s="13"/>
      <c r="D61" s="13"/>
      <c r="E61" s="13"/>
      <c r="F61" s="14"/>
    </row>
    <row r="62" ht="15">
      <c r="F62" s="12"/>
    </row>
    <row r="63" spans="3:6" ht="15">
      <c r="C63" s="13"/>
      <c r="D63" s="13"/>
      <c r="E63" s="13"/>
      <c r="F63" s="14"/>
    </row>
    <row r="65" spans="2:6" ht="15">
      <c r="B65" s="5" t="s">
        <v>33</v>
      </c>
      <c r="C65" s="13">
        <f>SUM(C56+C63)</f>
        <v>990941</v>
      </c>
      <c r="D65" s="13">
        <f>SUM(D56+D63)</f>
        <v>702810</v>
      </c>
      <c r="E65" s="13">
        <f>SUM(E56+E63)</f>
        <v>348530</v>
      </c>
      <c r="F65" s="13">
        <f>SUM(F56+F63)</f>
        <v>346278.9899271845</v>
      </c>
    </row>
  </sheetData>
  <printOptions/>
  <pageMargins left="0.75" right="0.75" top="1" bottom="1" header="0.5" footer="0.5"/>
  <pageSetup fitToHeight="1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Gray</dc:creator>
  <cp:keywords/>
  <dc:description/>
  <cp:lastModifiedBy>Dick Van Aggelen</cp:lastModifiedBy>
  <cp:lastPrinted>2000-04-07T18:24:12Z</cp:lastPrinted>
  <dcterms:created xsi:type="dcterms:W3CDTF">1998-06-02T22:39:41Z</dcterms:created>
  <dcterms:modified xsi:type="dcterms:W3CDTF">2000-04-18T20:41:42Z</dcterms:modified>
  <cp:category/>
  <cp:version/>
  <cp:contentType/>
  <cp:contentStatus/>
</cp:coreProperties>
</file>