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240" windowHeight="13110" activeTab="0"/>
  </bookViews>
  <sheets>
    <sheet name="Total Company" sheetId="1" r:id="rId1"/>
    <sheet name="Dorris Exchange" sheetId="2" r:id="rId2"/>
    <sheet name="Macdoel Exchange" sheetId="3" r:id="rId3"/>
    <sheet name="Tulelake Exchange" sheetId="4" r:id="rId4"/>
    <sheet name="Newell Exchange" sheetId="5" r:id="rId5"/>
  </sheets>
  <definedNames/>
  <calcPr fullCalcOnLoad="1"/>
</workbook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<sst xmlns="http://schemas.openxmlformats.org/spreadsheetml/2006/main" count="385" uniqueCount="71">
  <si>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</si>
  <si>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</si>
  <si>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</si>
  <si>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</si>
  <si>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</si>
  <si>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</si>
  <si>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</si>
  <si>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</si>
  <si>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</si>
  <si>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</si>
  <si>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</si>
  <si>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</si>
  <si>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</si>
  <si>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</si>
  <si>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</si>
  <si>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</si>
  <si>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</si>
  <si>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</si>
  <si>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</si>
  <si>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</si>
  <si>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</si>
  <si>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</si>
  <si>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</si>
  <si>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</si>
  <si>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</si>
  <si>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</si>
  <si>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</si>
  <si>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</si>
  <si>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</si>
  <si>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</si>
  <si>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</si>
  <si>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</si>
  <si>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</si>
  <si>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</si>
  <si>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</si>
  <si>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</si>
  <si>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</si>
  <si>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</si>
  <si>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</si>
  <si>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</si>
  <si>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</si>
  <si>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</si>
  <si>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</si>
  <si>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</si>
  <si>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</si>
  <si>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</si>
  <si>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</si>
  <si>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</si>
  <si>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</si>
  <si>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</si>
  <si>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</si>
  <si>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</si>
  <si>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</si>
  <si>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</si>
  <si>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</si>
  <si>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</si>
  <si>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</si>
  <si>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</si>
  <si>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</si>
  <si>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</si>
  <si>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</si>
  <si>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</si>
  <si>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</si>
  <si>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</si>
  <si>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</si>
  <si>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</si>
  <si>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Date filed
(05/15/11)</t>
  </si>
  <si>
    <t>Date filed
(08/15/11)</t>
  </si>
  <si>
    <t>Date filed
(11/15/11)</t>
  </si>
  <si>
    <t>Date filed
(02/15/11)</t>
  </si>
  <si>
    <t>Total Company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</si>
</sst>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9" fontId="0" fillId="33" borderId="16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9" fontId="0" fillId="33" borderId="18" xfId="0" applyNumberFormat="1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2" fontId="0" fillId="33" borderId="16" xfId="0" applyNumberFormat="1" applyFont="1" applyFill="1" applyBorder="1" applyAlignment="1">
      <alignment/>
    </xf>
    <xf numFmtId="168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 quotePrefix="1">
      <alignment horizontal="right"/>
    </xf>
    <xf numFmtId="2" fontId="0" fillId="33" borderId="12" xfId="0" applyNumberFormat="1" applyFont="1" applyFill="1" applyBorder="1" applyAlignment="1">
      <alignment/>
    </xf>
    <xf numFmtId="168" fontId="0" fillId="33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1" fontId="0" fillId="33" borderId="16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9" fontId="0" fillId="33" borderId="14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19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35" fillId="0" borderId="10" xfId="52" applyBorder="1" applyAlignment="1" applyProtection="1">
      <alignment horizontal="left"/>
      <protection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M33" sqref="M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5" t="s">
        <v>23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5" s="3" customFormat="1" ht="13.5" thickBot="1">
      <c r="B2" s="3" t="s">
        <v>36</v>
      </c>
      <c r="D2" s="67" t="s">
        <v>58</v>
      </c>
      <c r="E2" s="67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70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68" t="s">
        <v>0</v>
      </c>
      <c r="C7" s="69"/>
      <c r="D7" s="70"/>
      <c r="E7" s="77" t="s">
        <v>66</v>
      </c>
      <c r="F7" s="78"/>
      <c r="G7" s="78"/>
      <c r="H7" s="81" t="s">
        <v>67</v>
      </c>
      <c r="I7" s="82"/>
      <c r="J7" s="83"/>
      <c r="K7" s="87" t="s">
        <v>68</v>
      </c>
      <c r="L7" s="78"/>
      <c r="M7" s="78"/>
      <c r="N7" s="81" t="s">
        <v>69</v>
      </c>
      <c r="O7" s="82"/>
      <c r="P7" s="83"/>
    </row>
    <row r="8" spans="2:16" s="2" customFormat="1" ht="12.75" customHeight="1">
      <c r="B8" s="71"/>
      <c r="C8" s="72"/>
      <c r="D8" s="73"/>
      <c r="E8" s="79"/>
      <c r="F8" s="80"/>
      <c r="G8" s="80"/>
      <c r="H8" s="84"/>
      <c r="I8" s="85"/>
      <c r="J8" s="86"/>
      <c r="K8" s="80"/>
      <c r="L8" s="80"/>
      <c r="M8" s="80"/>
      <c r="N8" s="84"/>
      <c r="O8" s="85"/>
      <c r="P8" s="86"/>
    </row>
    <row r="9" spans="2:16" ht="12.75" customHeight="1">
      <c r="B9" s="71"/>
      <c r="C9" s="72"/>
      <c r="D9" s="73"/>
      <c r="E9" s="88" t="s">
        <v>1</v>
      </c>
      <c r="F9" s="89"/>
      <c r="G9" s="90"/>
      <c r="H9" s="91" t="s">
        <v>2</v>
      </c>
      <c r="I9" s="92"/>
      <c r="J9" s="93"/>
      <c r="K9" s="88" t="s">
        <v>3</v>
      </c>
      <c r="L9" s="89"/>
      <c r="M9" s="90"/>
      <c r="N9" s="91" t="s">
        <v>4</v>
      </c>
      <c r="O9" s="92"/>
      <c r="P9" s="93"/>
    </row>
    <row r="10" spans="2:16" s="14" customFormat="1" ht="12.75" customHeight="1">
      <c r="B10" s="74"/>
      <c r="C10" s="75"/>
      <c r="D10" s="7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4" t="s">
        <v>43</v>
      </c>
      <c r="C11" s="95"/>
      <c r="D11" s="15" t="s">
        <v>26</v>
      </c>
      <c r="E11" s="16">
        <f>'Dorris Exchange'!E11+'Macdoel Exchange'!E11+'Tulelake Exchange'!E11+'Newell Exchange'!E11</f>
        <v>40</v>
      </c>
      <c r="F11" s="17">
        <f>'Dorris Exchange'!F11+'Macdoel Exchange'!F11+'Tulelake Exchange'!F11+'Newell Exchange'!F11</f>
        <v>48</v>
      </c>
      <c r="G11" s="18">
        <f>'Dorris Exchange'!G11+'Macdoel Exchange'!G11+'Tulelake Exchange'!G11+'Newell Exchange'!G11</f>
        <v>49</v>
      </c>
      <c r="H11" s="19">
        <f>'Dorris Exchange'!H11+'Macdoel Exchange'!H11+'Tulelake Exchange'!H11+'Newell Exchange'!H11</f>
        <v>25</v>
      </c>
      <c r="I11" s="20">
        <f>'Dorris Exchange'!I11+'Macdoel Exchange'!I11+'Tulelake Exchange'!I11+'Newell Exchange'!I11</f>
        <v>44</v>
      </c>
      <c r="J11" s="19">
        <f>'Dorris Exchange'!J11+'Macdoel Exchange'!J11+'Tulelake Exchange'!J11+'Newell Exchange'!J11</f>
        <v>79</v>
      </c>
      <c r="K11" s="18">
        <v>23</v>
      </c>
      <c r="L11" s="17">
        <v>28</v>
      </c>
      <c r="M11" s="18">
        <v>63</v>
      </c>
      <c r="N11" s="19"/>
      <c r="O11" s="20"/>
      <c r="P11" s="19"/>
    </row>
    <row r="12" spans="2:16" ht="12.75">
      <c r="B12" s="96"/>
      <c r="C12" s="97"/>
      <c r="D12" s="19" t="s">
        <v>27</v>
      </c>
      <c r="E12" s="18">
        <f>'Dorris Exchange'!E12+'Macdoel Exchange'!E12+'Tulelake Exchange'!E12+'Newell Exchange'!E12</f>
        <v>36</v>
      </c>
      <c r="F12" s="17">
        <f>'Dorris Exchange'!F12+'Macdoel Exchange'!F12+'Tulelake Exchange'!F12+'Newell Exchange'!F12</f>
        <v>39</v>
      </c>
      <c r="G12" s="18">
        <f>'Dorris Exchange'!G12+'Macdoel Exchange'!G12+'Tulelake Exchange'!G12+'Newell Exchange'!G12</f>
        <v>41</v>
      </c>
      <c r="H12" s="19">
        <f>'Dorris Exchange'!H12+'Macdoel Exchange'!H12+'Tulelake Exchange'!H12+'Newell Exchange'!H12</f>
        <v>18</v>
      </c>
      <c r="I12" s="20">
        <f>'Dorris Exchange'!I12+'Macdoel Exchange'!I12+'Tulelake Exchange'!I12+'Newell Exchange'!I12</f>
        <v>39</v>
      </c>
      <c r="J12" s="19">
        <f>'Dorris Exchange'!J12+'Macdoel Exchange'!J12+'Tulelake Exchange'!J12+'Newell Exchange'!J12</f>
        <v>39</v>
      </c>
      <c r="K12" s="18">
        <v>15</v>
      </c>
      <c r="L12" s="17">
        <v>17</v>
      </c>
      <c r="M12" s="18">
        <v>34</v>
      </c>
      <c r="N12" s="19"/>
      <c r="O12" s="20"/>
      <c r="P12" s="19"/>
    </row>
    <row r="13" spans="2:16" ht="12.75">
      <c r="B13" s="74"/>
      <c r="C13" s="76"/>
      <c r="D13" s="15" t="s">
        <v>28</v>
      </c>
      <c r="E13" s="53">
        <f>9/8</f>
        <v>1.125</v>
      </c>
      <c r="F13" s="54">
        <f aca="true" t="shared" si="0" ref="F13:L13">F11/F12</f>
        <v>1.2307692307692308</v>
      </c>
      <c r="G13" s="53">
        <f t="shared" si="0"/>
        <v>1.1951219512195121</v>
      </c>
      <c r="H13" s="45">
        <f t="shared" si="0"/>
        <v>1.3888888888888888</v>
      </c>
      <c r="I13" s="47">
        <f t="shared" si="0"/>
        <v>1.1282051282051282</v>
      </c>
      <c r="J13" s="45">
        <f t="shared" si="0"/>
        <v>2.0256410256410255</v>
      </c>
      <c r="K13" s="51">
        <f t="shared" si="0"/>
        <v>1.5333333333333334</v>
      </c>
      <c r="L13" s="54">
        <f t="shared" si="0"/>
        <v>1.6470588235294117</v>
      </c>
      <c r="M13" s="51">
        <f>M11/M12</f>
        <v>1.8529411764705883</v>
      </c>
      <c r="N13" s="45"/>
      <c r="O13" s="47"/>
      <c r="P13" s="45"/>
    </row>
    <row r="14" spans="2:16" ht="12.75" customHeight="1">
      <c r="B14" s="94" t="s">
        <v>44</v>
      </c>
      <c r="C14" s="95"/>
      <c r="D14" s="24" t="s">
        <v>45</v>
      </c>
      <c r="E14" s="25">
        <f>'Dorris Exchange'!E14+'Macdoel Exchange'!E14+'Tulelake Exchange'!E14+'Newell Exchange'!E14</f>
        <v>36</v>
      </c>
      <c r="F14" s="26">
        <f>'Dorris Exchange'!F14+'Macdoel Exchange'!F14+'Tulelake Exchange'!F14+'Newell Exchange'!F14</f>
        <v>39</v>
      </c>
      <c r="G14" s="25">
        <f>'Dorris Exchange'!G14+'Macdoel Exchange'!G14+'Tulelake Exchange'!G14+'Newell Exchange'!G14</f>
        <v>48</v>
      </c>
      <c r="H14" s="24">
        <f>'Dorris Exchange'!H14+'Macdoel Exchange'!H14+'Tulelake Exchange'!H14+'Newell Exchange'!H14</f>
        <v>23</v>
      </c>
      <c r="I14" s="27">
        <f>'Dorris Exchange'!I14+'Macdoel Exchange'!I14+'Tulelake Exchange'!I14+'Newell Exchange'!I14</f>
        <v>39</v>
      </c>
      <c r="J14" s="24">
        <f>'Dorris Exchange'!J14+'Macdoel Exchange'!J14+'Tulelake Exchange'!J14+'Newell Exchange'!J14</f>
        <v>39</v>
      </c>
      <c r="K14" s="25">
        <v>23</v>
      </c>
      <c r="L14" s="26">
        <v>17</v>
      </c>
      <c r="M14" s="25">
        <v>34</v>
      </c>
      <c r="N14" s="24"/>
      <c r="O14" s="27"/>
      <c r="P14" s="24"/>
    </row>
    <row r="15" spans="2:16" ht="15" customHeight="1">
      <c r="B15" s="96"/>
      <c r="C15" s="97"/>
      <c r="D15" s="28" t="s">
        <v>29</v>
      </c>
      <c r="E15" s="18">
        <f>'Dorris Exchange'!E15+'Macdoel Exchange'!E15+'Tulelake Exchange'!E15+'Newell Exchange'!E15</f>
        <v>36</v>
      </c>
      <c r="F15" s="17">
        <f>'Dorris Exchange'!F15+'Macdoel Exchange'!F15+'Tulelake Exchange'!F15+'Newell Exchange'!F15</f>
        <v>39</v>
      </c>
      <c r="G15" s="18">
        <f>'Dorris Exchange'!G15+'Macdoel Exchange'!G15+'Tulelake Exchange'!G15+'Newell Exchange'!G15</f>
        <v>48</v>
      </c>
      <c r="H15" s="19">
        <f>'Dorris Exchange'!H15+'Macdoel Exchange'!H15+'Tulelake Exchange'!H15+'Newell Exchange'!H15</f>
        <v>23</v>
      </c>
      <c r="I15" s="20">
        <f>'Dorris Exchange'!I15+'Macdoel Exchange'!I15+'Tulelake Exchange'!I15+'Newell Exchange'!I15</f>
        <v>39</v>
      </c>
      <c r="J15" s="19">
        <f>'Dorris Exchange'!J15+'Macdoel Exchange'!J15+'Tulelake Exchange'!J15+'Newell Exchange'!J15</f>
        <v>38</v>
      </c>
      <c r="K15" s="18">
        <v>23</v>
      </c>
      <c r="L15" s="17">
        <v>17</v>
      </c>
      <c r="M15" s="18">
        <v>34</v>
      </c>
      <c r="N15" s="19"/>
      <c r="O15" s="20"/>
      <c r="P15" s="19"/>
    </row>
    <row r="16" spans="2:16" ht="13.5" customHeight="1">
      <c r="B16" s="96"/>
      <c r="C16" s="97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1</v>
      </c>
      <c r="K16" s="21">
        <v>0</v>
      </c>
      <c r="L16" s="22">
        <v>0</v>
      </c>
      <c r="M16" s="21">
        <v>0</v>
      </c>
      <c r="N16" s="15"/>
      <c r="O16" s="23"/>
      <c r="P16" s="15"/>
    </row>
    <row r="17" spans="2:16" ht="12.75">
      <c r="B17" s="74"/>
      <c r="C17" s="76"/>
      <c r="D17" s="15" t="s">
        <v>17</v>
      </c>
      <c r="E17" s="38">
        <v>1</v>
      </c>
      <c r="F17" s="40">
        <v>1</v>
      </c>
      <c r="G17" s="38">
        <v>1</v>
      </c>
      <c r="H17" s="42">
        <v>1</v>
      </c>
      <c r="I17" s="46">
        <v>1</v>
      </c>
      <c r="J17" s="42">
        <f>J15/J14</f>
        <v>0.9743589743589743</v>
      </c>
      <c r="K17" s="38">
        <v>1</v>
      </c>
      <c r="L17" s="40">
        <v>1</v>
      </c>
      <c r="M17" s="38">
        <v>1</v>
      </c>
      <c r="N17" s="63"/>
      <c r="O17" s="63"/>
      <c r="P17" s="63"/>
    </row>
    <row r="18" spans="2:16" ht="12.75">
      <c r="B18" s="98" t="s">
        <v>18</v>
      </c>
      <c r="C18" s="99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0" t="s">
        <v>19</v>
      </c>
      <c r="C19" s="103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1"/>
      <c r="C20" s="104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1"/>
      <c r="C21" s="105"/>
      <c r="D21" s="15" t="s">
        <v>40</v>
      </c>
      <c r="E21" s="52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1"/>
      <c r="C22" s="103" t="s">
        <v>31</v>
      </c>
      <c r="D22" s="24" t="s">
        <v>47</v>
      </c>
      <c r="E22" s="25">
        <f>'Dorris Exchange'!E25+'Macdoel Exchange'!E25+'Tulelake Exchange'!E25+'Newell Exchange'!E25</f>
        <v>2156</v>
      </c>
      <c r="F22" s="26">
        <f>'Dorris Exchange'!F25+'Macdoel Exchange'!F25+'Tulelake Exchange'!F25+'Newell Exchange'!F25</f>
        <v>2140</v>
      </c>
      <c r="G22" s="25">
        <f>'Dorris Exchange'!G25+'Macdoel Exchange'!G25+'Tulelake Exchange'!G25+'Newell Exchange'!G25</f>
        <v>2134</v>
      </c>
      <c r="H22" s="24">
        <f>'Dorris Exchange'!H25+'Macdoel Exchange'!H25+'Tulelake Exchange'!H25+'Newell Exchange'!H25</f>
        <v>2134</v>
      </c>
      <c r="I22" s="27">
        <f>'Dorris Exchange'!I25+'Macdoel Exchange'!I25+'Tulelake Exchange'!I25+'Newell Exchange'!I25</f>
        <v>2132</v>
      </c>
      <c r="J22" s="24">
        <f>'Dorris Exchange'!J25+'Macdoel Exchange'!J25+'Tulelake Exchange'!J25+'Newell Exchange'!J25</f>
        <v>2130</v>
      </c>
      <c r="K22" s="25">
        <v>2143</v>
      </c>
      <c r="L22" s="26">
        <v>2120</v>
      </c>
      <c r="M22" s="25">
        <v>2127</v>
      </c>
      <c r="N22" s="24"/>
      <c r="O22" s="27"/>
      <c r="P22" s="24"/>
    </row>
    <row r="23" spans="2:16" ht="12.75">
      <c r="B23" s="101"/>
      <c r="C23" s="104"/>
      <c r="D23" s="19" t="s">
        <v>48</v>
      </c>
      <c r="E23" s="18">
        <f>'Dorris Exchange'!E26+'Macdoel Exchange'!E26+'Tulelake Exchange'!E26+'Newell Exchange'!E26</f>
        <v>46</v>
      </c>
      <c r="F23" s="17">
        <f>'Dorris Exchange'!F26+'Macdoel Exchange'!F26+'Tulelake Exchange'!F26+'Newell Exchange'!F26</f>
        <v>41</v>
      </c>
      <c r="G23" s="18">
        <f>'Dorris Exchange'!G26+'Macdoel Exchange'!G26+'Tulelake Exchange'!G26+'Newell Exchange'!G26</f>
        <v>56</v>
      </c>
      <c r="H23" s="19">
        <f>'Dorris Exchange'!H26+'Macdoel Exchange'!H26+'Tulelake Exchange'!H26+'Newell Exchange'!H26</f>
        <v>35</v>
      </c>
      <c r="I23" s="20">
        <f>'Dorris Exchange'!I26+'Macdoel Exchange'!I26+'Tulelake Exchange'!I26+'Newell Exchange'!I26</f>
        <v>43</v>
      </c>
      <c r="J23" s="19">
        <f>'Dorris Exchange'!J26+'Macdoel Exchange'!J26+'Tulelake Exchange'!J26+'Newell Exchange'!J26</f>
        <v>41</v>
      </c>
      <c r="K23" s="18">
        <v>41</v>
      </c>
      <c r="L23" s="17">
        <v>41</v>
      </c>
      <c r="M23" s="18">
        <v>40</v>
      </c>
      <c r="N23" s="19"/>
      <c r="O23" s="20"/>
      <c r="P23" s="19"/>
    </row>
    <row r="24" spans="2:16" ht="12.75">
      <c r="B24" s="101"/>
      <c r="C24" s="105"/>
      <c r="D24" s="15" t="s">
        <v>40</v>
      </c>
      <c r="E24" s="52">
        <f aca="true" t="shared" si="1" ref="E24:J24">E23/E22</f>
        <v>0.021335807050092765</v>
      </c>
      <c r="F24" s="55">
        <f t="shared" si="1"/>
        <v>0.019158878504672898</v>
      </c>
      <c r="G24" s="52">
        <f t="shared" si="1"/>
        <v>0.026241799437675725</v>
      </c>
      <c r="H24" s="43">
        <f t="shared" si="1"/>
        <v>0.01640112464854733</v>
      </c>
      <c r="I24" s="43">
        <f t="shared" si="1"/>
        <v>0.020168855534709193</v>
      </c>
      <c r="J24" s="43">
        <f t="shared" si="1"/>
        <v>0.019248826291079813</v>
      </c>
      <c r="K24" s="52">
        <f>K23/K22</f>
        <v>0.019132057862809144</v>
      </c>
      <c r="L24" s="55">
        <f>L23/L22</f>
        <v>0.019339622641509433</v>
      </c>
      <c r="M24" s="52">
        <f>M23/M22</f>
        <v>0.018805829807240243</v>
      </c>
      <c r="N24" s="43"/>
      <c r="O24" s="48"/>
      <c r="P24" s="43"/>
    </row>
    <row r="25" spans="2:16" ht="12.75" customHeight="1">
      <c r="B25" s="101"/>
      <c r="C25" s="103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1"/>
      <c r="C26" s="104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2"/>
      <c r="C27" s="105"/>
      <c r="D27" s="15" t="s">
        <v>40</v>
      </c>
      <c r="E27" s="52"/>
      <c r="F27" s="55"/>
      <c r="G27" s="52"/>
      <c r="H27" s="43"/>
      <c r="I27" s="48"/>
      <c r="J27" s="43"/>
      <c r="K27" s="52"/>
      <c r="L27" s="55"/>
      <c r="M27" s="52"/>
      <c r="N27" s="43"/>
      <c r="O27" s="48"/>
      <c r="P27" s="43"/>
    </row>
    <row r="28" spans="2:16" ht="12.75">
      <c r="B28" s="106" t="s">
        <v>50</v>
      </c>
      <c r="C28" s="95"/>
      <c r="D28" s="29" t="s">
        <v>51</v>
      </c>
      <c r="E28" s="25">
        <f>'Dorris Exchange'!E28+'Macdoel Exchange'!E28+'Tulelake Exchange'!E28+'Newell Exchange'!E28</f>
        <v>13</v>
      </c>
      <c r="F28" s="26">
        <f>'Dorris Exchange'!F28+'Macdoel Exchange'!F28+'Tulelake Exchange'!F28+'Newell Exchange'!F28</f>
        <v>17</v>
      </c>
      <c r="G28" s="25">
        <f>'Dorris Exchange'!G28+'Macdoel Exchange'!G28+'Tulelake Exchange'!G28+'Newell Exchange'!G28</f>
        <v>29</v>
      </c>
      <c r="H28" s="24">
        <f>'Dorris Exchange'!H28+'Macdoel Exchange'!H28+'Tulelake Exchange'!H28+'Newell Exchange'!H28</f>
        <v>9</v>
      </c>
      <c r="I28" s="27">
        <f>'Dorris Exchange'!I28+'Macdoel Exchange'!I28+'Tulelake Exchange'!I28+'Newell Exchange'!I28</f>
        <v>13</v>
      </c>
      <c r="J28" s="24">
        <f>'Dorris Exchange'!J28+'Macdoel Exchange'!J28+'Tulelake Exchange'!J28+'Newell Exchange'!J28</f>
        <v>20</v>
      </c>
      <c r="K28" s="25">
        <v>11</v>
      </c>
      <c r="L28" s="26">
        <v>15</v>
      </c>
      <c r="M28" s="25">
        <v>14</v>
      </c>
      <c r="N28" s="24"/>
      <c r="O28" s="27"/>
      <c r="P28" s="24"/>
    </row>
    <row r="29" spans="2:16" ht="12.75">
      <c r="B29" s="96"/>
      <c r="C29" s="97"/>
      <c r="D29" s="19" t="s">
        <v>52</v>
      </c>
      <c r="E29" s="18">
        <f>'Dorris Exchange'!E29+'Macdoel Exchange'!E29+'Tulelake Exchange'!E29+'Newell Exchange'!E29</f>
        <v>13</v>
      </c>
      <c r="F29" s="17">
        <f>'Dorris Exchange'!F29+'Macdoel Exchange'!F29+'Tulelake Exchange'!F29+'Newell Exchange'!F29</f>
        <v>17</v>
      </c>
      <c r="G29" s="18">
        <f>'Dorris Exchange'!G29+'Macdoel Exchange'!G29+'Tulelake Exchange'!G29+'Newell Exchange'!G29</f>
        <v>29</v>
      </c>
      <c r="H29" s="19">
        <f>'Dorris Exchange'!H29+'Macdoel Exchange'!H29+'Tulelake Exchange'!H29+'Newell Exchange'!H29</f>
        <v>8</v>
      </c>
      <c r="I29" s="20">
        <f>'Dorris Exchange'!I29+'Macdoel Exchange'!I29+'Tulelake Exchange'!I29+'Newell Exchange'!I29</f>
        <v>13</v>
      </c>
      <c r="J29" s="19">
        <f>'Dorris Exchange'!J29+'Macdoel Exchange'!J29+'Tulelake Exchange'!J29+'Newell Exchange'!J29</f>
        <v>19</v>
      </c>
      <c r="K29" s="18">
        <v>11</v>
      </c>
      <c r="L29" s="17">
        <v>15</v>
      </c>
      <c r="M29" s="18">
        <v>13</v>
      </c>
      <c r="N29" s="19"/>
      <c r="O29" s="20"/>
      <c r="P29" s="19"/>
    </row>
    <row r="30" spans="2:16" ht="12.75">
      <c r="B30" s="96"/>
      <c r="C30" s="97"/>
      <c r="D30" s="30" t="s">
        <v>53</v>
      </c>
      <c r="E30" s="39">
        <v>1</v>
      </c>
      <c r="F30" s="41">
        <v>1</v>
      </c>
      <c r="G30" s="39">
        <v>1</v>
      </c>
      <c r="H30" s="44">
        <f>H29/H28</f>
        <v>0.8888888888888888</v>
      </c>
      <c r="I30" s="49">
        <v>1</v>
      </c>
      <c r="J30" s="62">
        <f>J29/J28</f>
        <v>0.95</v>
      </c>
      <c r="K30" s="39">
        <v>1</v>
      </c>
      <c r="L30" s="41">
        <v>1</v>
      </c>
      <c r="M30" s="39">
        <f>M29/M28</f>
        <v>0.9285714285714286</v>
      </c>
      <c r="N30" s="62"/>
      <c r="O30" s="62"/>
      <c r="P30" s="62"/>
    </row>
    <row r="31" spans="2:16" ht="12.75">
      <c r="B31" s="96"/>
      <c r="C31" s="97"/>
      <c r="D31" s="19" t="s">
        <v>41</v>
      </c>
      <c r="E31" s="61">
        <f>'Dorris Exchange'!E31+'Macdoel Exchange'!E31+'Tulelake Exchange'!E31+'Newell Exchange'!E31</f>
        <v>37.5</v>
      </c>
      <c r="F31" s="17">
        <f>'Dorris Exchange'!F31+'Macdoel Exchange'!F31+'Tulelake Exchange'!F31+'Newell Exchange'!F31</f>
        <v>109.78</v>
      </c>
      <c r="G31" s="18">
        <f>'Dorris Exchange'!G31+'Macdoel Exchange'!G31+'Tulelake Exchange'!G31+'Newell Exchange'!G31</f>
        <v>88.35</v>
      </c>
      <c r="H31" s="19">
        <f>'Dorris Exchange'!H31+'Macdoel Exchange'!H31+'Tulelake Exchange'!H31+'Newell Exchange'!H31</f>
        <v>34.47</v>
      </c>
      <c r="I31" s="19">
        <f>'Dorris Exchange'!I31+'Macdoel Exchange'!I31+'Tulelake Exchange'!I31+'Newell Exchange'!J31</f>
        <v>47.28</v>
      </c>
      <c r="J31" s="19">
        <f>'Dorris Exchange'!J31+'Macdoel Exchange'!J31+'Tulelake Exchange'!J31+'Newell Exchange'!J31</f>
        <v>111.16</v>
      </c>
      <c r="K31" s="18">
        <v>51.82</v>
      </c>
      <c r="L31" s="17">
        <v>22.37</v>
      </c>
      <c r="M31" s="18">
        <v>92.87</v>
      </c>
      <c r="N31" s="19"/>
      <c r="O31" s="20"/>
      <c r="P31" s="19"/>
    </row>
    <row r="32" spans="2:16" ht="12.75">
      <c r="B32" s="74"/>
      <c r="C32" s="76"/>
      <c r="D32" s="15" t="s">
        <v>42</v>
      </c>
      <c r="E32" s="51">
        <f>E31/E29</f>
        <v>2.8846153846153846</v>
      </c>
      <c r="F32" s="54">
        <f>F31/F29</f>
        <v>6.45764705882353</v>
      </c>
      <c r="G32" s="51">
        <f>G31/G29</f>
        <v>3.046551724137931</v>
      </c>
      <c r="H32" s="45">
        <f>H31/H28</f>
        <v>3.83</v>
      </c>
      <c r="I32" s="47">
        <f>I31/I28</f>
        <v>3.636923076923077</v>
      </c>
      <c r="J32" s="56">
        <f>J31/J28</f>
        <v>5.558</v>
      </c>
      <c r="K32" s="51">
        <f>51.82/11</f>
        <v>4.710909090909091</v>
      </c>
      <c r="L32" s="54">
        <f>L31/L29</f>
        <v>1.4913333333333334</v>
      </c>
      <c r="M32" s="51">
        <f>M31/M28</f>
        <v>6.633571428571429</v>
      </c>
      <c r="N32" s="45"/>
      <c r="O32" s="47"/>
      <c r="P32" s="45"/>
    </row>
    <row r="34" spans="2:16" s="3" customFormat="1" ht="12.75">
      <c r="B34" s="91" t="s">
        <v>20</v>
      </c>
      <c r="C34" s="107"/>
      <c r="D34" s="107"/>
      <c r="E34" s="107"/>
      <c r="F34" s="107"/>
      <c r="G34" s="107"/>
      <c r="H34" s="108"/>
      <c r="I34" s="109" t="s">
        <v>1</v>
      </c>
      <c r="J34" s="110"/>
      <c r="K34" s="111" t="s">
        <v>2</v>
      </c>
      <c r="L34" s="112"/>
      <c r="M34" s="109" t="s">
        <v>3</v>
      </c>
      <c r="N34" s="110"/>
      <c r="O34" s="111" t="s">
        <v>4</v>
      </c>
      <c r="P34" s="112"/>
    </row>
    <row r="35" spans="2:16" ht="12.75" customHeight="1">
      <c r="B35" s="121" t="s">
        <v>54</v>
      </c>
      <c r="C35" s="122"/>
      <c r="D35" s="122"/>
      <c r="E35" s="113" t="s">
        <v>55</v>
      </c>
      <c r="F35" s="113"/>
      <c r="G35" s="113"/>
      <c r="H35" s="113"/>
      <c r="I35" s="114"/>
      <c r="J35" s="115"/>
      <c r="K35" s="116"/>
      <c r="L35" s="99"/>
      <c r="M35" s="114"/>
      <c r="N35" s="115"/>
      <c r="O35" s="116"/>
      <c r="P35" s="99"/>
    </row>
    <row r="36" spans="2:16" ht="12.75">
      <c r="B36" s="122"/>
      <c r="C36" s="122"/>
      <c r="D36" s="122"/>
      <c r="E36" s="113" t="s">
        <v>21</v>
      </c>
      <c r="F36" s="113"/>
      <c r="G36" s="113"/>
      <c r="H36" s="113"/>
      <c r="I36" s="114"/>
      <c r="J36" s="115"/>
      <c r="K36" s="116"/>
      <c r="L36" s="99"/>
      <c r="M36" s="114"/>
      <c r="N36" s="115"/>
      <c r="O36" s="116"/>
      <c r="P36" s="99"/>
    </row>
    <row r="37" spans="2:16" ht="12.75">
      <c r="B37" s="122"/>
      <c r="C37" s="122"/>
      <c r="D37" s="122"/>
      <c r="E37" s="113" t="s">
        <v>56</v>
      </c>
      <c r="F37" s="113"/>
      <c r="G37" s="113"/>
      <c r="H37" s="113"/>
      <c r="I37" s="114"/>
      <c r="J37" s="115"/>
      <c r="K37" s="116"/>
      <c r="L37" s="99"/>
      <c r="M37" s="114"/>
      <c r="N37" s="115"/>
      <c r="O37" s="116"/>
      <c r="P37" s="99"/>
    </row>
    <row r="38" spans="2:16" ht="12.75">
      <c r="B38" s="32"/>
      <c r="C38" s="32"/>
      <c r="D38" s="32"/>
      <c r="E38" s="33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2"/>
    </row>
    <row r="39" spans="2:16" ht="12.75">
      <c r="B39" s="32"/>
      <c r="C39" s="32"/>
      <c r="D39" s="32"/>
      <c r="E39" s="33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2"/>
    </row>
    <row r="41" spans="3:16" ht="12.75">
      <c r="C41" s="117" t="s">
        <v>22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</row>
    <row r="42" spans="3:16" ht="12.75"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19" t="s">
        <v>61</v>
      </c>
      <c r="I44" s="119"/>
      <c r="J44" s="119"/>
      <c r="L44" s="6" t="s">
        <v>35</v>
      </c>
      <c r="M44" s="120" t="s">
        <v>62</v>
      </c>
      <c r="N44" s="119"/>
      <c r="O44" s="119"/>
    </row>
    <row r="45" spans="5:11" ht="12.75">
      <c r="E45" s="3"/>
      <c r="H45" s="3"/>
      <c r="K45" s="3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5" t="s">
        <v>23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5" s="3" customFormat="1" ht="13.5" thickBot="1">
      <c r="B2" s="3" t="s">
        <v>36</v>
      </c>
      <c r="D2" s="67" t="s">
        <v>58</v>
      </c>
      <c r="E2" s="67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68" t="s">
        <v>0</v>
      </c>
      <c r="C7" s="69"/>
      <c r="D7" s="70"/>
      <c r="E7" s="77" t="s">
        <v>66</v>
      </c>
      <c r="F7" s="78"/>
      <c r="G7" s="78"/>
      <c r="H7" s="81" t="s">
        <v>67</v>
      </c>
      <c r="I7" s="82"/>
      <c r="J7" s="83"/>
      <c r="K7" s="87" t="s">
        <v>68</v>
      </c>
      <c r="L7" s="78"/>
      <c r="M7" s="78"/>
      <c r="N7" s="81" t="s">
        <v>69</v>
      </c>
      <c r="O7" s="82"/>
      <c r="P7" s="83"/>
    </row>
    <row r="8" spans="2:16" s="2" customFormat="1" ht="12.75" customHeight="1">
      <c r="B8" s="71"/>
      <c r="C8" s="72"/>
      <c r="D8" s="73"/>
      <c r="E8" s="79"/>
      <c r="F8" s="80"/>
      <c r="G8" s="80"/>
      <c r="H8" s="84"/>
      <c r="I8" s="85"/>
      <c r="J8" s="86"/>
      <c r="K8" s="80"/>
      <c r="L8" s="80"/>
      <c r="M8" s="80"/>
      <c r="N8" s="84"/>
      <c r="O8" s="85"/>
      <c r="P8" s="86"/>
    </row>
    <row r="9" spans="2:16" ht="12.75" customHeight="1">
      <c r="B9" s="71"/>
      <c r="C9" s="72"/>
      <c r="D9" s="73"/>
      <c r="E9" s="88" t="s">
        <v>1</v>
      </c>
      <c r="F9" s="89"/>
      <c r="G9" s="90"/>
      <c r="H9" s="91" t="s">
        <v>2</v>
      </c>
      <c r="I9" s="92"/>
      <c r="J9" s="93"/>
      <c r="K9" s="88" t="s">
        <v>3</v>
      </c>
      <c r="L9" s="89"/>
      <c r="M9" s="90"/>
      <c r="N9" s="91" t="s">
        <v>4</v>
      </c>
      <c r="O9" s="92"/>
      <c r="P9" s="93"/>
    </row>
    <row r="10" spans="2:16" s="14" customFormat="1" ht="12.75" customHeight="1">
      <c r="B10" s="74"/>
      <c r="C10" s="75"/>
      <c r="D10" s="7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4" t="s">
        <v>43</v>
      </c>
      <c r="C11" s="95"/>
      <c r="D11" s="15" t="s">
        <v>26</v>
      </c>
      <c r="E11" s="16">
        <v>9</v>
      </c>
      <c r="F11" s="17">
        <v>11</v>
      </c>
      <c r="G11" s="18">
        <v>17</v>
      </c>
      <c r="H11" s="19">
        <v>11</v>
      </c>
      <c r="I11" s="20">
        <v>11</v>
      </c>
      <c r="J11" s="19">
        <v>46</v>
      </c>
      <c r="K11" s="18">
        <v>9</v>
      </c>
      <c r="L11" s="17">
        <v>12</v>
      </c>
      <c r="M11" s="18">
        <v>11</v>
      </c>
      <c r="N11" s="19"/>
      <c r="O11" s="20"/>
      <c r="P11" s="19"/>
    </row>
    <row r="12" spans="2:16" ht="12.75">
      <c r="B12" s="96"/>
      <c r="C12" s="97"/>
      <c r="D12" s="19" t="s">
        <v>27</v>
      </c>
      <c r="E12" s="18">
        <v>8</v>
      </c>
      <c r="F12" s="17">
        <v>10</v>
      </c>
      <c r="G12" s="18">
        <v>12</v>
      </c>
      <c r="H12" s="19">
        <v>6</v>
      </c>
      <c r="I12" s="20">
        <v>9</v>
      </c>
      <c r="J12" s="19">
        <v>13</v>
      </c>
      <c r="K12" s="18">
        <v>7</v>
      </c>
      <c r="L12" s="17">
        <v>8</v>
      </c>
      <c r="M12" s="18">
        <v>7</v>
      </c>
      <c r="N12" s="19"/>
      <c r="O12" s="20"/>
      <c r="P12" s="19"/>
    </row>
    <row r="13" spans="2:16" ht="12.75">
      <c r="B13" s="74"/>
      <c r="C13" s="76"/>
      <c r="D13" s="15" t="s">
        <v>28</v>
      </c>
      <c r="E13" s="53">
        <f>9/8</f>
        <v>1.125</v>
      </c>
      <c r="F13" s="54">
        <f aca="true" t="shared" si="0" ref="F13:L13">F11/F12</f>
        <v>1.1</v>
      </c>
      <c r="G13" s="53">
        <f t="shared" si="0"/>
        <v>1.4166666666666667</v>
      </c>
      <c r="H13" s="45">
        <f t="shared" si="0"/>
        <v>1.8333333333333333</v>
      </c>
      <c r="I13" s="47">
        <f t="shared" si="0"/>
        <v>1.2222222222222223</v>
      </c>
      <c r="J13" s="45">
        <f t="shared" si="0"/>
        <v>3.5384615384615383</v>
      </c>
      <c r="K13" s="51">
        <f t="shared" si="0"/>
        <v>1.2857142857142858</v>
      </c>
      <c r="L13" s="54">
        <f t="shared" si="0"/>
        <v>1.5</v>
      </c>
      <c r="M13" s="51">
        <f>M11/M12</f>
        <v>1.5714285714285714</v>
      </c>
      <c r="N13" s="45"/>
      <c r="O13" s="47"/>
      <c r="P13" s="45"/>
    </row>
    <row r="14" spans="2:16" ht="12.75" customHeight="1">
      <c r="B14" s="94" t="s">
        <v>44</v>
      </c>
      <c r="C14" s="95"/>
      <c r="D14" s="24" t="s">
        <v>45</v>
      </c>
      <c r="E14" s="25">
        <v>8</v>
      </c>
      <c r="F14" s="26">
        <v>10</v>
      </c>
      <c r="G14" s="25">
        <v>17</v>
      </c>
      <c r="H14" s="24">
        <v>11</v>
      </c>
      <c r="I14" s="27">
        <v>9</v>
      </c>
      <c r="J14" s="24">
        <v>13</v>
      </c>
      <c r="K14" s="25">
        <v>7</v>
      </c>
      <c r="L14" s="26">
        <v>8</v>
      </c>
      <c r="M14" s="25">
        <v>7</v>
      </c>
      <c r="N14" s="24"/>
      <c r="O14" s="27"/>
      <c r="P14" s="24"/>
    </row>
    <row r="15" spans="2:16" ht="15" customHeight="1">
      <c r="B15" s="96"/>
      <c r="C15" s="97"/>
      <c r="D15" s="28" t="s">
        <v>29</v>
      </c>
      <c r="E15" s="18">
        <v>8</v>
      </c>
      <c r="F15" s="17">
        <v>10</v>
      </c>
      <c r="G15" s="18">
        <v>17</v>
      </c>
      <c r="H15" s="19">
        <v>11</v>
      </c>
      <c r="I15" s="20">
        <v>9</v>
      </c>
      <c r="J15" s="19">
        <v>12</v>
      </c>
      <c r="K15" s="18">
        <v>7</v>
      </c>
      <c r="L15" s="17">
        <v>8</v>
      </c>
      <c r="M15" s="18">
        <v>7</v>
      </c>
      <c r="N15" s="19"/>
      <c r="O15" s="20"/>
      <c r="P15" s="19"/>
    </row>
    <row r="16" spans="2:16" ht="13.5" customHeight="1">
      <c r="B16" s="96"/>
      <c r="C16" s="97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1</v>
      </c>
      <c r="K16" s="21">
        <v>0</v>
      </c>
      <c r="L16" s="22">
        <v>0</v>
      </c>
      <c r="M16" s="21">
        <v>0</v>
      </c>
      <c r="N16" s="15"/>
      <c r="O16" s="23"/>
      <c r="P16" s="15"/>
    </row>
    <row r="17" spans="2:16" ht="12.75">
      <c r="B17" s="74"/>
      <c r="C17" s="76"/>
      <c r="D17" s="15" t="s">
        <v>17</v>
      </c>
      <c r="E17" s="38">
        <v>1</v>
      </c>
      <c r="F17" s="40">
        <v>1</v>
      </c>
      <c r="G17" s="38">
        <v>1</v>
      </c>
      <c r="H17" s="42">
        <v>1</v>
      </c>
      <c r="I17" s="46">
        <v>1</v>
      </c>
      <c r="J17" s="42">
        <f>12/13</f>
        <v>0.9230769230769231</v>
      </c>
      <c r="K17" s="38">
        <v>1</v>
      </c>
      <c r="L17" s="40">
        <v>1</v>
      </c>
      <c r="M17" s="38">
        <v>1</v>
      </c>
      <c r="N17" s="63"/>
      <c r="O17" s="63"/>
      <c r="P17" s="63"/>
    </row>
    <row r="18" spans="2:16" ht="12.75">
      <c r="B18" s="98" t="s">
        <v>18</v>
      </c>
      <c r="C18" s="99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0" t="s">
        <v>19</v>
      </c>
      <c r="C19" s="103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1"/>
      <c r="C20" s="104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1"/>
      <c r="C21" s="105"/>
      <c r="D21" s="15" t="s">
        <v>40</v>
      </c>
      <c r="E21" s="52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1"/>
      <c r="C22" s="103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1"/>
      <c r="C23" s="104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1"/>
      <c r="C24" s="105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1"/>
      <c r="C25" s="103" t="s">
        <v>49</v>
      </c>
      <c r="D25" s="24" t="s">
        <v>47</v>
      </c>
      <c r="E25" s="25">
        <v>564</v>
      </c>
      <c r="F25" s="26">
        <v>557</v>
      </c>
      <c r="G25" s="25">
        <v>556</v>
      </c>
      <c r="H25" s="24">
        <v>560</v>
      </c>
      <c r="I25" s="27">
        <v>555</v>
      </c>
      <c r="J25" s="24">
        <v>548</v>
      </c>
      <c r="K25" s="25">
        <v>556</v>
      </c>
      <c r="L25" s="26">
        <v>547</v>
      </c>
      <c r="M25" s="25">
        <v>551</v>
      </c>
      <c r="N25" s="24"/>
      <c r="O25" s="27"/>
      <c r="P25" s="24"/>
    </row>
    <row r="26" spans="2:16" ht="12.75">
      <c r="B26" s="101"/>
      <c r="C26" s="104"/>
      <c r="D26" s="19" t="s">
        <v>48</v>
      </c>
      <c r="E26" s="18">
        <v>19</v>
      </c>
      <c r="F26" s="17">
        <v>11</v>
      </c>
      <c r="G26" s="18">
        <v>22</v>
      </c>
      <c r="H26" s="19">
        <v>16</v>
      </c>
      <c r="I26" s="20">
        <v>13</v>
      </c>
      <c r="J26" s="19">
        <v>15</v>
      </c>
      <c r="K26" s="18">
        <v>21</v>
      </c>
      <c r="L26" s="17">
        <v>15</v>
      </c>
      <c r="M26" s="18">
        <v>16</v>
      </c>
      <c r="N26" s="19"/>
      <c r="O26" s="20"/>
      <c r="P26" s="19"/>
    </row>
    <row r="27" spans="2:16" ht="12.75">
      <c r="B27" s="102"/>
      <c r="C27" s="105"/>
      <c r="D27" s="15" t="s">
        <v>40</v>
      </c>
      <c r="E27" s="52">
        <f>E26/E25</f>
        <v>0.03368794326241135</v>
      </c>
      <c r="F27" s="55">
        <f>11/557</f>
        <v>0.019748653500897665</v>
      </c>
      <c r="G27" s="52">
        <f aca="true" t="shared" si="1" ref="G27:M27">G26/G25</f>
        <v>0.039568345323741004</v>
      </c>
      <c r="H27" s="43">
        <f t="shared" si="1"/>
        <v>0.02857142857142857</v>
      </c>
      <c r="I27" s="48">
        <f t="shared" si="1"/>
        <v>0.023423423423423424</v>
      </c>
      <c r="J27" s="43">
        <f t="shared" si="1"/>
        <v>0.02737226277372263</v>
      </c>
      <c r="K27" s="52">
        <f t="shared" si="1"/>
        <v>0.03776978417266187</v>
      </c>
      <c r="L27" s="55">
        <f t="shared" si="1"/>
        <v>0.027422303473491772</v>
      </c>
      <c r="M27" s="52">
        <f t="shared" si="1"/>
        <v>0.029038112522686024</v>
      </c>
      <c r="N27" s="43"/>
      <c r="O27" s="48"/>
      <c r="P27" s="43"/>
    </row>
    <row r="28" spans="2:16" ht="12.75">
      <c r="B28" s="106" t="s">
        <v>50</v>
      </c>
      <c r="C28" s="95"/>
      <c r="D28" s="29" t="s">
        <v>51</v>
      </c>
      <c r="E28" s="25">
        <v>4</v>
      </c>
      <c r="F28" s="26">
        <v>6</v>
      </c>
      <c r="G28" s="25">
        <v>14</v>
      </c>
      <c r="H28" s="24">
        <v>5</v>
      </c>
      <c r="I28" s="27">
        <v>4</v>
      </c>
      <c r="J28" s="24">
        <v>7</v>
      </c>
      <c r="K28" s="25">
        <v>5</v>
      </c>
      <c r="L28" s="26">
        <v>3</v>
      </c>
      <c r="M28" s="25">
        <v>3</v>
      </c>
      <c r="N28" s="24"/>
      <c r="O28" s="27"/>
      <c r="P28" s="24"/>
    </row>
    <row r="29" spans="2:16" ht="12.75">
      <c r="B29" s="96"/>
      <c r="C29" s="97"/>
      <c r="D29" s="19" t="s">
        <v>52</v>
      </c>
      <c r="E29" s="18">
        <v>4</v>
      </c>
      <c r="F29" s="17">
        <v>6</v>
      </c>
      <c r="G29" s="18">
        <v>14</v>
      </c>
      <c r="H29" s="19">
        <v>4</v>
      </c>
      <c r="I29" s="20">
        <v>4</v>
      </c>
      <c r="J29" s="19">
        <v>7</v>
      </c>
      <c r="K29" s="18">
        <v>5</v>
      </c>
      <c r="L29" s="17">
        <v>3</v>
      </c>
      <c r="M29" s="18">
        <v>3</v>
      </c>
      <c r="N29" s="19"/>
      <c r="O29" s="20"/>
      <c r="P29" s="19"/>
    </row>
    <row r="30" spans="2:16" ht="12.75">
      <c r="B30" s="96"/>
      <c r="C30" s="97"/>
      <c r="D30" s="30" t="s">
        <v>53</v>
      </c>
      <c r="E30" s="39">
        <v>1</v>
      </c>
      <c r="F30" s="41">
        <v>1</v>
      </c>
      <c r="G30" s="39">
        <v>1</v>
      </c>
      <c r="H30" s="44">
        <f>H29/H28</f>
        <v>0.8</v>
      </c>
      <c r="I30" s="49">
        <v>1</v>
      </c>
      <c r="J30" s="62">
        <v>1</v>
      </c>
      <c r="K30" s="39">
        <v>1</v>
      </c>
      <c r="L30" s="41">
        <v>1</v>
      </c>
      <c r="M30" s="39">
        <v>1</v>
      </c>
      <c r="N30" s="62"/>
      <c r="O30" s="62"/>
      <c r="P30" s="62"/>
    </row>
    <row r="31" spans="2:16" ht="12.75">
      <c r="B31" s="96"/>
      <c r="C31" s="97"/>
      <c r="D31" s="19" t="s">
        <v>41</v>
      </c>
      <c r="E31" s="18">
        <v>2.77</v>
      </c>
      <c r="F31" s="17">
        <v>51.78</v>
      </c>
      <c r="G31" s="18">
        <v>35.62</v>
      </c>
      <c r="H31" s="19">
        <v>31.45</v>
      </c>
      <c r="I31" s="19">
        <v>16.55</v>
      </c>
      <c r="J31" s="19">
        <v>27.68</v>
      </c>
      <c r="K31" s="18">
        <v>23.35</v>
      </c>
      <c r="L31" s="17">
        <v>4.78</v>
      </c>
      <c r="M31" s="18">
        <v>26.1</v>
      </c>
      <c r="N31" s="19"/>
      <c r="O31" s="20"/>
      <c r="P31" s="19"/>
    </row>
    <row r="32" spans="2:16" ht="12.75">
      <c r="B32" s="74"/>
      <c r="C32" s="76"/>
      <c r="D32" s="15" t="s">
        <v>42</v>
      </c>
      <c r="E32" s="51">
        <f>2.77/4</f>
        <v>0.6925</v>
      </c>
      <c r="F32" s="22">
        <f>51.78/6</f>
        <v>8.63</v>
      </c>
      <c r="G32" s="51">
        <f>G31/G29</f>
        <v>2.544285714285714</v>
      </c>
      <c r="H32" s="45">
        <f>H31/H28</f>
        <v>6.29</v>
      </c>
      <c r="I32" s="47">
        <f>I31/I29</f>
        <v>4.1375</v>
      </c>
      <c r="J32" s="56">
        <f>J31/J29</f>
        <v>3.954285714285714</v>
      </c>
      <c r="K32" s="51">
        <f>K31/K29</f>
        <v>4.67</v>
      </c>
      <c r="L32" s="54">
        <f>L31/L29</f>
        <v>1.5933333333333335</v>
      </c>
      <c r="M32" s="51">
        <f>M31/M29</f>
        <v>8.700000000000001</v>
      </c>
      <c r="N32" s="45"/>
      <c r="O32" s="47"/>
      <c r="P32" s="45"/>
    </row>
    <row r="34" spans="2:16" s="3" customFormat="1" ht="12.75">
      <c r="B34" s="91" t="s">
        <v>20</v>
      </c>
      <c r="C34" s="107"/>
      <c r="D34" s="107"/>
      <c r="E34" s="107"/>
      <c r="F34" s="107"/>
      <c r="G34" s="107"/>
      <c r="H34" s="108"/>
      <c r="I34" s="109" t="s">
        <v>1</v>
      </c>
      <c r="J34" s="110"/>
      <c r="K34" s="111" t="s">
        <v>2</v>
      </c>
      <c r="L34" s="112"/>
      <c r="M34" s="109" t="s">
        <v>3</v>
      </c>
      <c r="N34" s="110"/>
      <c r="O34" s="111" t="s">
        <v>4</v>
      </c>
      <c r="P34" s="112"/>
    </row>
    <row r="35" spans="2:16" ht="12.75" customHeight="1">
      <c r="B35" s="121" t="s">
        <v>54</v>
      </c>
      <c r="C35" s="122"/>
      <c r="D35" s="122"/>
      <c r="E35" s="113" t="s">
        <v>55</v>
      </c>
      <c r="F35" s="113"/>
      <c r="G35" s="113"/>
      <c r="H35" s="113"/>
      <c r="I35" s="114"/>
      <c r="J35" s="115"/>
      <c r="K35" s="116"/>
      <c r="L35" s="99"/>
      <c r="M35" s="114"/>
      <c r="N35" s="115"/>
      <c r="O35" s="116"/>
      <c r="P35" s="99"/>
    </row>
    <row r="36" spans="2:16" ht="12.75">
      <c r="B36" s="122"/>
      <c r="C36" s="122"/>
      <c r="D36" s="122"/>
      <c r="E36" s="113" t="s">
        <v>21</v>
      </c>
      <c r="F36" s="113"/>
      <c r="G36" s="113"/>
      <c r="H36" s="113"/>
      <c r="I36" s="114"/>
      <c r="J36" s="115"/>
      <c r="K36" s="116"/>
      <c r="L36" s="99"/>
      <c r="M36" s="114"/>
      <c r="N36" s="115"/>
      <c r="O36" s="116"/>
      <c r="P36" s="99"/>
    </row>
    <row r="37" spans="2:16" ht="12.75">
      <c r="B37" s="122"/>
      <c r="C37" s="122"/>
      <c r="D37" s="122"/>
      <c r="E37" s="113" t="s">
        <v>56</v>
      </c>
      <c r="F37" s="113"/>
      <c r="G37" s="113"/>
      <c r="H37" s="113"/>
      <c r="I37" s="114"/>
      <c r="J37" s="115"/>
      <c r="K37" s="116"/>
      <c r="L37" s="99"/>
      <c r="M37" s="114"/>
      <c r="N37" s="115"/>
      <c r="O37" s="116"/>
      <c r="P37" s="99"/>
    </row>
    <row r="38" spans="2:16" ht="12.75">
      <c r="B38" s="32"/>
      <c r="C38" s="32"/>
      <c r="D38" s="32"/>
      <c r="E38" s="33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2"/>
    </row>
    <row r="39" spans="2:16" ht="12.75">
      <c r="B39" s="32"/>
      <c r="C39" s="32"/>
      <c r="D39" s="32"/>
      <c r="E39" s="33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2"/>
    </row>
    <row r="41" spans="3:16" ht="12.75">
      <c r="C41" s="117" t="s">
        <v>22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</row>
    <row r="42" spans="3:16" ht="12.75"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19" t="s">
        <v>61</v>
      </c>
      <c r="I44" s="119"/>
      <c r="J44" s="119"/>
      <c r="L44" s="6" t="s">
        <v>35</v>
      </c>
      <c r="M44" s="120" t="s">
        <v>62</v>
      </c>
      <c r="N44" s="119"/>
      <c r="O44" s="119"/>
    </row>
    <row r="45" spans="5:11" ht="12.75">
      <c r="E45" s="3"/>
      <c r="H45" s="3"/>
      <c r="K45" s="3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5" t="s">
        <v>23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5" s="3" customFormat="1" ht="13.5" thickBot="1">
      <c r="B2" s="3" t="s">
        <v>36</v>
      </c>
      <c r="D2" s="67" t="s">
        <v>58</v>
      </c>
      <c r="E2" s="67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68" t="s">
        <v>0</v>
      </c>
      <c r="C7" s="69"/>
      <c r="D7" s="70"/>
      <c r="E7" s="77" t="s">
        <v>66</v>
      </c>
      <c r="F7" s="78"/>
      <c r="G7" s="78"/>
      <c r="H7" s="81" t="s">
        <v>67</v>
      </c>
      <c r="I7" s="82"/>
      <c r="J7" s="83"/>
      <c r="K7" s="87" t="s">
        <v>68</v>
      </c>
      <c r="L7" s="78"/>
      <c r="M7" s="78"/>
      <c r="N7" s="81" t="s">
        <v>69</v>
      </c>
      <c r="O7" s="82"/>
      <c r="P7" s="83"/>
    </row>
    <row r="8" spans="2:16" s="2" customFormat="1" ht="12.75" customHeight="1">
      <c r="B8" s="71"/>
      <c r="C8" s="72"/>
      <c r="D8" s="73"/>
      <c r="E8" s="79"/>
      <c r="F8" s="80"/>
      <c r="G8" s="80"/>
      <c r="H8" s="84"/>
      <c r="I8" s="85"/>
      <c r="J8" s="86"/>
      <c r="K8" s="80"/>
      <c r="L8" s="80"/>
      <c r="M8" s="80"/>
      <c r="N8" s="84"/>
      <c r="O8" s="85"/>
      <c r="P8" s="86"/>
    </row>
    <row r="9" spans="2:16" ht="12.75" customHeight="1">
      <c r="B9" s="71"/>
      <c r="C9" s="72"/>
      <c r="D9" s="73"/>
      <c r="E9" s="88" t="s">
        <v>1</v>
      </c>
      <c r="F9" s="89"/>
      <c r="G9" s="90"/>
      <c r="H9" s="91" t="s">
        <v>2</v>
      </c>
      <c r="I9" s="92"/>
      <c r="J9" s="93"/>
      <c r="K9" s="88" t="s">
        <v>3</v>
      </c>
      <c r="L9" s="89"/>
      <c r="M9" s="90"/>
      <c r="N9" s="91" t="s">
        <v>4</v>
      </c>
      <c r="O9" s="92"/>
      <c r="P9" s="93"/>
    </row>
    <row r="10" spans="2:16" s="14" customFormat="1" ht="12.75" customHeight="1">
      <c r="B10" s="74"/>
      <c r="C10" s="75"/>
      <c r="D10" s="7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4" t="s">
        <v>43</v>
      </c>
      <c r="C11" s="95"/>
      <c r="D11" s="15" t="s">
        <v>26</v>
      </c>
      <c r="E11" s="16">
        <v>11</v>
      </c>
      <c r="F11" s="17">
        <v>7</v>
      </c>
      <c r="G11" s="18">
        <v>8</v>
      </c>
      <c r="H11" s="19">
        <v>5</v>
      </c>
      <c r="I11" s="20">
        <v>3</v>
      </c>
      <c r="J11" s="19">
        <v>25</v>
      </c>
      <c r="K11" s="18">
        <v>9</v>
      </c>
      <c r="L11" s="17">
        <v>6</v>
      </c>
      <c r="M11" s="18">
        <v>8</v>
      </c>
      <c r="N11" s="19"/>
      <c r="O11" s="20"/>
      <c r="P11" s="19"/>
    </row>
    <row r="12" spans="2:16" ht="12.75">
      <c r="B12" s="96"/>
      <c r="C12" s="97"/>
      <c r="D12" s="19" t="s">
        <v>27</v>
      </c>
      <c r="E12" s="18">
        <v>9</v>
      </c>
      <c r="F12" s="17">
        <v>4</v>
      </c>
      <c r="G12" s="18">
        <v>7</v>
      </c>
      <c r="H12" s="19">
        <v>3</v>
      </c>
      <c r="I12" s="20">
        <v>2</v>
      </c>
      <c r="J12" s="19">
        <v>18</v>
      </c>
      <c r="K12" s="18">
        <v>4</v>
      </c>
      <c r="L12" s="17">
        <v>3</v>
      </c>
      <c r="M12" s="18">
        <v>5</v>
      </c>
      <c r="N12" s="19"/>
      <c r="O12" s="20"/>
      <c r="P12" s="19"/>
    </row>
    <row r="13" spans="2:16" ht="12.75">
      <c r="B13" s="74"/>
      <c r="C13" s="76"/>
      <c r="D13" s="15" t="s">
        <v>28</v>
      </c>
      <c r="E13" s="51">
        <f>11/9</f>
        <v>1.2222222222222223</v>
      </c>
      <c r="F13" s="22">
        <f aca="true" t="shared" si="0" ref="F13:L13">F11/F12</f>
        <v>1.75</v>
      </c>
      <c r="G13" s="51">
        <f t="shared" si="0"/>
        <v>1.1428571428571428</v>
      </c>
      <c r="H13" s="45">
        <f t="shared" si="0"/>
        <v>1.6666666666666667</v>
      </c>
      <c r="I13" s="47">
        <f t="shared" si="0"/>
        <v>1.5</v>
      </c>
      <c r="J13" s="45">
        <f t="shared" si="0"/>
        <v>1.3888888888888888</v>
      </c>
      <c r="K13" s="51">
        <f t="shared" si="0"/>
        <v>2.25</v>
      </c>
      <c r="L13" s="54">
        <f t="shared" si="0"/>
        <v>2</v>
      </c>
      <c r="M13" s="51">
        <f>M11/M12</f>
        <v>1.6</v>
      </c>
      <c r="N13" s="45"/>
      <c r="O13" s="47"/>
      <c r="P13" s="45"/>
    </row>
    <row r="14" spans="2:16" ht="12.75" customHeight="1">
      <c r="B14" s="94" t="s">
        <v>44</v>
      </c>
      <c r="C14" s="95"/>
      <c r="D14" s="24" t="s">
        <v>45</v>
      </c>
      <c r="E14" s="25">
        <v>9</v>
      </c>
      <c r="F14" s="26">
        <v>4</v>
      </c>
      <c r="G14" s="25">
        <v>7</v>
      </c>
      <c r="H14" s="24">
        <v>3</v>
      </c>
      <c r="I14" s="27">
        <v>2</v>
      </c>
      <c r="J14" s="24">
        <v>18</v>
      </c>
      <c r="K14" s="25">
        <v>4</v>
      </c>
      <c r="L14" s="26">
        <v>3</v>
      </c>
      <c r="M14" s="25">
        <v>5</v>
      </c>
      <c r="N14" s="24"/>
      <c r="O14" s="27"/>
      <c r="P14" s="24"/>
    </row>
    <row r="15" spans="2:16" ht="15" customHeight="1">
      <c r="B15" s="96"/>
      <c r="C15" s="97"/>
      <c r="D15" s="28" t="s">
        <v>29</v>
      </c>
      <c r="E15" s="18">
        <v>9</v>
      </c>
      <c r="F15" s="17">
        <v>4</v>
      </c>
      <c r="G15" s="18">
        <v>7</v>
      </c>
      <c r="H15" s="19">
        <v>3</v>
      </c>
      <c r="I15" s="20">
        <v>2</v>
      </c>
      <c r="J15" s="19">
        <v>18</v>
      </c>
      <c r="K15" s="18">
        <v>4</v>
      </c>
      <c r="L15" s="17">
        <v>3</v>
      </c>
      <c r="M15" s="18">
        <v>5</v>
      </c>
      <c r="N15" s="19"/>
      <c r="O15" s="20"/>
      <c r="P15" s="19"/>
    </row>
    <row r="16" spans="2:16" ht="13.5" customHeight="1">
      <c r="B16" s="96"/>
      <c r="C16" s="97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/>
      <c r="O16" s="23"/>
      <c r="P16" s="15"/>
    </row>
    <row r="17" spans="2:16" ht="12.75">
      <c r="B17" s="74"/>
      <c r="C17" s="76"/>
      <c r="D17" s="15" t="s">
        <v>17</v>
      </c>
      <c r="E17" s="38">
        <v>1</v>
      </c>
      <c r="F17" s="40">
        <v>1</v>
      </c>
      <c r="G17" s="38">
        <v>1</v>
      </c>
      <c r="H17" s="42">
        <v>1</v>
      </c>
      <c r="I17" s="46">
        <v>1</v>
      </c>
      <c r="J17" s="42">
        <v>1</v>
      </c>
      <c r="K17" s="38">
        <v>1</v>
      </c>
      <c r="L17" s="40">
        <v>1</v>
      </c>
      <c r="M17" s="38">
        <v>1</v>
      </c>
      <c r="N17" s="15"/>
      <c r="O17" s="23"/>
      <c r="P17" s="15"/>
    </row>
    <row r="18" spans="2:16" ht="12.75">
      <c r="B18" s="98" t="s">
        <v>18</v>
      </c>
      <c r="C18" s="99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0" t="s">
        <v>19</v>
      </c>
      <c r="C19" s="103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1"/>
      <c r="C20" s="104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1"/>
      <c r="C21" s="105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1"/>
      <c r="C22" s="103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1"/>
      <c r="C23" s="104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1"/>
      <c r="C24" s="105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1"/>
      <c r="C25" s="103" t="s">
        <v>49</v>
      </c>
      <c r="D25" s="24" t="s">
        <v>47</v>
      </c>
      <c r="E25" s="25">
        <v>433</v>
      </c>
      <c r="F25" s="26">
        <v>428</v>
      </c>
      <c r="G25" s="25">
        <v>428</v>
      </c>
      <c r="H25" s="24">
        <v>426</v>
      </c>
      <c r="I25" s="27">
        <v>421</v>
      </c>
      <c r="J25" s="24">
        <v>434</v>
      </c>
      <c r="K25" s="25">
        <v>435</v>
      </c>
      <c r="L25" s="26">
        <v>437</v>
      </c>
      <c r="M25" s="25">
        <v>441</v>
      </c>
      <c r="N25" s="24"/>
      <c r="O25" s="27"/>
      <c r="P25" s="24"/>
    </row>
    <row r="26" spans="2:16" ht="12.75">
      <c r="B26" s="101"/>
      <c r="C26" s="104"/>
      <c r="D26" s="19" t="s">
        <v>48</v>
      </c>
      <c r="E26" s="18">
        <v>7</v>
      </c>
      <c r="F26" s="17">
        <v>14</v>
      </c>
      <c r="G26" s="18">
        <v>10</v>
      </c>
      <c r="H26" s="19">
        <v>11</v>
      </c>
      <c r="I26" s="20">
        <v>12</v>
      </c>
      <c r="J26" s="19">
        <v>13</v>
      </c>
      <c r="K26" s="18">
        <v>4</v>
      </c>
      <c r="L26" s="17">
        <v>6</v>
      </c>
      <c r="M26" s="18">
        <v>13</v>
      </c>
      <c r="N26" s="19"/>
      <c r="O26" s="20"/>
      <c r="P26" s="19"/>
    </row>
    <row r="27" spans="2:16" ht="12.75">
      <c r="B27" s="102"/>
      <c r="C27" s="105"/>
      <c r="D27" s="15" t="s">
        <v>40</v>
      </c>
      <c r="E27" s="52">
        <f>7/433</f>
        <v>0.016166281755196306</v>
      </c>
      <c r="F27" s="55">
        <f aca="true" t="shared" si="1" ref="F27:K27">F26/F25</f>
        <v>0.03271028037383177</v>
      </c>
      <c r="G27" s="52">
        <f t="shared" si="1"/>
        <v>0.02336448598130841</v>
      </c>
      <c r="H27" s="43">
        <f t="shared" si="1"/>
        <v>0.025821596244131457</v>
      </c>
      <c r="I27" s="48">
        <f t="shared" si="1"/>
        <v>0.028503562945368172</v>
      </c>
      <c r="J27" s="43">
        <f t="shared" si="1"/>
        <v>0.029953917050691243</v>
      </c>
      <c r="K27" s="52">
        <f t="shared" si="1"/>
        <v>0.009195402298850575</v>
      </c>
      <c r="L27" s="55">
        <f>L26/L25</f>
        <v>0.013729977116704805</v>
      </c>
      <c r="M27" s="52">
        <f>M26/M25</f>
        <v>0.02947845804988662</v>
      </c>
      <c r="N27" s="43"/>
      <c r="O27" s="48"/>
      <c r="P27" s="43"/>
    </row>
    <row r="28" spans="2:16" ht="12.75">
      <c r="B28" s="106" t="s">
        <v>50</v>
      </c>
      <c r="C28" s="95"/>
      <c r="D28" s="29" t="s">
        <v>51</v>
      </c>
      <c r="E28" s="25">
        <v>0</v>
      </c>
      <c r="F28" s="26">
        <v>4</v>
      </c>
      <c r="G28" s="25">
        <v>7</v>
      </c>
      <c r="H28" s="24">
        <v>2</v>
      </c>
      <c r="I28" s="27">
        <v>3</v>
      </c>
      <c r="J28" s="24">
        <v>4</v>
      </c>
      <c r="K28" s="25">
        <v>1</v>
      </c>
      <c r="L28" s="26">
        <v>4</v>
      </c>
      <c r="M28" s="25">
        <v>5</v>
      </c>
      <c r="N28" s="24"/>
      <c r="O28" s="27"/>
      <c r="P28" s="24"/>
    </row>
    <row r="29" spans="2:16" ht="12.75">
      <c r="B29" s="96"/>
      <c r="C29" s="97"/>
      <c r="D29" s="19" t="s">
        <v>52</v>
      </c>
      <c r="E29" s="18">
        <v>0</v>
      </c>
      <c r="F29" s="17">
        <v>4</v>
      </c>
      <c r="G29" s="18">
        <v>7</v>
      </c>
      <c r="H29" s="19">
        <v>2</v>
      </c>
      <c r="I29" s="20">
        <v>3</v>
      </c>
      <c r="J29" s="19">
        <v>4</v>
      </c>
      <c r="K29" s="18">
        <v>1</v>
      </c>
      <c r="L29" s="17">
        <v>4</v>
      </c>
      <c r="M29" s="18">
        <v>4</v>
      </c>
      <c r="N29" s="19"/>
      <c r="O29" s="20"/>
      <c r="P29" s="19"/>
    </row>
    <row r="30" spans="2:16" ht="12.75">
      <c r="B30" s="96"/>
      <c r="C30" s="97"/>
      <c r="D30" s="30" t="s">
        <v>53</v>
      </c>
      <c r="E30" s="39">
        <v>0</v>
      </c>
      <c r="F30" s="41">
        <v>1</v>
      </c>
      <c r="G30" s="39">
        <v>1</v>
      </c>
      <c r="H30" s="44">
        <v>1</v>
      </c>
      <c r="I30" s="50">
        <v>1</v>
      </c>
      <c r="J30" s="30">
        <v>100</v>
      </c>
      <c r="K30" s="64">
        <v>1</v>
      </c>
      <c r="L30" s="64">
        <v>1</v>
      </c>
      <c r="M30" s="64">
        <f>M29/M28</f>
        <v>0.8</v>
      </c>
      <c r="N30" s="30"/>
      <c r="O30" s="31"/>
      <c r="P30" s="30"/>
    </row>
    <row r="31" spans="2:16" ht="12.75">
      <c r="B31" s="96"/>
      <c r="C31" s="97"/>
      <c r="D31" s="19" t="s">
        <v>41</v>
      </c>
      <c r="E31" s="18">
        <v>0</v>
      </c>
      <c r="F31" s="17">
        <v>11.32</v>
      </c>
      <c r="G31" s="18">
        <v>23.18</v>
      </c>
      <c r="H31" s="19">
        <v>1.67</v>
      </c>
      <c r="I31" s="20">
        <v>5.15</v>
      </c>
      <c r="J31" s="19">
        <v>7.45</v>
      </c>
      <c r="K31" s="18">
        <v>4.17</v>
      </c>
      <c r="L31" s="17">
        <v>4.28</v>
      </c>
      <c r="M31" s="18">
        <v>34.98</v>
      </c>
      <c r="N31" s="19"/>
      <c r="O31" s="20"/>
      <c r="P31" s="19"/>
    </row>
    <row r="32" spans="2:16" ht="12.75">
      <c r="B32" s="74"/>
      <c r="C32" s="76"/>
      <c r="D32" s="15" t="s">
        <v>42</v>
      </c>
      <c r="E32" s="21">
        <v>0</v>
      </c>
      <c r="F32" s="22">
        <f>F31/F29</f>
        <v>2.83</v>
      </c>
      <c r="G32" s="51">
        <f>G31/G29</f>
        <v>3.3114285714285714</v>
      </c>
      <c r="H32" s="45">
        <f>H31/H29</f>
        <v>0.835</v>
      </c>
      <c r="I32" s="47">
        <f>I31/I29</f>
        <v>1.7166666666666668</v>
      </c>
      <c r="J32" s="45">
        <f>J31/J29</f>
        <v>1.8625</v>
      </c>
      <c r="K32" s="51">
        <v>4.17</v>
      </c>
      <c r="L32" s="54">
        <f>L31/L29</f>
        <v>1.07</v>
      </c>
      <c r="M32" s="51">
        <f>M31/M28</f>
        <v>6.9959999999999996</v>
      </c>
      <c r="N32" s="45"/>
      <c r="O32" s="47"/>
      <c r="P32" s="45"/>
    </row>
    <row r="34" spans="2:16" s="3" customFormat="1" ht="12.75">
      <c r="B34" s="91" t="s">
        <v>20</v>
      </c>
      <c r="C34" s="107"/>
      <c r="D34" s="107"/>
      <c r="E34" s="107"/>
      <c r="F34" s="107"/>
      <c r="G34" s="107"/>
      <c r="H34" s="108"/>
      <c r="I34" s="109" t="s">
        <v>1</v>
      </c>
      <c r="J34" s="110"/>
      <c r="K34" s="111" t="s">
        <v>2</v>
      </c>
      <c r="L34" s="112"/>
      <c r="M34" s="109" t="s">
        <v>3</v>
      </c>
      <c r="N34" s="110"/>
      <c r="O34" s="111" t="s">
        <v>4</v>
      </c>
      <c r="P34" s="112"/>
    </row>
    <row r="35" spans="2:16" ht="12.75" customHeight="1">
      <c r="B35" s="121" t="s">
        <v>54</v>
      </c>
      <c r="C35" s="122"/>
      <c r="D35" s="122"/>
      <c r="E35" s="113" t="s">
        <v>55</v>
      </c>
      <c r="F35" s="113"/>
      <c r="G35" s="113"/>
      <c r="H35" s="113"/>
      <c r="I35" s="114"/>
      <c r="J35" s="115"/>
      <c r="K35" s="116"/>
      <c r="L35" s="99"/>
      <c r="M35" s="114"/>
      <c r="N35" s="115"/>
      <c r="O35" s="116"/>
      <c r="P35" s="99"/>
    </row>
    <row r="36" spans="2:16" ht="12.75">
      <c r="B36" s="122"/>
      <c r="C36" s="122"/>
      <c r="D36" s="122"/>
      <c r="E36" s="113" t="s">
        <v>21</v>
      </c>
      <c r="F36" s="113"/>
      <c r="G36" s="113"/>
      <c r="H36" s="113"/>
      <c r="I36" s="114"/>
      <c r="J36" s="115"/>
      <c r="K36" s="116"/>
      <c r="L36" s="99"/>
      <c r="M36" s="114"/>
      <c r="N36" s="115"/>
      <c r="O36" s="116"/>
      <c r="P36" s="99"/>
    </row>
    <row r="37" spans="2:16" ht="12.75">
      <c r="B37" s="122"/>
      <c r="C37" s="122"/>
      <c r="D37" s="122"/>
      <c r="E37" s="113" t="s">
        <v>56</v>
      </c>
      <c r="F37" s="113"/>
      <c r="G37" s="113"/>
      <c r="H37" s="113"/>
      <c r="I37" s="114"/>
      <c r="J37" s="115"/>
      <c r="K37" s="116"/>
      <c r="L37" s="99"/>
      <c r="M37" s="114"/>
      <c r="N37" s="115"/>
      <c r="O37" s="116"/>
      <c r="P37" s="99"/>
    </row>
    <row r="38" spans="2:16" ht="12.75">
      <c r="B38" s="32"/>
      <c r="C38" s="32"/>
      <c r="D38" s="32"/>
      <c r="E38" s="33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2"/>
    </row>
    <row r="39" spans="2:16" ht="12.75">
      <c r="B39" s="32"/>
      <c r="C39" s="32"/>
      <c r="D39" s="32"/>
      <c r="E39" s="33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2"/>
    </row>
    <row r="41" spans="3:16" ht="12.75">
      <c r="C41" s="117" t="s">
        <v>22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</row>
    <row r="42" spans="3:16" ht="12.75"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19" t="s">
        <v>61</v>
      </c>
      <c r="I44" s="119"/>
      <c r="J44" s="119"/>
      <c r="L44" s="6" t="s">
        <v>35</v>
      </c>
      <c r="M44" s="120" t="s">
        <v>62</v>
      </c>
      <c r="N44" s="119"/>
      <c r="O44" s="119"/>
    </row>
    <row r="45" spans="5:11" ht="12.75">
      <c r="E45" s="3"/>
      <c r="H45" s="3"/>
      <c r="K45" s="3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5" t="s">
        <v>23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5" s="3" customFormat="1" ht="13.5" thickBot="1">
      <c r="B2" s="3" t="s">
        <v>36</v>
      </c>
      <c r="D2" s="67" t="s">
        <v>58</v>
      </c>
      <c r="E2" s="67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68" t="s">
        <v>0</v>
      </c>
      <c r="C7" s="69"/>
      <c r="D7" s="70"/>
      <c r="E7" s="77" t="s">
        <v>66</v>
      </c>
      <c r="F7" s="78"/>
      <c r="G7" s="78"/>
      <c r="H7" s="81" t="s">
        <v>67</v>
      </c>
      <c r="I7" s="82"/>
      <c r="J7" s="83"/>
      <c r="K7" s="87" t="s">
        <v>68</v>
      </c>
      <c r="L7" s="78"/>
      <c r="M7" s="78"/>
      <c r="N7" s="81" t="s">
        <v>69</v>
      </c>
      <c r="O7" s="82"/>
      <c r="P7" s="83"/>
    </row>
    <row r="8" spans="2:16" s="2" customFormat="1" ht="12.75" customHeight="1">
      <c r="B8" s="71"/>
      <c r="C8" s="72"/>
      <c r="D8" s="73"/>
      <c r="E8" s="79"/>
      <c r="F8" s="80"/>
      <c r="G8" s="80"/>
      <c r="H8" s="84"/>
      <c r="I8" s="85"/>
      <c r="J8" s="86"/>
      <c r="K8" s="80"/>
      <c r="L8" s="80"/>
      <c r="M8" s="80"/>
      <c r="N8" s="84"/>
      <c r="O8" s="85"/>
      <c r="P8" s="86"/>
    </row>
    <row r="9" spans="2:16" ht="12.75" customHeight="1">
      <c r="B9" s="71"/>
      <c r="C9" s="72"/>
      <c r="D9" s="73"/>
      <c r="E9" s="88" t="s">
        <v>1</v>
      </c>
      <c r="F9" s="89"/>
      <c r="G9" s="90"/>
      <c r="H9" s="91" t="s">
        <v>2</v>
      </c>
      <c r="I9" s="92"/>
      <c r="J9" s="93"/>
      <c r="K9" s="88" t="s">
        <v>3</v>
      </c>
      <c r="L9" s="89"/>
      <c r="M9" s="90"/>
      <c r="N9" s="91" t="s">
        <v>4</v>
      </c>
      <c r="O9" s="92"/>
      <c r="P9" s="93"/>
    </row>
    <row r="10" spans="2:16" s="14" customFormat="1" ht="12.75" customHeight="1">
      <c r="B10" s="74"/>
      <c r="C10" s="75"/>
      <c r="D10" s="7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4" t="s">
        <v>43</v>
      </c>
      <c r="C11" s="95"/>
      <c r="D11" s="15" t="s">
        <v>26</v>
      </c>
      <c r="E11" s="16">
        <v>11</v>
      </c>
      <c r="F11" s="17">
        <v>24</v>
      </c>
      <c r="G11" s="18">
        <v>19</v>
      </c>
      <c r="H11" s="19">
        <v>6</v>
      </c>
      <c r="I11" s="20">
        <v>11</v>
      </c>
      <c r="J11" s="19">
        <v>5</v>
      </c>
      <c r="K11" s="18">
        <v>4</v>
      </c>
      <c r="L11" s="17">
        <v>10</v>
      </c>
      <c r="M11" s="18">
        <v>38</v>
      </c>
      <c r="N11" s="19"/>
      <c r="O11" s="20"/>
      <c r="P11" s="19"/>
    </row>
    <row r="12" spans="2:16" ht="12.75">
      <c r="B12" s="96"/>
      <c r="C12" s="97"/>
      <c r="D12" s="19" t="s">
        <v>27</v>
      </c>
      <c r="E12" s="18">
        <v>10</v>
      </c>
      <c r="F12" s="17">
        <v>19</v>
      </c>
      <c r="G12" s="18">
        <v>18</v>
      </c>
      <c r="H12" s="19">
        <v>6</v>
      </c>
      <c r="I12" s="20">
        <v>11</v>
      </c>
      <c r="J12" s="19">
        <v>5</v>
      </c>
      <c r="K12" s="18">
        <v>3</v>
      </c>
      <c r="L12" s="17">
        <v>6</v>
      </c>
      <c r="M12" s="18">
        <v>18</v>
      </c>
      <c r="N12" s="19"/>
      <c r="O12" s="20"/>
      <c r="P12" s="19"/>
    </row>
    <row r="13" spans="2:16" ht="12.75">
      <c r="B13" s="74"/>
      <c r="C13" s="76"/>
      <c r="D13" s="15" t="s">
        <v>28</v>
      </c>
      <c r="E13" s="51">
        <f>11/10</f>
        <v>1.1</v>
      </c>
      <c r="F13" s="54">
        <f>F11/F12</f>
        <v>1.263157894736842</v>
      </c>
      <c r="G13" s="51">
        <f>G11/G12</f>
        <v>1.0555555555555556</v>
      </c>
      <c r="H13" s="45">
        <v>1</v>
      </c>
      <c r="I13" s="47">
        <v>1</v>
      </c>
      <c r="J13" s="45">
        <v>1</v>
      </c>
      <c r="K13" s="51">
        <f>K11/K12</f>
        <v>1.3333333333333333</v>
      </c>
      <c r="L13" s="54">
        <f>L11/L12</f>
        <v>1.6666666666666667</v>
      </c>
      <c r="M13" s="51">
        <f>M11/M12</f>
        <v>2.111111111111111</v>
      </c>
      <c r="N13" s="45"/>
      <c r="O13" s="47"/>
      <c r="P13" s="45"/>
    </row>
    <row r="14" spans="2:16" ht="12.75" customHeight="1">
      <c r="B14" s="94" t="s">
        <v>44</v>
      </c>
      <c r="C14" s="95"/>
      <c r="D14" s="24" t="s">
        <v>45</v>
      </c>
      <c r="E14" s="25">
        <v>10</v>
      </c>
      <c r="F14" s="26">
        <v>19</v>
      </c>
      <c r="G14" s="25">
        <v>19</v>
      </c>
      <c r="H14" s="24">
        <v>6</v>
      </c>
      <c r="I14" s="27">
        <v>11</v>
      </c>
      <c r="J14" s="24">
        <v>5</v>
      </c>
      <c r="K14" s="25">
        <v>3</v>
      </c>
      <c r="L14" s="26">
        <v>6</v>
      </c>
      <c r="M14" s="25">
        <v>18</v>
      </c>
      <c r="N14" s="24"/>
      <c r="O14" s="27"/>
      <c r="P14" s="24"/>
    </row>
    <row r="15" spans="2:16" ht="15" customHeight="1">
      <c r="B15" s="96"/>
      <c r="C15" s="97"/>
      <c r="D15" s="28" t="s">
        <v>29</v>
      </c>
      <c r="E15" s="18">
        <v>10</v>
      </c>
      <c r="F15" s="17">
        <v>19</v>
      </c>
      <c r="G15" s="18">
        <v>19</v>
      </c>
      <c r="H15" s="19">
        <v>6</v>
      </c>
      <c r="I15" s="20">
        <v>11</v>
      </c>
      <c r="J15" s="19">
        <v>5</v>
      </c>
      <c r="K15" s="18">
        <v>3</v>
      </c>
      <c r="L15" s="17">
        <v>6</v>
      </c>
      <c r="M15" s="18">
        <v>18</v>
      </c>
      <c r="N15" s="19"/>
      <c r="O15" s="20"/>
      <c r="P15" s="19"/>
    </row>
    <row r="16" spans="2:16" ht="13.5" customHeight="1">
      <c r="B16" s="96"/>
      <c r="C16" s="97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/>
      <c r="O16" s="23"/>
      <c r="P16" s="15"/>
    </row>
    <row r="17" spans="2:16" ht="12.75">
      <c r="B17" s="74"/>
      <c r="C17" s="76"/>
      <c r="D17" s="15" t="s">
        <v>17</v>
      </c>
      <c r="E17" s="38">
        <v>1</v>
      </c>
      <c r="F17" s="40">
        <v>1</v>
      </c>
      <c r="G17" s="38">
        <v>1</v>
      </c>
      <c r="H17" s="42">
        <v>1</v>
      </c>
      <c r="I17" s="46">
        <v>1</v>
      </c>
      <c r="J17" s="42">
        <v>1</v>
      </c>
      <c r="K17" s="38">
        <v>1</v>
      </c>
      <c r="L17" s="40">
        <v>1</v>
      </c>
      <c r="M17" s="38">
        <v>1</v>
      </c>
      <c r="N17" s="15"/>
      <c r="O17" s="23"/>
      <c r="P17" s="15"/>
    </row>
    <row r="18" spans="2:16" ht="12.75">
      <c r="B18" s="98" t="s">
        <v>18</v>
      </c>
      <c r="C18" s="99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0" t="s">
        <v>19</v>
      </c>
      <c r="C19" s="103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1"/>
      <c r="C20" s="104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1"/>
      <c r="C21" s="105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1"/>
      <c r="C22" s="103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1"/>
      <c r="C23" s="104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1"/>
      <c r="C24" s="105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1"/>
      <c r="C25" s="103" t="s">
        <v>49</v>
      </c>
      <c r="D25" s="24" t="s">
        <v>47</v>
      </c>
      <c r="E25" s="25">
        <v>846</v>
      </c>
      <c r="F25" s="26">
        <v>846</v>
      </c>
      <c r="G25" s="25">
        <v>841</v>
      </c>
      <c r="H25" s="24">
        <v>840</v>
      </c>
      <c r="I25" s="27">
        <v>840</v>
      </c>
      <c r="J25" s="24">
        <v>830</v>
      </c>
      <c r="K25" s="25">
        <v>831</v>
      </c>
      <c r="L25" s="26">
        <v>819</v>
      </c>
      <c r="M25" s="25">
        <v>823</v>
      </c>
      <c r="N25" s="24"/>
      <c r="O25" s="27"/>
      <c r="P25" s="24"/>
    </row>
    <row r="26" spans="2:16" ht="12.75">
      <c r="B26" s="101"/>
      <c r="C26" s="104"/>
      <c r="D26" s="19" t="s">
        <v>48</v>
      </c>
      <c r="E26" s="18">
        <v>13</v>
      </c>
      <c r="F26" s="17">
        <v>11</v>
      </c>
      <c r="G26" s="18">
        <v>16</v>
      </c>
      <c r="H26" s="19">
        <v>6</v>
      </c>
      <c r="I26" s="20">
        <v>16</v>
      </c>
      <c r="J26" s="19">
        <v>10</v>
      </c>
      <c r="K26" s="18">
        <v>9</v>
      </c>
      <c r="L26" s="17">
        <v>17</v>
      </c>
      <c r="M26" s="18">
        <v>3</v>
      </c>
      <c r="N26" s="19"/>
      <c r="O26" s="20"/>
      <c r="P26" s="19"/>
    </row>
    <row r="27" spans="2:16" ht="12.75">
      <c r="B27" s="102"/>
      <c r="C27" s="105"/>
      <c r="D27" s="15" t="s">
        <v>40</v>
      </c>
      <c r="E27" s="52">
        <f>13/846</f>
        <v>0.015366430260047281</v>
      </c>
      <c r="F27" s="55">
        <f aca="true" t="shared" si="0" ref="F27:M27">F26/F25</f>
        <v>0.013002364066193853</v>
      </c>
      <c r="G27" s="52">
        <f t="shared" si="0"/>
        <v>0.019024970273483946</v>
      </c>
      <c r="H27" s="43">
        <f t="shared" si="0"/>
        <v>0.007142857142857143</v>
      </c>
      <c r="I27" s="48">
        <f t="shared" si="0"/>
        <v>0.01904761904761905</v>
      </c>
      <c r="J27" s="43">
        <f t="shared" si="0"/>
        <v>0.012048192771084338</v>
      </c>
      <c r="K27" s="52">
        <f t="shared" si="0"/>
        <v>0.010830324909747292</v>
      </c>
      <c r="L27" s="55">
        <f t="shared" si="0"/>
        <v>0.020757020757020756</v>
      </c>
      <c r="M27" s="52">
        <f t="shared" si="0"/>
        <v>0.0036452004860267314</v>
      </c>
      <c r="N27" s="43"/>
      <c r="O27" s="48"/>
      <c r="P27" s="43"/>
    </row>
    <row r="28" spans="2:16" ht="12.75">
      <c r="B28" s="106" t="s">
        <v>50</v>
      </c>
      <c r="C28" s="95"/>
      <c r="D28" s="29" t="s">
        <v>51</v>
      </c>
      <c r="E28" s="25">
        <v>6</v>
      </c>
      <c r="F28" s="26">
        <v>4</v>
      </c>
      <c r="G28" s="25">
        <v>5</v>
      </c>
      <c r="H28" s="24">
        <v>2</v>
      </c>
      <c r="I28" s="27">
        <v>4</v>
      </c>
      <c r="J28" s="24">
        <v>7</v>
      </c>
      <c r="K28" s="25">
        <v>3</v>
      </c>
      <c r="L28" s="26">
        <v>6</v>
      </c>
      <c r="M28" s="25">
        <v>2</v>
      </c>
      <c r="N28" s="24"/>
      <c r="O28" s="27"/>
      <c r="P28" s="24"/>
    </row>
    <row r="29" spans="2:16" ht="12.75">
      <c r="B29" s="96"/>
      <c r="C29" s="97"/>
      <c r="D29" s="19" t="s">
        <v>52</v>
      </c>
      <c r="E29" s="18">
        <v>6</v>
      </c>
      <c r="F29" s="17">
        <v>4</v>
      </c>
      <c r="G29" s="18">
        <v>5</v>
      </c>
      <c r="H29" s="19">
        <v>2</v>
      </c>
      <c r="I29" s="20">
        <v>4</v>
      </c>
      <c r="J29" s="19">
        <v>6</v>
      </c>
      <c r="K29" s="18">
        <v>3</v>
      </c>
      <c r="L29" s="17">
        <v>6</v>
      </c>
      <c r="M29" s="18">
        <v>2</v>
      </c>
      <c r="N29" s="19"/>
      <c r="O29" s="20"/>
      <c r="P29" s="19"/>
    </row>
    <row r="30" spans="2:16" ht="12.75">
      <c r="B30" s="96"/>
      <c r="C30" s="97"/>
      <c r="D30" s="30" t="s">
        <v>53</v>
      </c>
      <c r="E30" s="39">
        <v>1</v>
      </c>
      <c r="F30" s="41">
        <v>1</v>
      </c>
      <c r="G30" s="39">
        <v>1</v>
      </c>
      <c r="H30" s="44">
        <v>1</v>
      </c>
      <c r="I30" s="50">
        <v>1</v>
      </c>
      <c r="J30" s="44">
        <f>J29/J28</f>
        <v>0.8571428571428571</v>
      </c>
      <c r="K30" s="39">
        <v>1</v>
      </c>
      <c r="L30" s="41">
        <v>1</v>
      </c>
      <c r="M30" s="39">
        <v>1</v>
      </c>
      <c r="N30" s="30"/>
      <c r="O30" s="31"/>
      <c r="P30" s="30"/>
    </row>
    <row r="31" spans="2:16" ht="12.75">
      <c r="B31" s="96"/>
      <c r="C31" s="97"/>
      <c r="D31" s="19" t="s">
        <v>41</v>
      </c>
      <c r="E31" s="61">
        <v>28</v>
      </c>
      <c r="F31" s="17">
        <v>25.73</v>
      </c>
      <c r="G31" s="18">
        <v>11.9</v>
      </c>
      <c r="H31" s="19">
        <v>1.35</v>
      </c>
      <c r="I31" s="20">
        <v>22.18</v>
      </c>
      <c r="J31" s="19">
        <v>72.63</v>
      </c>
      <c r="K31" s="18">
        <v>19.7</v>
      </c>
      <c r="L31" s="17">
        <v>8.33</v>
      </c>
      <c r="M31" s="18">
        <v>3.72</v>
      </c>
      <c r="N31" s="19"/>
      <c r="O31" s="20"/>
      <c r="P31" s="19"/>
    </row>
    <row r="32" spans="2:16" ht="12.75">
      <c r="B32" s="74"/>
      <c r="C32" s="76"/>
      <c r="D32" s="15" t="s">
        <v>42</v>
      </c>
      <c r="E32" s="51">
        <f>6/28</f>
        <v>0.21428571428571427</v>
      </c>
      <c r="F32" s="54">
        <f>F31/F29</f>
        <v>6.4325</v>
      </c>
      <c r="G32" s="51">
        <f>G31/G29</f>
        <v>2.38</v>
      </c>
      <c r="H32" s="45">
        <f>H31/H29</f>
        <v>0.675</v>
      </c>
      <c r="I32" s="47">
        <f>I31/I29</f>
        <v>5.545</v>
      </c>
      <c r="J32" s="56">
        <f>J31/J28</f>
        <v>10.375714285714285</v>
      </c>
      <c r="K32" s="51">
        <f>K31/K29</f>
        <v>6.566666666666666</v>
      </c>
      <c r="L32" s="54">
        <f>L31/L29</f>
        <v>1.3883333333333334</v>
      </c>
      <c r="M32" s="51">
        <f>M31/M29</f>
        <v>1.86</v>
      </c>
      <c r="N32" s="45"/>
      <c r="O32" s="47"/>
      <c r="P32" s="45"/>
    </row>
    <row r="34" spans="2:16" s="3" customFormat="1" ht="12.75">
      <c r="B34" s="91" t="s">
        <v>20</v>
      </c>
      <c r="C34" s="107"/>
      <c r="D34" s="107"/>
      <c r="E34" s="107"/>
      <c r="F34" s="107"/>
      <c r="G34" s="107"/>
      <c r="H34" s="108"/>
      <c r="I34" s="109" t="s">
        <v>1</v>
      </c>
      <c r="J34" s="110"/>
      <c r="K34" s="111" t="s">
        <v>2</v>
      </c>
      <c r="L34" s="112"/>
      <c r="M34" s="109" t="s">
        <v>3</v>
      </c>
      <c r="N34" s="110"/>
      <c r="O34" s="111" t="s">
        <v>4</v>
      </c>
      <c r="P34" s="112"/>
    </row>
    <row r="35" spans="2:16" ht="12.75" customHeight="1">
      <c r="B35" s="121" t="s">
        <v>54</v>
      </c>
      <c r="C35" s="122"/>
      <c r="D35" s="122"/>
      <c r="E35" s="113" t="s">
        <v>55</v>
      </c>
      <c r="F35" s="113"/>
      <c r="G35" s="113"/>
      <c r="H35" s="113"/>
      <c r="I35" s="114"/>
      <c r="J35" s="115"/>
      <c r="K35" s="116"/>
      <c r="L35" s="99"/>
      <c r="M35" s="114"/>
      <c r="N35" s="115"/>
      <c r="O35" s="116"/>
      <c r="P35" s="99"/>
    </row>
    <row r="36" spans="2:16" ht="12.75">
      <c r="B36" s="122"/>
      <c r="C36" s="122"/>
      <c r="D36" s="122"/>
      <c r="E36" s="113" t="s">
        <v>21</v>
      </c>
      <c r="F36" s="113"/>
      <c r="G36" s="113"/>
      <c r="H36" s="113"/>
      <c r="I36" s="114"/>
      <c r="J36" s="115"/>
      <c r="K36" s="116"/>
      <c r="L36" s="99"/>
      <c r="M36" s="114"/>
      <c r="N36" s="115"/>
      <c r="O36" s="116"/>
      <c r="P36" s="99"/>
    </row>
    <row r="37" spans="2:16" ht="12.75">
      <c r="B37" s="122"/>
      <c r="C37" s="122"/>
      <c r="D37" s="122"/>
      <c r="E37" s="113" t="s">
        <v>56</v>
      </c>
      <c r="F37" s="113"/>
      <c r="G37" s="113"/>
      <c r="H37" s="113"/>
      <c r="I37" s="114"/>
      <c r="J37" s="115"/>
      <c r="K37" s="116"/>
      <c r="L37" s="99"/>
      <c r="M37" s="114"/>
      <c r="N37" s="115"/>
      <c r="O37" s="116"/>
      <c r="P37" s="99"/>
    </row>
    <row r="38" spans="2:16" ht="12.75">
      <c r="B38" s="32"/>
      <c r="C38" s="32"/>
      <c r="D38" s="32"/>
      <c r="E38" s="33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2"/>
    </row>
    <row r="39" spans="2:16" ht="12.75">
      <c r="B39" s="32"/>
      <c r="C39" s="32"/>
      <c r="D39" s="32"/>
      <c r="E39" s="33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2"/>
    </row>
    <row r="41" spans="3:16" ht="12.75">
      <c r="C41" s="117" t="s">
        <v>22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</row>
    <row r="42" spans="3:16" ht="12.75"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19" t="s">
        <v>61</v>
      </c>
      <c r="I44" s="119"/>
      <c r="J44" s="119"/>
      <c r="L44" s="6" t="s">
        <v>35</v>
      </c>
      <c r="M44" s="120" t="s">
        <v>62</v>
      </c>
      <c r="N44" s="119"/>
      <c r="O44" s="119"/>
    </row>
    <row r="45" spans="5:11" ht="12.75">
      <c r="E45" s="3"/>
      <c r="H45" s="3"/>
      <c r="K45" s="3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5" t="s">
        <v>23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5" s="3" customFormat="1" ht="13.5" thickBot="1">
      <c r="B2" s="3" t="s">
        <v>36</v>
      </c>
      <c r="D2" s="67" t="s">
        <v>58</v>
      </c>
      <c r="E2" s="67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68" t="s">
        <v>0</v>
      </c>
      <c r="C7" s="69"/>
      <c r="D7" s="70"/>
      <c r="E7" s="77" t="s">
        <v>66</v>
      </c>
      <c r="F7" s="78"/>
      <c r="G7" s="78"/>
      <c r="H7" s="81" t="s">
        <v>67</v>
      </c>
      <c r="I7" s="82"/>
      <c r="J7" s="83"/>
      <c r="K7" s="87" t="s">
        <v>68</v>
      </c>
      <c r="L7" s="78"/>
      <c r="M7" s="78"/>
      <c r="N7" s="81" t="s">
        <v>69</v>
      </c>
      <c r="O7" s="82"/>
      <c r="P7" s="83"/>
    </row>
    <row r="8" spans="2:16" s="2" customFormat="1" ht="12.75" customHeight="1">
      <c r="B8" s="71"/>
      <c r="C8" s="72"/>
      <c r="D8" s="73"/>
      <c r="E8" s="79"/>
      <c r="F8" s="80"/>
      <c r="G8" s="80"/>
      <c r="H8" s="84"/>
      <c r="I8" s="85"/>
      <c r="J8" s="86"/>
      <c r="K8" s="80"/>
      <c r="L8" s="80"/>
      <c r="M8" s="80"/>
      <c r="N8" s="84"/>
      <c r="O8" s="85"/>
      <c r="P8" s="86"/>
    </row>
    <row r="9" spans="2:16" ht="12.75" customHeight="1">
      <c r="B9" s="71"/>
      <c r="C9" s="72"/>
      <c r="D9" s="73"/>
      <c r="E9" s="88" t="s">
        <v>1</v>
      </c>
      <c r="F9" s="89"/>
      <c r="G9" s="90"/>
      <c r="H9" s="91" t="s">
        <v>2</v>
      </c>
      <c r="I9" s="92"/>
      <c r="J9" s="93"/>
      <c r="K9" s="88" t="s">
        <v>3</v>
      </c>
      <c r="L9" s="89"/>
      <c r="M9" s="90"/>
      <c r="N9" s="91" t="s">
        <v>4</v>
      </c>
      <c r="O9" s="92"/>
      <c r="P9" s="93"/>
    </row>
    <row r="10" spans="2:16" s="14" customFormat="1" ht="12.75" customHeight="1">
      <c r="B10" s="74"/>
      <c r="C10" s="75"/>
      <c r="D10" s="7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4" t="s">
        <v>43</v>
      </c>
      <c r="C11" s="95"/>
      <c r="D11" s="15" t="s">
        <v>26</v>
      </c>
      <c r="E11" s="16">
        <v>9</v>
      </c>
      <c r="F11" s="17">
        <v>6</v>
      </c>
      <c r="G11" s="18">
        <v>5</v>
      </c>
      <c r="H11" s="19">
        <v>3</v>
      </c>
      <c r="I11" s="20">
        <v>19</v>
      </c>
      <c r="J11" s="19">
        <v>3</v>
      </c>
      <c r="K11" s="18">
        <v>1</v>
      </c>
      <c r="L11" s="17">
        <v>0</v>
      </c>
      <c r="M11" s="18">
        <v>6</v>
      </c>
      <c r="N11" s="19"/>
      <c r="O11" s="20"/>
      <c r="P11" s="19"/>
    </row>
    <row r="12" spans="2:16" ht="12.75">
      <c r="B12" s="96"/>
      <c r="C12" s="97"/>
      <c r="D12" s="19" t="s">
        <v>27</v>
      </c>
      <c r="E12" s="18">
        <v>9</v>
      </c>
      <c r="F12" s="17">
        <v>6</v>
      </c>
      <c r="G12" s="18">
        <v>4</v>
      </c>
      <c r="H12" s="19">
        <v>3</v>
      </c>
      <c r="I12" s="20">
        <v>17</v>
      </c>
      <c r="J12" s="19">
        <v>3</v>
      </c>
      <c r="K12" s="18">
        <v>1</v>
      </c>
      <c r="L12" s="17">
        <v>0</v>
      </c>
      <c r="M12" s="18">
        <v>4</v>
      </c>
      <c r="N12" s="19"/>
      <c r="O12" s="20"/>
      <c r="P12" s="19"/>
    </row>
    <row r="13" spans="2:16" ht="12.75">
      <c r="B13" s="74"/>
      <c r="C13" s="76"/>
      <c r="D13" s="15" t="s">
        <v>28</v>
      </c>
      <c r="E13" s="51">
        <v>1</v>
      </c>
      <c r="F13" s="54">
        <v>1</v>
      </c>
      <c r="G13" s="51">
        <f>G11/G12</f>
        <v>1.25</v>
      </c>
      <c r="H13" s="45">
        <v>1</v>
      </c>
      <c r="I13" s="45">
        <f>I11/I12</f>
        <v>1.1176470588235294</v>
      </c>
      <c r="J13" s="45">
        <v>1</v>
      </c>
      <c r="K13" s="51">
        <v>1</v>
      </c>
      <c r="L13" s="54">
        <v>0</v>
      </c>
      <c r="M13" s="51">
        <f>M11/M12</f>
        <v>1.5</v>
      </c>
      <c r="N13" s="45"/>
      <c r="O13" s="45"/>
      <c r="P13" s="45"/>
    </row>
    <row r="14" spans="2:16" ht="12.75" customHeight="1">
      <c r="B14" s="94" t="s">
        <v>44</v>
      </c>
      <c r="C14" s="95"/>
      <c r="D14" s="24" t="s">
        <v>45</v>
      </c>
      <c r="E14" s="25">
        <v>9</v>
      </c>
      <c r="F14" s="26">
        <v>6</v>
      </c>
      <c r="G14" s="25">
        <v>5</v>
      </c>
      <c r="H14" s="24">
        <v>3</v>
      </c>
      <c r="I14" s="27">
        <v>17</v>
      </c>
      <c r="J14" s="24">
        <v>3</v>
      </c>
      <c r="K14" s="25">
        <v>1</v>
      </c>
      <c r="L14" s="26">
        <v>0</v>
      </c>
      <c r="M14" s="25">
        <v>4</v>
      </c>
      <c r="N14" s="24"/>
      <c r="O14" s="27"/>
      <c r="P14" s="24"/>
    </row>
    <row r="15" spans="2:16" ht="15" customHeight="1">
      <c r="B15" s="96"/>
      <c r="C15" s="97"/>
      <c r="D15" s="28" t="s">
        <v>29</v>
      </c>
      <c r="E15" s="18">
        <v>9</v>
      </c>
      <c r="F15" s="17">
        <v>6</v>
      </c>
      <c r="G15" s="18">
        <v>5</v>
      </c>
      <c r="H15" s="19">
        <v>3</v>
      </c>
      <c r="I15" s="20">
        <v>17</v>
      </c>
      <c r="J15" s="19">
        <v>3</v>
      </c>
      <c r="K15" s="18">
        <v>1</v>
      </c>
      <c r="L15" s="17">
        <v>0</v>
      </c>
      <c r="M15" s="18">
        <v>4</v>
      </c>
      <c r="N15" s="19"/>
      <c r="O15" s="20"/>
      <c r="P15" s="19"/>
    </row>
    <row r="16" spans="2:16" ht="13.5" customHeight="1">
      <c r="B16" s="96"/>
      <c r="C16" s="97"/>
      <c r="D16" s="28" t="s">
        <v>30</v>
      </c>
      <c r="E16" s="57">
        <v>0</v>
      </c>
      <c r="F16" s="58">
        <v>0</v>
      </c>
      <c r="G16" s="57">
        <v>0</v>
      </c>
      <c r="H16" s="59">
        <v>0</v>
      </c>
      <c r="I16" s="60">
        <v>0</v>
      </c>
      <c r="J16" s="59">
        <v>0</v>
      </c>
      <c r="K16" s="57">
        <v>0</v>
      </c>
      <c r="L16" s="58">
        <v>0</v>
      </c>
      <c r="M16" s="57">
        <v>0</v>
      </c>
      <c r="N16" s="59"/>
      <c r="O16" s="60"/>
      <c r="P16" s="59"/>
    </row>
    <row r="17" spans="2:16" ht="12.75">
      <c r="B17" s="74"/>
      <c r="C17" s="76"/>
      <c r="D17" s="15" t="s">
        <v>17</v>
      </c>
      <c r="E17" s="38">
        <v>1</v>
      </c>
      <c r="F17" s="40">
        <v>1</v>
      </c>
      <c r="G17" s="38">
        <v>1</v>
      </c>
      <c r="H17" s="42">
        <v>1</v>
      </c>
      <c r="I17" s="46">
        <v>1</v>
      </c>
      <c r="J17" s="42">
        <v>1</v>
      </c>
      <c r="K17" s="38">
        <v>1</v>
      </c>
      <c r="L17" s="40">
        <v>0</v>
      </c>
      <c r="M17" s="38">
        <v>1</v>
      </c>
      <c r="N17" s="15"/>
      <c r="O17" s="23"/>
      <c r="P17" s="15"/>
    </row>
    <row r="18" spans="2:16" ht="12.75">
      <c r="B18" s="98" t="s">
        <v>18</v>
      </c>
      <c r="C18" s="99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0" t="s">
        <v>19</v>
      </c>
      <c r="C19" s="103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1"/>
      <c r="C20" s="104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1"/>
      <c r="C21" s="105"/>
      <c r="D21" s="15" t="s">
        <v>40</v>
      </c>
      <c r="E21" s="52"/>
      <c r="F21" s="55"/>
      <c r="G21" s="52"/>
      <c r="H21" s="43"/>
      <c r="I21" s="48"/>
      <c r="J21" s="43"/>
      <c r="K21" s="52"/>
      <c r="L21" s="55"/>
      <c r="M21" s="52"/>
      <c r="N21" s="43"/>
      <c r="O21" s="48"/>
      <c r="P21" s="43"/>
    </row>
    <row r="22" spans="2:16" ht="12.75" customHeight="1">
      <c r="B22" s="101"/>
      <c r="C22" s="103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1"/>
      <c r="C23" s="104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1"/>
      <c r="C24" s="105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1"/>
      <c r="C25" s="103" t="s">
        <v>49</v>
      </c>
      <c r="D25" s="24" t="s">
        <v>47</v>
      </c>
      <c r="E25" s="25">
        <v>313</v>
      </c>
      <c r="F25" s="26">
        <v>309</v>
      </c>
      <c r="G25" s="25">
        <v>309</v>
      </c>
      <c r="H25" s="24">
        <v>308</v>
      </c>
      <c r="I25" s="27">
        <v>316</v>
      </c>
      <c r="J25" s="24">
        <v>318</v>
      </c>
      <c r="K25" s="25">
        <v>321</v>
      </c>
      <c r="L25" s="26">
        <v>317</v>
      </c>
      <c r="M25" s="25">
        <v>312</v>
      </c>
      <c r="N25" s="24"/>
      <c r="O25" s="27"/>
      <c r="P25" s="24"/>
    </row>
    <row r="26" spans="2:16" ht="12.75">
      <c r="B26" s="101"/>
      <c r="C26" s="104"/>
      <c r="D26" s="19" t="s">
        <v>48</v>
      </c>
      <c r="E26" s="18">
        <v>7</v>
      </c>
      <c r="F26" s="17">
        <v>5</v>
      </c>
      <c r="G26" s="18">
        <v>8</v>
      </c>
      <c r="H26" s="19">
        <v>2</v>
      </c>
      <c r="I26" s="20">
        <v>2</v>
      </c>
      <c r="J26" s="19">
        <v>3</v>
      </c>
      <c r="K26" s="18">
        <v>7</v>
      </c>
      <c r="L26" s="17">
        <v>3</v>
      </c>
      <c r="M26" s="18">
        <v>8</v>
      </c>
      <c r="N26" s="19"/>
      <c r="O26" s="20"/>
      <c r="P26" s="19"/>
    </row>
    <row r="27" spans="2:16" ht="12.75">
      <c r="B27" s="102"/>
      <c r="C27" s="105"/>
      <c r="D27" s="15" t="s">
        <v>40</v>
      </c>
      <c r="E27" s="52">
        <f aca="true" t="shared" si="0" ref="E27:J27">E26/E25</f>
        <v>0.022364217252396165</v>
      </c>
      <c r="F27" s="55">
        <f t="shared" si="0"/>
        <v>0.016181229773462782</v>
      </c>
      <c r="G27" s="52">
        <f t="shared" si="0"/>
        <v>0.025889967637540454</v>
      </c>
      <c r="H27" s="43">
        <f t="shared" si="0"/>
        <v>0.006493506493506494</v>
      </c>
      <c r="I27" s="48">
        <f t="shared" si="0"/>
        <v>0.006329113924050633</v>
      </c>
      <c r="J27" s="43">
        <f t="shared" si="0"/>
        <v>0.009433962264150943</v>
      </c>
      <c r="K27" s="52">
        <f>K26/K25</f>
        <v>0.021806853582554516</v>
      </c>
      <c r="L27" s="55">
        <f>L26/L25</f>
        <v>0.00946372239747634</v>
      </c>
      <c r="M27" s="52">
        <f>M26/M25</f>
        <v>0.02564102564102564</v>
      </c>
      <c r="N27" s="43"/>
      <c r="O27" s="48"/>
      <c r="P27" s="43"/>
    </row>
    <row r="28" spans="2:16" ht="12.75">
      <c r="B28" s="106" t="s">
        <v>50</v>
      </c>
      <c r="C28" s="95"/>
      <c r="D28" s="29" t="s">
        <v>51</v>
      </c>
      <c r="E28" s="25">
        <v>3</v>
      </c>
      <c r="F28" s="26">
        <v>3</v>
      </c>
      <c r="G28" s="25">
        <v>3</v>
      </c>
      <c r="H28" s="24">
        <v>0</v>
      </c>
      <c r="I28" s="27">
        <v>2</v>
      </c>
      <c r="J28" s="24">
        <v>2</v>
      </c>
      <c r="K28" s="25">
        <v>2</v>
      </c>
      <c r="L28" s="26">
        <v>2</v>
      </c>
      <c r="M28" s="25">
        <v>4</v>
      </c>
      <c r="N28" s="24"/>
      <c r="O28" s="27"/>
      <c r="P28" s="24"/>
    </row>
    <row r="29" spans="2:16" ht="12.75">
      <c r="B29" s="96"/>
      <c r="C29" s="97"/>
      <c r="D29" s="19" t="s">
        <v>52</v>
      </c>
      <c r="E29" s="18">
        <v>3</v>
      </c>
      <c r="F29" s="17">
        <v>3</v>
      </c>
      <c r="G29" s="18">
        <v>3</v>
      </c>
      <c r="H29" s="19">
        <v>0</v>
      </c>
      <c r="I29" s="20">
        <v>2</v>
      </c>
      <c r="J29" s="19">
        <v>2</v>
      </c>
      <c r="K29" s="18">
        <v>2</v>
      </c>
      <c r="L29" s="17">
        <v>2</v>
      </c>
      <c r="M29" s="18">
        <v>4</v>
      </c>
      <c r="N29" s="19"/>
      <c r="O29" s="20"/>
      <c r="P29" s="19"/>
    </row>
    <row r="30" spans="2:16" ht="12.75">
      <c r="B30" s="96"/>
      <c r="C30" s="97"/>
      <c r="D30" s="30" t="s">
        <v>53</v>
      </c>
      <c r="E30" s="39">
        <v>1</v>
      </c>
      <c r="F30" s="41">
        <v>1</v>
      </c>
      <c r="G30" s="39">
        <v>1</v>
      </c>
      <c r="H30" s="44">
        <v>0</v>
      </c>
      <c r="I30" s="50">
        <v>1</v>
      </c>
      <c r="J30" s="30">
        <v>100</v>
      </c>
      <c r="K30" s="38">
        <v>1</v>
      </c>
      <c r="L30" s="40">
        <v>1</v>
      </c>
      <c r="M30" s="38">
        <v>1</v>
      </c>
      <c r="N30" s="30"/>
      <c r="O30" s="31"/>
      <c r="P30" s="30"/>
    </row>
    <row r="31" spans="2:16" ht="12.75">
      <c r="B31" s="96"/>
      <c r="C31" s="97"/>
      <c r="D31" s="19" t="s">
        <v>41</v>
      </c>
      <c r="E31" s="18">
        <v>6.73</v>
      </c>
      <c r="F31" s="17">
        <v>20.95</v>
      </c>
      <c r="G31" s="18">
        <v>17.65</v>
      </c>
      <c r="H31" s="19">
        <v>0</v>
      </c>
      <c r="I31" s="20">
        <v>2.48</v>
      </c>
      <c r="J31" s="19">
        <v>3.4</v>
      </c>
      <c r="K31" s="18">
        <v>4.6</v>
      </c>
      <c r="L31" s="17">
        <v>4.28</v>
      </c>
      <c r="M31" s="18">
        <v>28.07</v>
      </c>
      <c r="N31" s="19"/>
      <c r="O31" s="20"/>
      <c r="P31" s="19"/>
    </row>
    <row r="32" spans="2:16" ht="12.75">
      <c r="B32" s="74"/>
      <c r="C32" s="76"/>
      <c r="D32" s="15" t="s">
        <v>42</v>
      </c>
      <c r="E32" s="51">
        <f>E31/E29</f>
        <v>2.2433333333333336</v>
      </c>
      <c r="F32" s="54">
        <f>F31/F29</f>
        <v>6.983333333333333</v>
      </c>
      <c r="G32" s="51">
        <f>G31/G29</f>
        <v>5.883333333333333</v>
      </c>
      <c r="H32" s="45">
        <v>0</v>
      </c>
      <c r="I32" s="47">
        <f>I31/I29</f>
        <v>1.24</v>
      </c>
      <c r="J32" s="45">
        <f>J31/J29</f>
        <v>1.7</v>
      </c>
      <c r="K32" s="51">
        <f>K31/K29</f>
        <v>2.3</v>
      </c>
      <c r="L32" s="54">
        <f>L31/L29</f>
        <v>2.14</v>
      </c>
      <c r="M32" s="51">
        <f>M31/M29</f>
        <v>7.0175</v>
      </c>
      <c r="N32" s="45"/>
      <c r="O32" s="47"/>
      <c r="P32" s="45"/>
    </row>
    <row r="34" spans="2:16" s="3" customFormat="1" ht="12.75">
      <c r="B34" s="91" t="s">
        <v>20</v>
      </c>
      <c r="C34" s="107"/>
      <c r="D34" s="107"/>
      <c r="E34" s="107"/>
      <c r="F34" s="107"/>
      <c r="G34" s="107"/>
      <c r="H34" s="108"/>
      <c r="I34" s="109" t="s">
        <v>1</v>
      </c>
      <c r="J34" s="110"/>
      <c r="K34" s="111" t="s">
        <v>2</v>
      </c>
      <c r="L34" s="112"/>
      <c r="M34" s="109" t="s">
        <v>3</v>
      </c>
      <c r="N34" s="110"/>
      <c r="O34" s="111" t="s">
        <v>4</v>
      </c>
      <c r="P34" s="112"/>
    </row>
    <row r="35" spans="2:16" ht="12.75" customHeight="1">
      <c r="B35" s="121" t="s">
        <v>54</v>
      </c>
      <c r="C35" s="122"/>
      <c r="D35" s="122"/>
      <c r="E35" s="113" t="s">
        <v>55</v>
      </c>
      <c r="F35" s="113"/>
      <c r="G35" s="113"/>
      <c r="H35" s="113"/>
      <c r="I35" s="114"/>
      <c r="J35" s="115"/>
      <c r="K35" s="116"/>
      <c r="L35" s="99"/>
      <c r="M35" s="114"/>
      <c r="N35" s="115"/>
      <c r="O35" s="116"/>
      <c r="P35" s="99"/>
    </row>
    <row r="36" spans="2:16" ht="12.75">
      <c r="B36" s="122"/>
      <c r="C36" s="122"/>
      <c r="D36" s="122"/>
      <c r="E36" s="113" t="s">
        <v>21</v>
      </c>
      <c r="F36" s="113"/>
      <c r="G36" s="113"/>
      <c r="H36" s="113"/>
      <c r="I36" s="114"/>
      <c r="J36" s="115"/>
      <c r="K36" s="116"/>
      <c r="L36" s="99"/>
      <c r="M36" s="114"/>
      <c r="N36" s="115"/>
      <c r="O36" s="116"/>
      <c r="P36" s="99"/>
    </row>
    <row r="37" spans="2:16" ht="12.75">
      <c r="B37" s="122"/>
      <c r="C37" s="122"/>
      <c r="D37" s="122"/>
      <c r="E37" s="113" t="s">
        <v>56</v>
      </c>
      <c r="F37" s="113"/>
      <c r="G37" s="113"/>
      <c r="H37" s="113"/>
      <c r="I37" s="114"/>
      <c r="J37" s="115"/>
      <c r="K37" s="116"/>
      <c r="L37" s="99"/>
      <c r="M37" s="114"/>
      <c r="N37" s="115"/>
      <c r="O37" s="116"/>
      <c r="P37" s="99"/>
    </row>
    <row r="38" spans="2:16" ht="12.75">
      <c r="B38" s="32"/>
      <c r="C38" s="32"/>
      <c r="D38" s="32"/>
      <c r="E38" s="33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2"/>
    </row>
    <row r="39" spans="2:16" ht="12.75">
      <c r="B39" s="32"/>
      <c r="C39" s="32"/>
      <c r="D39" s="32"/>
      <c r="E39" s="33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2"/>
    </row>
    <row r="41" spans="3:16" ht="12.75">
      <c r="C41" s="117" t="s">
        <v>22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</row>
    <row r="42" spans="3:16" ht="12.75"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19" t="s">
        <v>61</v>
      </c>
      <c r="I44" s="119"/>
      <c r="J44" s="119"/>
      <c r="L44" s="6" t="s">
        <v>35</v>
      </c>
      <c r="M44" s="120" t="s">
        <v>62</v>
      </c>
      <c r="N44" s="119"/>
      <c r="O44" s="119"/>
    </row>
    <row r="45" spans="5:11" ht="12.75">
      <c r="E45" s="3"/>
      <c r="H45" s="3"/>
      <c r="K45" s="3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Llela Tan-Walsh</cp:lastModifiedBy>
  <cp:lastPrinted>2010-04-27T18:57:41Z</cp:lastPrinted>
  <dcterms:created xsi:type="dcterms:W3CDTF">2009-11-05T22:32:05Z</dcterms:created>
  <dcterms:modified xsi:type="dcterms:W3CDTF">2011-11-15T18:57:49Z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