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15480" windowHeight="11640" tabRatio="787" firstSheet="3" activeTab="3"/>
  </bookViews>
  <sheets>
    <sheet name="GO 133-C Report" sheetId="1" r:id="rId1"/>
    <sheet name="Catheys Valley" sheetId="2" r:id="rId2"/>
    <sheet name="Exchequer" sheetId="3" r:id="rId3"/>
    <sheet name="Hornitos" sheetId="4" r:id="rId4"/>
    <sheet name="Mt. Bullion" sheetId="5" r:id="rId5"/>
  </sheets>
  <definedNames/>
  <calcPr fullCalcOnLoad="1"/>
</workbook>
</file>

<file path=xl/sharedStrings.xml><?xml version="1.0" encoding="utf-8"?>
<sst xmlns="http://schemas.openxmlformats.org/spreadsheetml/2006/main" count="384" uniqueCount="70">
  <si>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</si>
  <si>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</si>
  <si>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</si>
  <si>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</si>
  <si>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</si>
  <si>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</si>
  <si>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</si>
  <si>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</si>
  <si>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</si>
  <si>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</si>
  <si>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</si>
  <si>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</si>
  <si>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</si>
  <si>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</si>
  <si>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</si>
  <si>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</si>
  <si>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</si>
  <si>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</si>
  <si>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</si>
  <si>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</si>
  <si>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Date filed
(05/15/yy)</t>
  </si>
  <si>
    <t>Date filed
(08/15/yy)</t>
  </si>
  <si>
    <t>Date filed
(11/15/yy)</t>
  </si>
  <si>
    <t>Date filed
(02/15/yy)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</si>
  <si>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</si>
  <si>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</si>
  <si>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</si>
  <si>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</si>
  <si>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</si>
  <si>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</si>
  <si>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</si>
  <si>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</si>
  <si>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</si>
  <si>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</si>
  <si>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</si>
  <si>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</si>
  <si>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</si>
  <si>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</si>
  <si>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</si>
  <si>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</si>
  <si>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</si>
  <si>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</si>
  <si>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</si>
  <si>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</si>
  <si>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</si>
  <si>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</si>
  <si>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</si>
  <si>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0"/>
      </rPr>
      <t xml:space="preserve">
Min. standard = 5 bus. days</t>
    </r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</si>
  <si>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</si>
  <si>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</si>
  <si>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</si>
  <si>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</si>
  <si>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</si>
  <si>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</si>
  <si>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</si>
  <si>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</si>
  <si>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</si>
  <si>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</si>
  <si>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</si>
  <si>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</si>
  <si>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</si>
  <si>
    <t>Date Revised: 05/04/10 (Added new lines and changed terms to reflect requirements of G.O.133-C)</t>
  </si>
  <si>
    <t>Hornitos Telephone Company</t>
  </si>
  <si>
    <t>Catheys Valley</t>
  </si>
  <si>
    <t>Exchequer</t>
  </si>
  <si>
    <t>Hornitos</t>
  </si>
  <si>
    <t>Mt. Bullion</t>
  </si>
  <si>
    <t>Gail Long</t>
  </si>
  <si>
    <t>503-656-8399</t>
  </si>
  <si>
    <t>gail.long@tdstelecom.com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</si>
</sst>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 mm/dd/yyyy"/>
    <numFmt numFmtId="169" formatCode="0_);\(0\)"/>
    <numFmt numFmtId="170" formatCode="m/d/yy;@"/>
    <numFmt numFmtId="171" formatCode="m/d/yyyy&quot;  &quot;h\:mm\:ss\ AM/PM"/>
  </numFmts>
  <fonts count="44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2" fontId="0" fillId="33" borderId="14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wrapText="1"/>
    </xf>
    <xf numFmtId="9" fontId="0" fillId="33" borderId="16" xfId="59" applyFont="1" applyFill="1" applyBorder="1" applyAlignment="1">
      <alignment/>
    </xf>
    <xf numFmtId="9" fontId="0" fillId="33" borderId="12" xfId="59" applyFont="1" applyFill="1" applyBorder="1" applyAlignment="1">
      <alignment/>
    </xf>
    <xf numFmtId="10" fontId="0" fillId="33" borderId="14" xfId="0" applyNumberFormat="1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2" fontId="0" fillId="33" borderId="14" xfId="0" applyNumberFormat="1" applyFont="1" applyFill="1" applyBorder="1" applyAlignment="1">
      <alignment/>
    </xf>
    <xf numFmtId="9" fontId="0" fillId="33" borderId="14" xfId="0" applyNumberFormat="1" applyFont="1" applyFill="1" applyBorder="1" applyAlignment="1">
      <alignment/>
    </xf>
    <xf numFmtId="9" fontId="0" fillId="33" borderId="14" xfId="59" applyFont="1" applyFill="1" applyBorder="1" applyAlignment="1">
      <alignment/>
    </xf>
    <xf numFmtId="10" fontId="0" fillId="33" borderId="14" xfId="59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10" fontId="0" fillId="0" borderId="14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9" fontId="0" fillId="0" borderId="14" xfId="59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10" fontId="0" fillId="33" borderId="13" xfId="0" applyNumberFormat="1" applyFont="1" applyFill="1" applyBorder="1" applyAlignment="1">
      <alignment/>
    </xf>
    <xf numFmtId="9" fontId="0" fillId="33" borderId="14" xfId="59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9" fontId="0" fillId="0" borderId="14" xfId="59" applyFont="1" applyFill="1" applyBorder="1" applyAlignment="1">
      <alignment/>
    </xf>
    <xf numFmtId="10" fontId="0" fillId="0" borderId="14" xfId="59" applyNumberFormat="1" applyFont="1" applyFill="1" applyBorder="1" applyAlignment="1">
      <alignment/>
    </xf>
    <xf numFmtId="9" fontId="0" fillId="0" borderId="14" xfId="0" applyNumberFormat="1" applyFont="1" applyFill="1" applyBorder="1" applyAlignment="1">
      <alignment/>
    </xf>
    <xf numFmtId="2" fontId="0" fillId="34" borderId="14" xfId="0" applyNumberFormat="1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9" fontId="0" fillId="34" borderId="14" xfId="59" applyFont="1" applyFill="1" applyBorder="1" applyAlignment="1">
      <alignment/>
    </xf>
    <xf numFmtId="10" fontId="0" fillId="34" borderId="14" xfId="0" applyNumberFormat="1" applyFont="1" applyFill="1" applyBorder="1" applyAlignment="1">
      <alignment/>
    </xf>
    <xf numFmtId="2" fontId="0" fillId="34" borderId="14" xfId="0" applyNumberFormat="1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9" fontId="0" fillId="34" borderId="14" xfId="59" applyFont="1" applyFill="1" applyBorder="1" applyAlignment="1">
      <alignment/>
    </xf>
    <xf numFmtId="10" fontId="0" fillId="34" borderId="14" xfId="59" applyNumberFormat="1" applyFont="1" applyFill="1" applyBorder="1" applyAlignment="1">
      <alignment/>
    </xf>
    <xf numFmtId="9" fontId="0" fillId="34" borderId="14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19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19" xfId="0" applyFont="1" applyBorder="1" applyAlignment="1">
      <alignment vertical="center" wrapText="1"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9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7" fillId="0" borderId="10" xfId="53" applyBorder="1" applyAlignment="1" applyProtection="1">
      <alignment horizontal="left"/>
      <protection/>
    </xf>
    <xf numFmtId="10" fontId="0" fillId="33" borderId="13" xfId="0" applyNumberFormat="1" applyFont="1" applyFill="1" applyBorder="1" applyAlignment="1">
      <alignment/>
    </xf>
    <xf numFmtId="10" fontId="0" fillId="0" borderId="13" xfId="0" applyNumberFormat="1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9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19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E1">
      <selection activeCell="N42" sqref="N42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149" t="s">
        <v>27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2:15" s="3" customFormat="1" ht="13.5" thickBot="1">
      <c r="B2" s="3" t="s">
        <v>40</v>
      </c>
      <c r="D2" s="106" t="s">
        <v>62</v>
      </c>
      <c r="E2" s="106"/>
      <c r="I2" s="4" t="s">
        <v>36</v>
      </c>
      <c r="J2" s="35">
        <v>1011</v>
      </c>
      <c r="M2" s="3" t="s">
        <v>41</v>
      </c>
      <c r="N2" s="6"/>
      <c r="O2" s="35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42</v>
      </c>
      <c r="D4" s="8"/>
      <c r="E4" s="8"/>
      <c r="I4" s="4" t="s">
        <v>43</v>
      </c>
      <c r="J4" s="6"/>
      <c r="L4" s="9"/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26" t="s">
        <v>0</v>
      </c>
      <c r="C7" s="127"/>
      <c r="D7" s="128"/>
      <c r="E7" s="158" t="s">
        <v>20</v>
      </c>
      <c r="F7" s="156"/>
      <c r="G7" s="156"/>
      <c r="H7" s="107" t="s">
        <v>21</v>
      </c>
      <c r="I7" s="108"/>
      <c r="J7" s="109"/>
      <c r="K7" s="155" t="s">
        <v>22</v>
      </c>
      <c r="L7" s="156"/>
      <c r="M7" s="156"/>
      <c r="N7" s="107" t="s">
        <v>23</v>
      </c>
      <c r="O7" s="108"/>
      <c r="P7" s="109"/>
    </row>
    <row r="8" spans="2:16" s="2" customFormat="1" ht="12.75" customHeight="1">
      <c r="B8" s="129"/>
      <c r="C8" s="130"/>
      <c r="D8" s="131"/>
      <c r="E8" s="159"/>
      <c r="F8" s="157"/>
      <c r="G8" s="157"/>
      <c r="H8" s="110"/>
      <c r="I8" s="111"/>
      <c r="J8" s="112"/>
      <c r="K8" s="157"/>
      <c r="L8" s="157"/>
      <c r="M8" s="157"/>
      <c r="N8" s="110"/>
      <c r="O8" s="111"/>
      <c r="P8" s="112"/>
    </row>
    <row r="9" spans="2:16" ht="12.75" customHeight="1">
      <c r="B9" s="129"/>
      <c r="C9" s="130"/>
      <c r="D9" s="131"/>
      <c r="E9" s="144" t="s">
        <v>1</v>
      </c>
      <c r="F9" s="145"/>
      <c r="G9" s="146"/>
      <c r="H9" s="137" t="s">
        <v>2</v>
      </c>
      <c r="I9" s="147"/>
      <c r="J9" s="148"/>
      <c r="K9" s="144" t="s">
        <v>3</v>
      </c>
      <c r="L9" s="145"/>
      <c r="M9" s="146"/>
      <c r="N9" s="137" t="s">
        <v>4</v>
      </c>
      <c r="O9" s="147"/>
      <c r="P9" s="148"/>
    </row>
    <row r="10" spans="2:16" s="14" customFormat="1" ht="12.75" customHeight="1">
      <c r="B10" s="123"/>
      <c r="C10" s="132"/>
      <c r="D10" s="124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25" t="s">
        <v>47</v>
      </c>
      <c r="C11" s="120"/>
      <c r="D11" s="15" t="s">
        <v>30</v>
      </c>
      <c r="E11" s="16">
        <v>6</v>
      </c>
      <c r="F11" s="17">
        <v>9</v>
      </c>
      <c r="G11" s="18">
        <v>12</v>
      </c>
      <c r="H11" s="76">
        <v>8</v>
      </c>
      <c r="I11" s="77">
        <v>13</v>
      </c>
      <c r="J11" s="78">
        <v>14</v>
      </c>
      <c r="K11" s="18">
        <f>12+4+6</f>
        <v>22</v>
      </c>
      <c r="L11" s="17">
        <f>2+1+6+4</f>
        <v>13</v>
      </c>
      <c r="M11" s="18">
        <f>3+1+3+6</f>
        <v>13</v>
      </c>
      <c r="N11" s="19">
        <v>10</v>
      </c>
      <c r="O11" s="20">
        <v>28</v>
      </c>
      <c r="P11" s="19">
        <v>25</v>
      </c>
    </row>
    <row r="12" spans="2:16" ht="12.75">
      <c r="B12" s="121"/>
      <c r="C12" s="122"/>
      <c r="D12" s="19" t="s">
        <v>31</v>
      </c>
      <c r="E12" s="18">
        <v>4</v>
      </c>
      <c r="F12" s="17">
        <v>4</v>
      </c>
      <c r="G12" s="18">
        <v>6</v>
      </c>
      <c r="H12" s="78">
        <v>4</v>
      </c>
      <c r="I12" s="77">
        <v>8</v>
      </c>
      <c r="J12" s="78">
        <v>5</v>
      </c>
      <c r="K12" s="18">
        <f>6+1+3</f>
        <v>10</v>
      </c>
      <c r="L12" s="17">
        <f>2+1+1+2</f>
        <v>6</v>
      </c>
      <c r="M12" s="18">
        <f>1+1+1+2</f>
        <v>5</v>
      </c>
      <c r="N12" s="78">
        <v>4</v>
      </c>
      <c r="O12" s="77">
        <v>9</v>
      </c>
      <c r="P12" s="78">
        <v>7</v>
      </c>
    </row>
    <row r="13" spans="2:16" ht="12.75">
      <c r="B13" s="123"/>
      <c r="C13" s="124"/>
      <c r="D13" s="15" t="s">
        <v>32</v>
      </c>
      <c r="E13" s="60">
        <f aca="true" t="shared" si="0" ref="E13:P13">E11/E14</f>
        <v>1.5</v>
      </c>
      <c r="F13" s="60">
        <f t="shared" si="0"/>
        <v>2.25</v>
      </c>
      <c r="G13" s="60">
        <f t="shared" si="0"/>
        <v>2</v>
      </c>
      <c r="H13" s="79">
        <f t="shared" si="0"/>
        <v>2</v>
      </c>
      <c r="I13" s="79">
        <f t="shared" si="0"/>
        <v>1.625</v>
      </c>
      <c r="J13" s="79">
        <f t="shared" si="0"/>
        <v>2.8</v>
      </c>
      <c r="K13" s="96">
        <f t="shared" si="0"/>
        <v>2.2</v>
      </c>
      <c r="L13" s="96">
        <f t="shared" si="0"/>
        <v>2.1666666666666665</v>
      </c>
      <c r="M13" s="96">
        <f t="shared" si="0"/>
        <v>2.6</v>
      </c>
      <c r="N13" s="79">
        <f t="shared" si="0"/>
        <v>2.5</v>
      </c>
      <c r="O13" s="79">
        <f t="shared" si="0"/>
        <v>3.111111111111111</v>
      </c>
      <c r="P13" s="79">
        <f t="shared" si="0"/>
        <v>3.5714285714285716</v>
      </c>
    </row>
    <row r="14" spans="2:16" ht="12.75" customHeight="1">
      <c r="B14" s="125" t="s">
        <v>48</v>
      </c>
      <c r="C14" s="120"/>
      <c r="D14" s="23" t="s">
        <v>49</v>
      </c>
      <c r="E14" s="24">
        <v>4</v>
      </c>
      <c r="F14" s="25">
        <v>4</v>
      </c>
      <c r="G14" s="24">
        <v>6</v>
      </c>
      <c r="H14" s="80">
        <v>4</v>
      </c>
      <c r="I14" s="81">
        <v>8</v>
      </c>
      <c r="J14" s="80">
        <v>5</v>
      </c>
      <c r="K14" s="97">
        <v>10</v>
      </c>
      <c r="L14" s="98">
        <v>6</v>
      </c>
      <c r="M14" s="97">
        <v>5</v>
      </c>
      <c r="N14" s="80">
        <v>4</v>
      </c>
      <c r="O14" s="81">
        <v>9</v>
      </c>
      <c r="P14" s="80">
        <v>7</v>
      </c>
    </row>
    <row r="15" spans="2:16" ht="15" customHeight="1">
      <c r="B15" s="121"/>
      <c r="C15" s="122"/>
      <c r="D15" s="26" t="s">
        <v>33</v>
      </c>
      <c r="E15" s="18">
        <v>4</v>
      </c>
      <c r="F15" s="17">
        <v>4</v>
      </c>
      <c r="G15" s="18">
        <v>6</v>
      </c>
      <c r="H15" s="78">
        <v>4</v>
      </c>
      <c r="I15" s="77">
        <v>8</v>
      </c>
      <c r="J15" s="78">
        <v>5</v>
      </c>
      <c r="K15" s="99">
        <v>10</v>
      </c>
      <c r="L15" s="100">
        <v>6</v>
      </c>
      <c r="M15" s="99">
        <v>5</v>
      </c>
      <c r="N15" s="78">
        <v>4</v>
      </c>
      <c r="O15" s="77">
        <v>9</v>
      </c>
      <c r="P15" s="78">
        <v>7</v>
      </c>
    </row>
    <row r="16" spans="2:16" ht="13.5" customHeight="1">
      <c r="B16" s="121"/>
      <c r="C16" s="122"/>
      <c r="D16" s="26" t="s">
        <v>34</v>
      </c>
      <c r="E16" s="21">
        <v>0</v>
      </c>
      <c r="F16" s="22">
        <v>0</v>
      </c>
      <c r="G16" s="21">
        <v>0</v>
      </c>
      <c r="H16" s="82">
        <v>0</v>
      </c>
      <c r="I16" s="83">
        <v>0</v>
      </c>
      <c r="J16" s="82">
        <v>0</v>
      </c>
      <c r="K16" s="101">
        <v>0</v>
      </c>
      <c r="L16" s="102">
        <v>0</v>
      </c>
      <c r="M16" s="101">
        <v>0</v>
      </c>
      <c r="N16" s="82">
        <v>0</v>
      </c>
      <c r="O16" s="83">
        <v>0</v>
      </c>
      <c r="P16" s="82">
        <v>0</v>
      </c>
    </row>
    <row r="17" spans="2:16" ht="12.75">
      <c r="B17" s="123"/>
      <c r="C17" s="124"/>
      <c r="D17" s="15" t="s">
        <v>17</v>
      </c>
      <c r="E17" s="62">
        <f aca="true" t="shared" si="1" ref="E17:P17">E15/E14</f>
        <v>1</v>
      </c>
      <c r="F17" s="62">
        <f t="shared" si="1"/>
        <v>1</v>
      </c>
      <c r="G17" s="62">
        <f t="shared" si="1"/>
        <v>1</v>
      </c>
      <c r="H17" s="84">
        <f t="shared" si="1"/>
        <v>1</v>
      </c>
      <c r="I17" s="84">
        <f t="shared" si="1"/>
        <v>1</v>
      </c>
      <c r="J17" s="84">
        <f t="shared" si="1"/>
        <v>1</v>
      </c>
      <c r="K17" s="103">
        <f t="shared" si="1"/>
        <v>1</v>
      </c>
      <c r="L17" s="103">
        <f t="shared" si="1"/>
        <v>1</v>
      </c>
      <c r="M17" s="103">
        <f t="shared" si="1"/>
        <v>1</v>
      </c>
      <c r="N17" s="84">
        <f t="shared" si="1"/>
        <v>1</v>
      </c>
      <c r="O17" s="84">
        <f t="shared" si="1"/>
        <v>1</v>
      </c>
      <c r="P17" s="84">
        <f t="shared" si="1"/>
        <v>1</v>
      </c>
    </row>
    <row r="18" spans="2:16" ht="12.75">
      <c r="B18" s="135" t="s">
        <v>18</v>
      </c>
      <c r="C18" s="136"/>
      <c r="D18" s="19"/>
      <c r="E18" s="18"/>
      <c r="F18" s="17"/>
      <c r="G18" s="18"/>
      <c r="H18" s="78"/>
      <c r="I18" s="77"/>
      <c r="J18" s="78"/>
      <c r="K18" s="99"/>
      <c r="L18" s="100"/>
      <c r="M18" s="99"/>
      <c r="N18" s="78"/>
      <c r="O18" s="77"/>
      <c r="P18" s="78"/>
    </row>
    <row r="19" spans="2:16" ht="12.75">
      <c r="B19" s="116" t="s">
        <v>19</v>
      </c>
      <c r="C19" s="140" t="s">
        <v>50</v>
      </c>
      <c r="D19" s="23" t="s">
        <v>51</v>
      </c>
      <c r="E19" s="24"/>
      <c r="F19" s="25"/>
      <c r="G19" s="24"/>
      <c r="H19" s="80"/>
      <c r="I19" s="81"/>
      <c r="J19" s="80"/>
      <c r="K19" s="97"/>
      <c r="L19" s="98"/>
      <c r="M19" s="97"/>
      <c r="N19" s="80"/>
      <c r="O19" s="81"/>
      <c r="P19" s="80"/>
    </row>
    <row r="20" spans="2:16" ht="12.75">
      <c r="B20" s="117"/>
      <c r="C20" s="141"/>
      <c r="D20" s="19" t="s">
        <v>52</v>
      </c>
      <c r="E20" s="18"/>
      <c r="F20" s="17"/>
      <c r="G20" s="18"/>
      <c r="H20" s="78"/>
      <c r="I20" s="77"/>
      <c r="J20" s="78"/>
      <c r="K20" s="99"/>
      <c r="L20" s="100"/>
      <c r="M20" s="99"/>
      <c r="N20" s="78"/>
      <c r="O20" s="77"/>
      <c r="P20" s="78"/>
    </row>
    <row r="21" spans="2:16" ht="12.75">
      <c r="B21" s="117"/>
      <c r="C21" s="142"/>
      <c r="D21" s="15" t="s">
        <v>44</v>
      </c>
      <c r="E21" s="21"/>
      <c r="F21" s="22"/>
      <c r="G21" s="21"/>
      <c r="H21" s="82"/>
      <c r="I21" s="83"/>
      <c r="J21" s="82"/>
      <c r="K21" s="101"/>
      <c r="L21" s="102"/>
      <c r="M21" s="101"/>
      <c r="N21" s="82"/>
      <c r="O21" s="83"/>
      <c r="P21" s="82"/>
    </row>
    <row r="22" spans="2:16" ht="12.75" customHeight="1">
      <c r="B22" s="117"/>
      <c r="C22" s="140" t="s">
        <v>35</v>
      </c>
      <c r="D22" s="23" t="s">
        <v>51</v>
      </c>
      <c r="E22" s="24"/>
      <c r="F22" s="25"/>
      <c r="G22" s="24"/>
      <c r="H22" s="80"/>
      <c r="I22" s="81"/>
      <c r="J22" s="80"/>
      <c r="K22" s="97"/>
      <c r="L22" s="98"/>
      <c r="M22" s="97"/>
      <c r="N22" s="80"/>
      <c r="O22" s="81"/>
      <c r="P22" s="80"/>
    </row>
    <row r="23" spans="2:16" ht="12.75">
      <c r="B23" s="117"/>
      <c r="C23" s="141"/>
      <c r="D23" s="19" t="s">
        <v>52</v>
      </c>
      <c r="E23" s="18"/>
      <c r="F23" s="17"/>
      <c r="G23" s="18"/>
      <c r="H23" s="78"/>
      <c r="I23" s="77"/>
      <c r="J23" s="78"/>
      <c r="K23" s="99"/>
      <c r="L23" s="100"/>
      <c r="M23" s="99"/>
      <c r="N23" s="78"/>
      <c r="O23" s="77"/>
      <c r="P23" s="78"/>
    </row>
    <row r="24" spans="2:16" ht="12.75">
      <c r="B24" s="117"/>
      <c r="C24" s="142"/>
      <c r="D24" s="15" t="s">
        <v>44</v>
      </c>
      <c r="E24" s="21"/>
      <c r="F24" s="22"/>
      <c r="G24" s="21"/>
      <c r="H24" s="82"/>
      <c r="I24" s="83"/>
      <c r="J24" s="82"/>
      <c r="K24" s="101"/>
      <c r="L24" s="102"/>
      <c r="M24" s="101"/>
      <c r="N24" s="82"/>
      <c r="O24" s="83"/>
      <c r="P24" s="82"/>
    </row>
    <row r="25" spans="2:16" ht="12.75" customHeight="1">
      <c r="B25" s="117"/>
      <c r="C25" s="140" t="s">
        <v>53</v>
      </c>
      <c r="D25" s="23" t="s">
        <v>51</v>
      </c>
      <c r="E25" s="24">
        <v>599</v>
      </c>
      <c r="F25" s="25">
        <v>596</v>
      </c>
      <c r="G25" s="24">
        <v>595</v>
      </c>
      <c r="H25" s="80">
        <v>598</v>
      </c>
      <c r="I25" s="81">
        <v>597</v>
      </c>
      <c r="J25" s="80">
        <v>596</v>
      </c>
      <c r="K25" s="97">
        <f>180+91+154+169</f>
        <v>594</v>
      </c>
      <c r="L25" s="98">
        <f>180+154+92+168</f>
        <v>594</v>
      </c>
      <c r="M25" s="97">
        <f>177+91+167+153</f>
        <v>588</v>
      </c>
      <c r="N25" s="80">
        <v>589</v>
      </c>
      <c r="O25" s="81">
        <v>585</v>
      </c>
      <c r="P25" s="80">
        <v>586</v>
      </c>
    </row>
    <row r="26" spans="2:16" ht="12.75">
      <c r="B26" s="117"/>
      <c r="C26" s="141"/>
      <c r="D26" s="19" t="s">
        <v>52</v>
      </c>
      <c r="E26" s="18">
        <v>22</v>
      </c>
      <c r="F26" s="17">
        <v>8</v>
      </c>
      <c r="G26" s="18">
        <v>15</v>
      </c>
      <c r="H26" s="78">
        <v>13</v>
      </c>
      <c r="I26" s="77">
        <v>9</v>
      </c>
      <c r="J26" s="78">
        <v>10</v>
      </c>
      <c r="K26" s="99">
        <f>8+3+2</f>
        <v>13</v>
      </c>
      <c r="L26" s="100">
        <f>6+1+1+3</f>
        <v>11</v>
      </c>
      <c r="M26" s="99">
        <f>4+3+3+3</f>
        <v>13</v>
      </c>
      <c r="N26" s="78">
        <v>17</v>
      </c>
      <c r="O26" s="77">
        <v>8</v>
      </c>
      <c r="P26" s="78">
        <v>14</v>
      </c>
    </row>
    <row r="27" spans="2:16" ht="12.75">
      <c r="B27" s="118"/>
      <c r="C27" s="142"/>
      <c r="D27" s="15" t="s">
        <v>44</v>
      </c>
      <c r="E27" s="63">
        <f aca="true" t="shared" si="2" ref="E27:P27">E26/E25</f>
        <v>0.03672787979966611</v>
      </c>
      <c r="F27" s="63">
        <f t="shared" si="2"/>
        <v>0.013422818791946308</v>
      </c>
      <c r="G27" s="63">
        <f t="shared" si="2"/>
        <v>0.025210084033613446</v>
      </c>
      <c r="H27" s="85">
        <f t="shared" si="2"/>
        <v>0.021739130434782608</v>
      </c>
      <c r="I27" s="85">
        <f t="shared" si="2"/>
        <v>0.01507537688442211</v>
      </c>
      <c r="J27" s="85">
        <f t="shared" si="2"/>
        <v>0.016778523489932886</v>
      </c>
      <c r="K27" s="104">
        <f t="shared" si="2"/>
        <v>0.021885521885521887</v>
      </c>
      <c r="L27" s="104">
        <f t="shared" si="2"/>
        <v>0.018518518518518517</v>
      </c>
      <c r="M27" s="104">
        <f t="shared" si="2"/>
        <v>0.022108843537414966</v>
      </c>
      <c r="N27" s="85">
        <f t="shared" si="2"/>
        <v>0.028862478777589132</v>
      </c>
      <c r="O27" s="85">
        <f t="shared" si="2"/>
        <v>0.013675213675213675</v>
      </c>
      <c r="P27" s="85">
        <f t="shared" si="2"/>
        <v>0.023890784982935155</v>
      </c>
    </row>
    <row r="28" spans="2:16" ht="12.75">
      <c r="B28" s="119" t="s">
        <v>54</v>
      </c>
      <c r="C28" s="120"/>
      <c r="D28" s="27" t="s">
        <v>55</v>
      </c>
      <c r="E28" s="24">
        <v>18</v>
      </c>
      <c r="F28" s="25">
        <v>4</v>
      </c>
      <c r="G28" s="24">
        <v>11</v>
      </c>
      <c r="H28" s="80">
        <v>7</v>
      </c>
      <c r="I28" s="81">
        <v>6</v>
      </c>
      <c r="J28" s="80">
        <v>5</v>
      </c>
      <c r="K28" s="97">
        <v>10</v>
      </c>
      <c r="L28" s="98">
        <v>1</v>
      </c>
      <c r="M28" s="97">
        <v>5</v>
      </c>
      <c r="N28" s="80">
        <v>8</v>
      </c>
      <c r="O28" s="81">
        <v>6</v>
      </c>
      <c r="P28" s="80">
        <v>7</v>
      </c>
    </row>
    <row r="29" spans="2:16" ht="12.75">
      <c r="B29" s="121"/>
      <c r="C29" s="122"/>
      <c r="D29" s="19" t="s">
        <v>56</v>
      </c>
      <c r="E29" s="18">
        <v>18</v>
      </c>
      <c r="F29" s="17">
        <v>4</v>
      </c>
      <c r="G29" s="18">
        <v>11</v>
      </c>
      <c r="H29" s="78">
        <v>7</v>
      </c>
      <c r="I29" s="77">
        <v>6</v>
      </c>
      <c r="J29" s="78">
        <v>5</v>
      </c>
      <c r="K29" s="99">
        <v>10</v>
      </c>
      <c r="L29" s="100">
        <v>1</v>
      </c>
      <c r="M29" s="99">
        <v>4</v>
      </c>
      <c r="N29" s="78">
        <v>8</v>
      </c>
      <c r="O29" s="77">
        <v>6</v>
      </c>
      <c r="P29" s="78">
        <v>7</v>
      </c>
    </row>
    <row r="30" spans="2:16" ht="12.75">
      <c r="B30" s="121"/>
      <c r="C30" s="122"/>
      <c r="D30" s="28" t="s">
        <v>57</v>
      </c>
      <c r="E30" s="61">
        <f aca="true" t="shared" si="3" ref="E30:P30">E29/E28</f>
        <v>1</v>
      </c>
      <c r="F30" s="61">
        <f t="shared" si="3"/>
        <v>1</v>
      </c>
      <c r="G30" s="61">
        <f t="shared" si="3"/>
        <v>1</v>
      </c>
      <c r="H30" s="86">
        <f t="shared" si="3"/>
        <v>1</v>
      </c>
      <c r="I30" s="86">
        <f t="shared" si="3"/>
        <v>1</v>
      </c>
      <c r="J30" s="86">
        <f t="shared" si="3"/>
        <v>1</v>
      </c>
      <c r="K30" s="105">
        <f t="shared" si="3"/>
        <v>1</v>
      </c>
      <c r="L30" s="105">
        <f t="shared" si="3"/>
        <v>1</v>
      </c>
      <c r="M30" s="105">
        <f t="shared" si="3"/>
        <v>0.8</v>
      </c>
      <c r="N30" s="86">
        <f t="shared" si="3"/>
        <v>1</v>
      </c>
      <c r="O30" s="86">
        <f t="shared" si="3"/>
        <v>1</v>
      </c>
      <c r="P30" s="86">
        <f t="shared" si="3"/>
        <v>1</v>
      </c>
    </row>
    <row r="31" spans="2:16" ht="12.75">
      <c r="B31" s="121"/>
      <c r="C31" s="122"/>
      <c r="D31" s="19" t="s">
        <v>45</v>
      </c>
      <c r="E31" s="18">
        <v>51.42</v>
      </c>
      <c r="F31" s="17">
        <v>15.389999999999999</v>
      </c>
      <c r="G31" s="18">
        <v>77.5</v>
      </c>
      <c r="H31" s="78">
        <v>25.83</v>
      </c>
      <c r="I31" s="77">
        <v>52.6</v>
      </c>
      <c r="J31" s="78">
        <v>15.62</v>
      </c>
      <c r="K31" s="18">
        <v>53.03</v>
      </c>
      <c r="L31" s="17">
        <v>4.05</v>
      </c>
      <c r="M31" s="18">
        <v>63.2</v>
      </c>
      <c r="N31" s="78">
        <v>34.63</v>
      </c>
      <c r="O31" s="77">
        <v>21.05</v>
      </c>
      <c r="P31" s="78">
        <v>23.15</v>
      </c>
    </row>
    <row r="32" spans="2:16" ht="12.75">
      <c r="B32" s="123"/>
      <c r="C32" s="124"/>
      <c r="D32" s="15" t="s">
        <v>46</v>
      </c>
      <c r="E32" s="60">
        <f aca="true" t="shared" si="4" ref="E32:P32">E31/E28</f>
        <v>2.856666666666667</v>
      </c>
      <c r="F32" s="60">
        <f t="shared" si="4"/>
        <v>3.8474999999999997</v>
      </c>
      <c r="G32" s="60">
        <f t="shared" si="4"/>
        <v>7.045454545454546</v>
      </c>
      <c r="H32" s="79">
        <f t="shared" si="4"/>
        <v>3.69</v>
      </c>
      <c r="I32" s="79">
        <f t="shared" si="4"/>
        <v>8.766666666666667</v>
      </c>
      <c r="J32" s="79">
        <f t="shared" si="4"/>
        <v>3.1239999999999997</v>
      </c>
      <c r="K32" s="96">
        <f t="shared" si="4"/>
        <v>5.303</v>
      </c>
      <c r="L32" s="96">
        <f t="shared" si="4"/>
        <v>4.05</v>
      </c>
      <c r="M32" s="96">
        <f t="shared" si="4"/>
        <v>12.64</v>
      </c>
      <c r="N32" s="79">
        <f t="shared" si="4"/>
        <v>4.32875</v>
      </c>
      <c r="O32" s="79">
        <f t="shared" si="4"/>
        <v>3.5083333333333333</v>
      </c>
      <c r="P32" s="79">
        <f t="shared" si="4"/>
        <v>3.307142857142857</v>
      </c>
    </row>
    <row r="34" spans="2:16" s="3" customFormat="1" ht="12.75">
      <c r="B34" s="137" t="s">
        <v>24</v>
      </c>
      <c r="C34" s="138"/>
      <c r="D34" s="138"/>
      <c r="E34" s="138"/>
      <c r="F34" s="138"/>
      <c r="G34" s="138"/>
      <c r="H34" s="139"/>
      <c r="I34" s="151" t="s">
        <v>1</v>
      </c>
      <c r="J34" s="152"/>
      <c r="K34" s="153" t="s">
        <v>2</v>
      </c>
      <c r="L34" s="154"/>
      <c r="M34" s="151" t="s">
        <v>3</v>
      </c>
      <c r="N34" s="152"/>
      <c r="O34" s="153" t="s">
        <v>4</v>
      </c>
      <c r="P34" s="154"/>
    </row>
    <row r="35" spans="2:16" ht="12.75" customHeight="1">
      <c r="B35" s="133" t="s">
        <v>58</v>
      </c>
      <c r="C35" s="134"/>
      <c r="D35" s="134"/>
      <c r="E35" s="113" t="s">
        <v>59</v>
      </c>
      <c r="F35" s="113"/>
      <c r="G35" s="113"/>
      <c r="H35" s="113"/>
      <c r="I35" s="114">
        <v>1776</v>
      </c>
      <c r="J35" s="115"/>
      <c r="K35" s="143">
        <v>1574</v>
      </c>
      <c r="L35" s="136"/>
      <c r="M35" s="114">
        <v>1876</v>
      </c>
      <c r="N35" s="115"/>
      <c r="O35" s="143">
        <v>1829</v>
      </c>
      <c r="P35" s="136"/>
    </row>
    <row r="36" spans="2:16" ht="12.75">
      <c r="B36" s="134"/>
      <c r="C36" s="134"/>
      <c r="D36" s="134"/>
      <c r="E36" s="113" t="s">
        <v>25</v>
      </c>
      <c r="F36" s="113"/>
      <c r="G36" s="113"/>
      <c r="H36" s="113"/>
      <c r="I36" s="114"/>
      <c r="J36" s="115"/>
      <c r="K36" s="143"/>
      <c r="L36" s="136"/>
      <c r="M36" s="114"/>
      <c r="N36" s="115"/>
      <c r="O36" s="143"/>
      <c r="P36" s="136"/>
    </row>
    <row r="37" spans="2:16" ht="12.75">
      <c r="B37" s="134"/>
      <c r="C37" s="134"/>
      <c r="D37" s="134"/>
      <c r="E37" s="113" t="s">
        <v>60</v>
      </c>
      <c r="F37" s="113"/>
      <c r="G37" s="113"/>
      <c r="H37" s="113"/>
      <c r="I37" s="162">
        <v>0.9657</v>
      </c>
      <c r="J37" s="115"/>
      <c r="K37" s="163">
        <v>0.9727</v>
      </c>
      <c r="L37" s="136"/>
      <c r="M37" s="162">
        <v>0.9094</v>
      </c>
      <c r="N37" s="115"/>
      <c r="O37" s="163">
        <v>0.9125</v>
      </c>
      <c r="P37" s="136"/>
    </row>
    <row r="38" spans="2:16" ht="12.75">
      <c r="B38" s="29"/>
      <c r="C38" s="29"/>
      <c r="D38" s="29"/>
      <c r="E38" s="30"/>
      <c r="F38" s="29"/>
      <c r="G38" s="29"/>
      <c r="H38" s="30"/>
      <c r="I38" s="30"/>
      <c r="J38" s="30"/>
      <c r="K38" s="30"/>
      <c r="L38" s="30"/>
      <c r="M38" s="30"/>
      <c r="N38" s="30"/>
      <c r="O38" s="30"/>
      <c r="P38" s="29"/>
    </row>
    <row r="39" spans="2:16" ht="12.75">
      <c r="B39" s="29"/>
      <c r="C39" s="29"/>
      <c r="D39" s="29"/>
      <c r="E39" s="30"/>
      <c r="F39" s="29"/>
      <c r="G39" s="29"/>
      <c r="H39" s="30"/>
      <c r="I39" s="30"/>
      <c r="J39" s="30"/>
      <c r="K39" s="30"/>
      <c r="L39" s="30"/>
      <c r="M39" s="30"/>
      <c r="N39" s="30"/>
      <c r="O39" s="30"/>
      <c r="P39" s="29"/>
    </row>
    <row r="41" spans="3:16" ht="12.75">
      <c r="C41" s="164" t="s">
        <v>26</v>
      </c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</row>
    <row r="42" spans="3:16" ht="12.75">
      <c r="C42" s="3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ht="12.75">
      <c r="J43" s="3"/>
    </row>
    <row r="44" spans="3:15" s="6" customFormat="1" ht="13.5" thickBot="1">
      <c r="C44" s="6" t="s">
        <v>37</v>
      </c>
      <c r="D44" s="33" t="s">
        <v>67</v>
      </c>
      <c r="G44" s="6" t="s">
        <v>38</v>
      </c>
      <c r="H44" s="160" t="s">
        <v>68</v>
      </c>
      <c r="I44" s="160"/>
      <c r="J44" s="160"/>
      <c r="L44" s="6" t="s">
        <v>39</v>
      </c>
      <c r="M44" s="161" t="s">
        <v>69</v>
      </c>
      <c r="N44" s="160"/>
      <c r="O44" s="160"/>
    </row>
    <row r="45" spans="5:11" ht="12.75">
      <c r="E45" s="3"/>
      <c r="H45" s="3"/>
      <c r="K45" s="34"/>
    </row>
    <row r="46" spans="2:4" ht="12.75">
      <c r="B46" s="7" t="s">
        <v>28</v>
      </c>
      <c r="D46" s="14"/>
    </row>
    <row r="47" ht="12.75">
      <c r="B47" s="7" t="s">
        <v>29</v>
      </c>
    </row>
    <row r="48" ht="12.75">
      <c r="B48" s="7" t="s">
        <v>61</v>
      </c>
    </row>
  </sheetData>
  <sheetProtection/>
  <mergeCells count="43">
    <mergeCell ref="C41:P41"/>
    <mergeCell ref="O36:P36"/>
    <mergeCell ref="O37:P37"/>
    <mergeCell ref="M36:N36"/>
    <mergeCell ref="M37:N37"/>
    <mergeCell ref="O34:P34"/>
    <mergeCell ref="K7:M8"/>
    <mergeCell ref="E7:G8"/>
    <mergeCell ref="N9:P9"/>
    <mergeCell ref="C22:C24"/>
    <mergeCell ref="H44:J44"/>
    <mergeCell ref="M44:O44"/>
    <mergeCell ref="K36:L36"/>
    <mergeCell ref="I37:J37"/>
    <mergeCell ref="K37:L37"/>
    <mergeCell ref="O35:P35"/>
    <mergeCell ref="E9:G9"/>
    <mergeCell ref="H9:J9"/>
    <mergeCell ref="K9:M9"/>
    <mergeCell ref="I36:J36"/>
    <mergeCell ref="C1:P1"/>
    <mergeCell ref="I34:J34"/>
    <mergeCell ref="K34:L34"/>
    <mergeCell ref="M34:N34"/>
    <mergeCell ref="N7:P8"/>
    <mergeCell ref="C19:C21"/>
    <mergeCell ref="B11:C13"/>
    <mergeCell ref="M35:N35"/>
    <mergeCell ref="B18:C18"/>
    <mergeCell ref="B34:H34"/>
    <mergeCell ref="C25:C27"/>
    <mergeCell ref="E35:H35"/>
    <mergeCell ref="K35:L35"/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</mergeCells>
  <hyperlinks>
    <hyperlink ref="M44" r:id="rId1" display="gail.long@tdstelecom.com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8"/>
  <sheetViews>
    <sheetView zoomScalePageLayoutView="0" workbookViewId="0" topLeftCell="E13">
      <selection activeCell="N13" sqref="N13:P32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16" width="9.7109375" style="1" customWidth="1"/>
    <col min="17" max="16384" width="9.140625" style="1" customWidth="1"/>
  </cols>
  <sheetData>
    <row r="1" spans="3:16" ht="79.5" customHeight="1">
      <c r="C1" s="149" t="s">
        <v>27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2:15" s="3" customFormat="1" ht="13.5" thickBot="1">
      <c r="B2" s="3" t="s">
        <v>40</v>
      </c>
      <c r="D2" s="106" t="s">
        <v>62</v>
      </c>
      <c r="E2" s="106"/>
      <c r="I2" s="4" t="s">
        <v>36</v>
      </c>
      <c r="J2" s="35">
        <v>1011</v>
      </c>
      <c r="M2" s="3" t="s">
        <v>41</v>
      </c>
      <c r="N2" s="6"/>
      <c r="O2" s="35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42</v>
      </c>
      <c r="D4" s="8"/>
      <c r="E4" s="8"/>
      <c r="I4" s="4" t="s">
        <v>43</v>
      </c>
      <c r="J4" s="6"/>
      <c r="L4" s="9" t="s">
        <v>63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126" t="s">
        <v>0</v>
      </c>
      <c r="C7" s="182"/>
      <c r="D7" s="166"/>
      <c r="E7" s="185" t="s">
        <v>20</v>
      </c>
      <c r="F7" s="186"/>
      <c r="G7" s="186"/>
      <c r="H7" s="171" t="s">
        <v>21</v>
      </c>
      <c r="I7" s="172"/>
      <c r="J7" s="173"/>
      <c r="K7" s="189" t="s">
        <v>22</v>
      </c>
      <c r="L7" s="186"/>
      <c r="M7" s="186"/>
      <c r="N7" s="171" t="s">
        <v>23</v>
      </c>
      <c r="O7" s="172"/>
      <c r="P7" s="173"/>
    </row>
    <row r="8" spans="2:16" ht="12.75" customHeight="1">
      <c r="B8" s="167"/>
      <c r="C8" s="183"/>
      <c r="D8" s="168"/>
      <c r="E8" s="187"/>
      <c r="F8" s="188"/>
      <c r="G8" s="188"/>
      <c r="H8" s="174"/>
      <c r="I8" s="175"/>
      <c r="J8" s="176"/>
      <c r="K8" s="188"/>
      <c r="L8" s="188"/>
      <c r="M8" s="188"/>
      <c r="N8" s="174"/>
      <c r="O8" s="175"/>
      <c r="P8" s="176"/>
    </row>
    <row r="9" spans="2:16" ht="12.75" customHeight="1">
      <c r="B9" s="167"/>
      <c r="C9" s="183"/>
      <c r="D9" s="168"/>
      <c r="E9" s="144" t="s">
        <v>1</v>
      </c>
      <c r="F9" s="145"/>
      <c r="G9" s="146"/>
      <c r="H9" s="137" t="s">
        <v>2</v>
      </c>
      <c r="I9" s="147"/>
      <c r="J9" s="148"/>
      <c r="K9" s="144" t="s">
        <v>3</v>
      </c>
      <c r="L9" s="145"/>
      <c r="M9" s="146"/>
      <c r="N9" s="137" t="s">
        <v>4</v>
      </c>
      <c r="O9" s="147"/>
      <c r="P9" s="148"/>
    </row>
    <row r="10" spans="2:16" s="37" customFormat="1" ht="12.75" customHeight="1">
      <c r="B10" s="169"/>
      <c r="C10" s="184"/>
      <c r="D10" s="170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25" t="s">
        <v>47</v>
      </c>
      <c r="C11" s="166"/>
      <c r="D11" s="38" t="s">
        <v>30</v>
      </c>
      <c r="E11" s="39">
        <v>0</v>
      </c>
      <c r="F11" s="40">
        <v>3</v>
      </c>
      <c r="G11" s="41">
        <v>2</v>
      </c>
      <c r="H11" s="42">
        <v>1</v>
      </c>
      <c r="I11" s="43">
        <v>4</v>
      </c>
      <c r="J11" s="42">
        <v>0</v>
      </c>
      <c r="K11" s="41">
        <v>0</v>
      </c>
      <c r="L11" s="40">
        <v>2</v>
      </c>
      <c r="M11" s="41">
        <v>3</v>
      </c>
      <c r="N11" s="42">
        <v>9</v>
      </c>
      <c r="O11" s="43">
        <v>9</v>
      </c>
      <c r="P11" s="42">
        <v>1</v>
      </c>
    </row>
    <row r="12" spans="2:16" ht="12.75">
      <c r="B12" s="167"/>
      <c r="C12" s="168"/>
      <c r="D12" s="42" t="s">
        <v>31</v>
      </c>
      <c r="E12" s="41">
        <v>0</v>
      </c>
      <c r="F12" s="40">
        <v>1</v>
      </c>
      <c r="G12" s="41">
        <v>2</v>
      </c>
      <c r="H12" s="42">
        <v>1</v>
      </c>
      <c r="I12" s="43">
        <v>1</v>
      </c>
      <c r="J12" s="42">
        <v>0</v>
      </c>
      <c r="K12" s="41">
        <v>0</v>
      </c>
      <c r="L12" s="40">
        <v>2</v>
      </c>
      <c r="M12" s="41">
        <v>1</v>
      </c>
      <c r="N12" s="42">
        <v>3</v>
      </c>
      <c r="O12" s="43">
        <v>2</v>
      </c>
      <c r="P12" s="42">
        <v>1</v>
      </c>
    </row>
    <row r="13" spans="2:16" ht="12.75">
      <c r="B13" s="169"/>
      <c r="C13" s="170"/>
      <c r="D13" s="38" t="s">
        <v>32</v>
      </c>
      <c r="E13" s="44" t="e">
        <f aca="true" t="shared" si="0" ref="E13:P13">E11/E12</f>
        <v>#DIV/0!</v>
      </c>
      <c r="F13" s="44">
        <f t="shared" si="0"/>
        <v>3</v>
      </c>
      <c r="G13" s="44">
        <f t="shared" si="0"/>
        <v>1</v>
      </c>
      <c r="H13" s="64">
        <f t="shared" si="0"/>
        <v>1</v>
      </c>
      <c r="I13" s="64">
        <f t="shared" si="0"/>
        <v>4</v>
      </c>
      <c r="J13" s="64" t="e">
        <f t="shared" si="0"/>
        <v>#DIV/0!</v>
      </c>
      <c r="K13" s="87" t="e">
        <f t="shared" si="0"/>
        <v>#DIV/0!</v>
      </c>
      <c r="L13" s="87">
        <f t="shared" si="0"/>
        <v>1</v>
      </c>
      <c r="M13" s="87">
        <f t="shared" si="0"/>
        <v>3</v>
      </c>
      <c r="N13" s="64">
        <f t="shared" si="0"/>
        <v>3</v>
      </c>
      <c r="O13" s="64">
        <f t="shared" si="0"/>
        <v>4.5</v>
      </c>
      <c r="P13" s="64">
        <f t="shared" si="0"/>
        <v>1</v>
      </c>
    </row>
    <row r="14" spans="2:16" ht="12.75" customHeight="1">
      <c r="B14" s="125" t="s">
        <v>48</v>
      </c>
      <c r="C14" s="166"/>
      <c r="D14" s="48" t="s">
        <v>49</v>
      </c>
      <c r="E14" s="49">
        <v>0</v>
      </c>
      <c r="F14" s="50">
        <v>1</v>
      </c>
      <c r="G14" s="49">
        <v>2</v>
      </c>
      <c r="H14" s="48">
        <v>1</v>
      </c>
      <c r="I14" s="51">
        <v>1</v>
      </c>
      <c r="J14" s="48">
        <v>0</v>
      </c>
      <c r="K14" s="88">
        <v>0</v>
      </c>
      <c r="L14" s="89">
        <v>2</v>
      </c>
      <c r="M14" s="88">
        <v>1</v>
      </c>
      <c r="N14" s="66">
        <v>3</v>
      </c>
      <c r="O14" s="67">
        <v>2</v>
      </c>
      <c r="P14" s="66">
        <v>1</v>
      </c>
    </row>
    <row r="15" spans="2:16" ht="15" customHeight="1">
      <c r="B15" s="167"/>
      <c r="C15" s="168"/>
      <c r="D15" s="52" t="s">
        <v>33</v>
      </c>
      <c r="E15" s="41">
        <v>0</v>
      </c>
      <c r="F15" s="40">
        <v>1</v>
      </c>
      <c r="G15" s="41">
        <v>2</v>
      </c>
      <c r="H15" s="42">
        <v>1</v>
      </c>
      <c r="I15" s="43">
        <v>1</v>
      </c>
      <c r="J15" s="42">
        <v>0</v>
      </c>
      <c r="K15" s="90">
        <v>0</v>
      </c>
      <c r="L15" s="91">
        <v>2</v>
      </c>
      <c r="M15" s="90">
        <v>1</v>
      </c>
      <c r="N15" s="68">
        <v>3</v>
      </c>
      <c r="O15" s="69">
        <v>2</v>
      </c>
      <c r="P15" s="68">
        <v>1</v>
      </c>
    </row>
    <row r="16" spans="2:16" ht="13.5" customHeight="1">
      <c r="B16" s="167"/>
      <c r="C16" s="168"/>
      <c r="D16" s="52" t="s">
        <v>34</v>
      </c>
      <c r="E16" s="46">
        <v>0</v>
      </c>
      <c r="F16" s="47">
        <v>0</v>
      </c>
      <c r="G16" s="46">
        <v>0</v>
      </c>
      <c r="H16" s="38">
        <v>0</v>
      </c>
      <c r="I16" s="45">
        <v>0</v>
      </c>
      <c r="J16" s="38">
        <v>0</v>
      </c>
      <c r="K16" s="92">
        <v>0</v>
      </c>
      <c r="L16" s="93">
        <v>0</v>
      </c>
      <c r="M16" s="92">
        <v>0</v>
      </c>
      <c r="N16" s="71">
        <v>0</v>
      </c>
      <c r="O16" s="72">
        <v>0</v>
      </c>
      <c r="P16" s="71">
        <v>0</v>
      </c>
    </row>
    <row r="17" spans="2:16" ht="12.75">
      <c r="B17" s="169"/>
      <c r="C17" s="170"/>
      <c r="D17" s="38" t="s">
        <v>17</v>
      </c>
      <c r="E17" s="53" t="e">
        <f aca="true" t="shared" si="1" ref="E17:P17">E15/E14</f>
        <v>#DIV/0!</v>
      </c>
      <c r="F17" s="54">
        <f t="shared" si="1"/>
        <v>1</v>
      </c>
      <c r="G17" s="53">
        <f t="shared" si="1"/>
        <v>1</v>
      </c>
      <c r="H17" s="70">
        <f t="shared" si="1"/>
        <v>1</v>
      </c>
      <c r="I17" s="70">
        <f t="shared" si="1"/>
        <v>1</v>
      </c>
      <c r="J17" s="70" t="e">
        <f t="shared" si="1"/>
        <v>#DIV/0!</v>
      </c>
      <c r="K17" s="94" t="e">
        <f t="shared" si="1"/>
        <v>#DIV/0!</v>
      </c>
      <c r="L17" s="94">
        <f t="shared" si="1"/>
        <v>1</v>
      </c>
      <c r="M17" s="94">
        <f t="shared" si="1"/>
        <v>1</v>
      </c>
      <c r="N17" s="70">
        <f t="shared" si="1"/>
        <v>1</v>
      </c>
      <c r="O17" s="70">
        <f t="shared" si="1"/>
        <v>1</v>
      </c>
      <c r="P17" s="70">
        <f t="shared" si="1"/>
        <v>1</v>
      </c>
    </row>
    <row r="18" spans="2:16" ht="12.75">
      <c r="B18" s="135" t="s">
        <v>18</v>
      </c>
      <c r="C18" s="180"/>
      <c r="D18" s="42"/>
      <c r="E18" s="41"/>
      <c r="F18" s="40"/>
      <c r="G18" s="41"/>
      <c r="H18" s="42"/>
      <c r="I18" s="43"/>
      <c r="J18" s="42"/>
      <c r="K18" s="90"/>
      <c r="L18" s="91"/>
      <c r="M18" s="90"/>
      <c r="N18" s="68"/>
      <c r="O18" s="69"/>
      <c r="P18" s="68"/>
    </row>
    <row r="19" spans="2:16" ht="12.75">
      <c r="B19" s="116" t="s">
        <v>19</v>
      </c>
      <c r="C19" s="177" t="s">
        <v>50</v>
      </c>
      <c r="D19" s="48" t="s">
        <v>51</v>
      </c>
      <c r="E19" s="49"/>
      <c r="F19" s="50"/>
      <c r="G19" s="49"/>
      <c r="H19" s="48"/>
      <c r="I19" s="51"/>
      <c r="J19" s="48"/>
      <c r="K19" s="88"/>
      <c r="L19" s="89"/>
      <c r="M19" s="88"/>
      <c r="N19" s="66"/>
      <c r="O19" s="67"/>
      <c r="P19" s="66"/>
    </row>
    <row r="20" spans="2:16" ht="12.75">
      <c r="B20" s="117"/>
      <c r="C20" s="178"/>
      <c r="D20" s="42" t="s">
        <v>52</v>
      </c>
      <c r="E20" s="41"/>
      <c r="F20" s="40"/>
      <c r="G20" s="41"/>
      <c r="H20" s="42"/>
      <c r="I20" s="43"/>
      <c r="J20" s="42"/>
      <c r="K20" s="90"/>
      <c r="L20" s="91"/>
      <c r="M20" s="90"/>
      <c r="N20" s="68"/>
      <c r="O20" s="69"/>
      <c r="P20" s="68"/>
    </row>
    <row r="21" spans="2:16" ht="12.75">
      <c r="B21" s="117"/>
      <c r="C21" s="179"/>
      <c r="D21" s="38" t="s">
        <v>44</v>
      </c>
      <c r="E21" s="46"/>
      <c r="F21" s="47"/>
      <c r="G21" s="46"/>
      <c r="H21" s="38"/>
      <c r="I21" s="45"/>
      <c r="J21" s="38"/>
      <c r="K21" s="92"/>
      <c r="L21" s="93"/>
      <c r="M21" s="92"/>
      <c r="N21" s="71"/>
      <c r="O21" s="72"/>
      <c r="P21" s="71"/>
    </row>
    <row r="22" spans="2:16" ht="12.75" customHeight="1">
      <c r="B22" s="117"/>
      <c r="C22" s="177" t="s">
        <v>35</v>
      </c>
      <c r="D22" s="48" t="s">
        <v>51</v>
      </c>
      <c r="E22" s="49"/>
      <c r="F22" s="50"/>
      <c r="G22" s="49"/>
      <c r="H22" s="48"/>
      <c r="I22" s="51"/>
      <c r="J22" s="48"/>
      <c r="K22" s="88"/>
      <c r="L22" s="89"/>
      <c r="M22" s="88"/>
      <c r="N22" s="66"/>
      <c r="O22" s="67"/>
      <c r="P22" s="66"/>
    </row>
    <row r="23" spans="2:16" ht="12.75">
      <c r="B23" s="117"/>
      <c r="C23" s="178"/>
      <c r="D23" s="42" t="s">
        <v>52</v>
      </c>
      <c r="E23" s="41"/>
      <c r="F23" s="40"/>
      <c r="G23" s="41"/>
      <c r="H23" s="42"/>
      <c r="I23" s="43"/>
      <c r="J23" s="42"/>
      <c r="K23" s="90"/>
      <c r="L23" s="91"/>
      <c r="M23" s="90"/>
      <c r="N23" s="68"/>
      <c r="O23" s="69"/>
      <c r="P23" s="68"/>
    </row>
    <row r="24" spans="2:16" ht="12.75">
      <c r="B24" s="117"/>
      <c r="C24" s="179"/>
      <c r="D24" s="38" t="s">
        <v>44</v>
      </c>
      <c r="E24" s="55"/>
      <c r="F24" s="55"/>
      <c r="G24" s="55"/>
      <c r="H24" s="38"/>
      <c r="I24" s="45"/>
      <c r="J24" s="38"/>
      <c r="K24" s="92"/>
      <c r="L24" s="93"/>
      <c r="M24" s="92"/>
      <c r="N24" s="71"/>
      <c r="O24" s="72"/>
      <c r="P24" s="71"/>
    </row>
    <row r="25" spans="2:16" ht="12.75" customHeight="1">
      <c r="B25" s="117"/>
      <c r="C25" s="177" t="s">
        <v>53</v>
      </c>
      <c r="D25" s="48" t="s">
        <v>51</v>
      </c>
      <c r="E25" s="49">
        <v>185</v>
      </c>
      <c r="F25" s="50">
        <v>184</v>
      </c>
      <c r="G25" s="49">
        <v>183</v>
      </c>
      <c r="H25" s="48">
        <v>182</v>
      </c>
      <c r="I25" s="51">
        <v>181</v>
      </c>
      <c r="J25" s="48">
        <v>182</v>
      </c>
      <c r="K25" s="88">
        <v>180</v>
      </c>
      <c r="L25" s="89">
        <v>180</v>
      </c>
      <c r="M25" s="88">
        <v>177</v>
      </c>
      <c r="N25" s="66">
        <v>177</v>
      </c>
      <c r="O25" s="67">
        <v>178</v>
      </c>
      <c r="P25" s="66">
        <v>179</v>
      </c>
    </row>
    <row r="26" spans="2:16" ht="12.75">
      <c r="B26" s="117"/>
      <c r="C26" s="178"/>
      <c r="D26" s="42" t="s">
        <v>52</v>
      </c>
      <c r="E26" s="41">
        <v>2</v>
      </c>
      <c r="F26" s="40">
        <v>2</v>
      </c>
      <c r="G26" s="41">
        <v>1</v>
      </c>
      <c r="H26" s="42">
        <v>1</v>
      </c>
      <c r="I26" s="43">
        <v>2</v>
      </c>
      <c r="J26" s="42">
        <v>3</v>
      </c>
      <c r="K26" s="90">
        <v>0</v>
      </c>
      <c r="L26" s="91">
        <v>6</v>
      </c>
      <c r="M26" s="90">
        <v>4</v>
      </c>
      <c r="N26" s="68">
        <v>6</v>
      </c>
      <c r="O26" s="69">
        <v>1</v>
      </c>
      <c r="P26" s="68">
        <v>2</v>
      </c>
    </row>
    <row r="27" spans="2:16" ht="12.75">
      <c r="B27" s="118"/>
      <c r="C27" s="179"/>
      <c r="D27" s="38" t="s">
        <v>44</v>
      </c>
      <c r="E27" s="55">
        <f aca="true" t="shared" si="2" ref="E27:P27">E26/E25</f>
        <v>0.010810810810810811</v>
      </c>
      <c r="F27" s="55">
        <f t="shared" si="2"/>
        <v>0.010869565217391304</v>
      </c>
      <c r="G27" s="55">
        <f t="shared" si="2"/>
        <v>0.00546448087431694</v>
      </c>
      <c r="H27" s="65">
        <f t="shared" si="2"/>
        <v>0.005494505494505495</v>
      </c>
      <c r="I27" s="65">
        <f t="shared" si="2"/>
        <v>0.011049723756906077</v>
      </c>
      <c r="J27" s="65">
        <f t="shared" si="2"/>
        <v>0.016483516483516484</v>
      </c>
      <c r="K27" s="95">
        <f t="shared" si="2"/>
        <v>0</v>
      </c>
      <c r="L27" s="95">
        <f t="shared" si="2"/>
        <v>0.03333333333333333</v>
      </c>
      <c r="M27" s="95">
        <f t="shared" si="2"/>
        <v>0.022598870056497175</v>
      </c>
      <c r="N27" s="65">
        <f t="shared" si="2"/>
        <v>0.03389830508474576</v>
      </c>
      <c r="O27" s="65">
        <f t="shared" si="2"/>
        <v>0.0056179775280898875</v>
      </c>
      <c r="P27" s="65">
        <f t="shared" si="2"/>
        <v>0.0111731843575419</v>
      </c>
    </row>
    <row r="28" spans="2:16" ht="12.75">
      <c r="B28" s="119" t="s">
        <v>54</v>
      </c>
      <c r="C28" s="166"/>
      <c r="D28" s="56" t="s">
        <v>55</v>
      </c>
      <c r="E28" s="49">
        <v>2</v>
      </c>
      <c r="F28" s="50">
        <v>1</v>
      </c>
      <c r="G28" s="49">
        <v>1</v>
      </c>
      <c r="H28" s="66">
        <v>0</v>
      </c>
      <c r="I28" s="67">
        <v>1</v>
      </c>
      <c r="J28" s="66">
        <v>2</v>
      </c>
      <c r="K28" s="88">
        <v>0</v>
      </c>
      <c r="L28" s="89">
        <v>0</v>
      </c>
      <c r="M28" s="88">
        <v>1</v>
      </c>
      <c r="N28" s="66">
        <v>2</v>
      </c>
      <c r="O28" s="67">
        <v>1</v>
      </c>
      <c r="P28" s="66">
        <v>0</v>
      </c>
    </row>
    <row r="29" spans="2:16" ht="12.75">
      <c r="B29" s="167"/>
      <c r="C29" s="168"/>
      <c r="D29" s="42" t="s">
        <v>56</v>
      </c>
      <c r="E29" s="41">
        <v>2</v>
      </c>
      <c r="F29" s="40">
        <v>1</v>
      </c>
      <c r="G29" s="41">
        <v>1</v>
      </c>
      <c r="H29" s="68">
        <v>0</v>
      </c>
      <c r="I29" s="69">
        <v>1</v>
      </c>
      <c r="J29" s="68">
        <v>2</v>
      </c>
      <c r="K29" s="90">
        <v>0</v>
      </c>
      <c r="L29" s="91">
        <v>0</v>
      </c>
      <c r="M29" s="90">
        <v>1</v>
      </c>
      <c r="N29" s="68">
        <v>2</v>
      </c>
      <c r="O29" s="69">
        <v>1</v>
      </c>
      <c r="P29" s="68">
        <v>0</v>
      </c>
    </row>
    <row r="30" spans="2:16" ht="12.75">
      <c r="B30" s="167"/>
      <c r="C30" s="168"/>
      <c r="D30" s="57" t="s">
        <v>57</v>
      </c>
      <c r="E30" s="55">
        <f aca="true" t="shared" si="3" ref="E30:P30">E29/E28</f>
        <v>1</v>
      </c>
      <c r="F30" s="55">
        <f t="shared" si="3"/>
        <v>1</v>
      </c>
      <c r="G30" s="55">
        <f t="shared" si="3"/>
        <v>1</v>
      </c>
      <c r="H30" s="65" t="e">
        <f t="shared" si="3"/>
        <v>#DIV/0!</v>
      </c>
      <c r="I30" s="65">
        <f t="shared" si="3"/>
        <v>1</v>
      </c>
      <c r="J30" s="65">
        <f t="shared" si="3"/>
        <v>1</v>
      </c>
      <c r="K30" s="95" t="e">
        <f t="shared" si="3"/>
        <v>#DIV/0!</v>
      </c>
      <c r="L30" s="95" t="e">
        <f t="shared" si="3"/>
        <v>#DIV/0!</v>
      </c>
      <c r="M30" s="95">
        <f t="shared" si="3"/>
        <v>1</v>
      </c>
      <c r="N30" s="65">
        <f t="shared" si="3"/>
        <v>1</v>
      </c>
      <c r="O30" s="65">
        <f t="shared" si="3"/>
        <v>1</v>
      </c>
      <c r="P30" s="65" t="e">
        <f t="shared" si="3"/>
        <v>#DIV/0!</v>
      </c>
    </row>
    <row r="31" spans="2:16" ht="12.75">
      <c r="B31" s="167"/>
      <c r="C31" s="168"/>
      <c r="D31" s="42" t="s">
        <v>45</v>
      </c>
      <c r="E31" s="41">
        <v>5.92</v>
      </c>
      <c r="F31" s="40">
        <v>2.02</v>
      </c>
      <c r="G31" s="41">
        <v>4.37</v>
      </c>
      <c r="H31" s="68">
        <v>0</v>
      </c>
      <c r="I31" s="69">
        <v>18.97</v>
      </c>
      <c r="J31" s="68">
        <v>4.72</v>
      </c>
      <c r="K31" s="90">
        <v>0</v>
      </c>
      <c r="L31" s="91">
        <v>0</v>
      </c>
      <c r="M31" s="90">
        <v>1.88</v>
      </c>
      <c r="N31" s="68">
        <v>6.38</v>
      </c>
      <c r="O31" s="69">
        <v>0.9</v>
      </c>
      <c r="P31" s="68">
        <v>0</v>
      </c>
    </row>
    <row r="32" spans="2:16" ht="12.75">
      <c r="B32" s="169"/>
      <c r="C32" s="170"/>
      <c r="D32" s="38" t="s">
        <v>46</v>
      </c>
      <c r="E32" s="44">
        <f aca="true" t="shared" si="4" ref="E32:P32">E31/E28</f>
        <v>2.96</v>
      </c>
      <c r="F32" s="44">
        <f t="shared" si="4"/>
        <v>2.02</v>
      </c>
      <c r="G32" s="44">
        <f t="shared" si="4"/>
        <v>4.37</v>
      </c>
      <c r="H32" s="64" t="e">
        <f t="shared" si="4"/>
        <v>#DIV/0!</v>
      </c>
      <c r="I32" s="64">
        <f t="shared" si="4"/>
        <v>18.97</v>
      </c>
      <c r="J32" s="64">
        <f t="shared" si="4"/>
        <v>2.36</v>
      </c>
      <c r="K32" s="87" t="e">
        <f t="shared" si="4"/>
        <v>#DIV/0!</v>
      </c>
      <c r="L32" s="87" t="e">
        <f t="shared" si="4"/>
        <v>#DIV/0!</v>
      </c>
      <c r="M32" s="87">
        <f t="shared" si="4"/>
        <v>1.88</v>
      </c>
      <c r="N32" s="64">
        <f t="shared" si="4"/>
        <v>3.19</v>
      </c>
      <c r="O32" s="64">
        <f t="shared" si="4"/>
        <v>0.9</v>
      </c>
      <c r="P32" s="64" t="e">
        <f t="shared" si="4"/>
        <v>#DIV/0!</v>
      </c>
    </row>
    <row r="34" spans="2:16" s="3" customFormat="1" ht="12.75">
      <c r="B34" s="137" t="s">
        <v>24</v>
      </c>
      <c r="C34" s="138"/>
      <c r="D34" s="138"/>
      <c r="E34" s="138"/>
      <c r="F34" s="138"/>
      <c r="G34" s="138"/>
      <c r="H34" s="139"/>
      <c r="I34" s="151" t="s">
        <v>1</v>
      </c>
      <c r="J34" s="152"/>
      <c r="K34" s="153" t="s">
        <v>2</v>
      </c>
      <c r="L34" s="154"/>
      <c r="M34" s="151" t="s">
        <v>3</v>
      </c>
      <c r="N34" s="152"/>
      <c r="O34" s="153" t="s">
        <v>4</v>
      </c>
      <c r="P34" s="154"/>
    </row>
    <row r="35" spans="2:16" ht="12.75" customHeight="1">
      <c r="B35" s="133" t="s">
        <v>58</v>
      </c>
      <c r="C35" s="195"/>
      <c r="D35" s="195"/>
      <c r="E35" s="190" t="s">
        <v>59</v>
      </c>
      <c r="F35" s="190"/>
      <c r="G35" s="190"/>
      <c r="H35" s="190"/>
      <c r="I35" s="191"/>
      <c r="J35" s="192"/>
      <c r="K35" s="193"/>
      <c r="L35" s="180"/>
      <c r="M35" s="191"/>
      <c r="N35" s="192"/>
      <c r="O35" s="193"/>
      <c r="P35" s="180"/>
    </row>
    <row r="36" spans="2:16" ht="12.75">
      <c r="B36" s="195"/>
      <c r="C36" s="195"/>
      <c r="D36" s="195"/>
      <c r="E36" s="190" t="s">
        <v>25</v>
      </c>
      <c r="F36" s="190"/>
      <c r="G36" s="190"/>
      <c r="H36" s="190"/>
      <c r="I36" s="191"/>
      <c r="J36" s="192"/>
      <c r="K36" s="193"/>
      <c r="L36" s="180"/>
      <c r="M36" s="191"/>
      <c r="N36" s="192"/>
      <c r="O36" s="193"/>
      <c r="P36" s="180"/>
    </row>
    <row r="37" spans="2:16" ht="12.75">
      <c r="B37" s="195"/>
      <c r="C37" s="195"/>
      <c r="D37" s="195"/>
      <c r="E37" s="190" t="s">
        <v>60</v>
      </c>
      <c r="F37" s="190"/>
      <c r="G37" s="190"/>
      <c r="H37" s="190"/>
      <c r="I37" s="191"/>
      <c r="J37" s="192"/>
      <c r="K37" s="193"/>
      <c r="L37" s="180"/>
      <c r="M37" s="191"/>
      <c r="N37" s="192"/>
      <c r="O37" s="193"/>
      <c r="P37" s="180"/>
    </row>
    <row r="38" spans="2:16" ht="12.75">
      <c r="B38" s="36"/>
      <c r="C38" s="36"/>
      <c r="D38" s="36"/>
      <c r="E38" s="58"/>
      <c r="F38" s="36"/>
      <c r="G38" s="36"/>
      <c r="H38" s="58"/>
      <c r="I38" s="58"/>
      <c r="J38" s="58"/>
      <c r="K38" s="58"/>
      <c r="L38" s="58"/>
      <c r="M38" s="58"/>
      <c r="N38" s="58"/>
      <c r="O38" s="58"/>
      <c r="P38" s="36"/>
    </row>
    <row r="39" spans="2:16" ht="12.75">
      <c r="B39" s="36"/>
      <c r="C39" s="36"/>
      <c r="D39" s="36"/>
      <c r="E39" s="58"/>
      <c r="F39" s="36"/>
      <c r="G39" s="36"/>
      <c r="H39" s="58"/>
      <c r="I39" s="58"/>
      <c r="J39" s="58"/>
      <c r="K39" s="58"/>
      <c r="L39" s="58"/>
      <c r="M39" s="58"/>
      <c r="N39" s="58"/>
      <c r="O39" s="58"/>
      <c r="P39" s="36"/>
    </row>
    <row r="41" spans="3:16" ht="12.75">
      <c r="C41" s="164" t="s">
        <v>26</v>
      </c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</row>
    <row r="42" spans="3:16" ht="12.75">
      <c r="C42" s="31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ht="12.75">
      <c r="J43" s="3"/>
    </row>
    <row r="44" spans="3:15" s="6" customFormat="1" ht="13.5" thickBot="1">
      <c r="C44" s="6" t="s">
        <v>37</v>
      </c>
      <c r="D44" s="33" t="s">
        <v>67</v>
      </c>
      <c r="G44" s="6" t="s">
        <v>38</v>
      </c>
      <c r="H44" s="160" t="s">
        <v>68</v>
      </c>
      <c r="I44" s="160"/>
      <c r="J44" s="160"/>
      <c r="L44" s="6" t="s">
        <v>39</v>
      </c>
      <c r="M44" s="161" t="s">
        <v>69</v>
      </c>
      <c r="N44" s="160"/>
      <c r="O44" s="160"/>
    </row>
    <row r="45" spans="5:11" ht="12.75">
      <c r="E45" s="3"/>
      <c r="H45" s="3"/>
      <c r="K45" s="34"/>
    </row>
    <row r="46" spans="2:4" ht="12.75">
      <c r="B46" s="1" t="s">
        <v>28</v>
      </c>
      <c r="D46" s="37"/>
    </row>
    <row r="47" ht="12.75">
      <c r="B47" s="1" t="s">
        <v>29</v>
      </c>
    </row>
    <row r="48" ht="12.75">
      <c r="B48" s="1" t="s">
        <v>61</v>
      </c>
    </row>
  </sheetData>
  <sheetProtection/>
  <mergeCells count="43">
    <mergeCell ref="C41:P41"/>
    <mergeCell ref="H44:J44"/>
    <mergeCell ref="M44:O44"/>
    <mergeCell ref="K36:L36"/>
    <mergeCell ref="M36:N36"/>
    <mergeCell ref="O36:P36"/>
    <mergeCell ref="I36:J36"/>
    <mergeCell ref="O37:P37"/>
    <mergeCell ref="K37:L37"/>
    <mergeCell ref="B35:D37"/>
    <mergeCell ref="E35:H35"/>
    <mergeCell ref="M37:N37"/>
    <mergeCell ref="K35:L35"/>
    <mergeCell ref="M35:N35"/>
    <mergeCell ref="O35:P35"/>
    <mergeCell ref="E37:H37"/>
    <mergeCell ref="I37:J37"/>
    <mergeCell ref="I35:J35"/>
    <mergeCell ref="E36:H36"/>
    <mergeCell ref="K34:L34"/>
    <mergeCell ref="B19:B27"/>
    <mergeCell ref="M34:N34"/>
    <mergeCell ref="O34:P34"/>
    <mergeCell ref="B34:H34"/>
    <mergeCell ref="I34:J34"/>
    <mergeCell ref="C25:C27"/>
    <mergeCell ref="B28:C32"/>
    <mergeCell ref="C22:C24"/>
    <mergeCell ref="C1:P1"/>
    <mergeCell ref="D2:E2"/>
    <mergeCell ref="B7:D10"/>
    <mergeCell ref="E7:G8"/>
    <mergeCell ref="H7:J8"/>
    <mergeCell ref="K7:M8"/>
    <mergeCell ref="N9:P9"/>
    <mergeCell ref="B11:C13"/>
    <mergeCell ref="N7:P8"/>
    <mergeCell ref="E9:G9"/>
    <mergeCell ref="H9:J9"/>
    <mergeCell ref="K9:M9"/>
    <mergeCell ref="C19:C21"/>
    <mergeCell ref="B14:C17"/>
    <mergeCell ref="B18:C18"/>
  </mergeCells>
  <hyperlinks>
    <hyperlink ref="M44" r:id="rId1" display="gail.long@tdstelecom.com"/>
  </hyperlinks>
  <printOptions/>
  <pageMargins left="0.75" right="0.75" top="1" bottom="1" header="0.5" footer="0.5"/>
  <pageSetup horizontalDpi="600" verticalDpi="600" orientation="landscape" scale="6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P48"/>
  <sheetViews>
    <sheetView zoomScalePageLayoutView="0" workbookViewId="0" topLeftCell="E7">
      <selection activeCell="N13" sqref="N13:P32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16" width="9.7109375" style="1" customWidth="1"/>
    <col min="17" max="16384" width="9.140625" style="1" customWidth="1"/>
  </cols>
  <sheetData>
    <row r="1" spans="3:16" ht="79.5" customHeight="1">
      <c r="C1" s="149" t="s">
        <v>27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2:15" s="3" customFormat="1" ht="13.5" thickBot="1">
      <c r="B2" s="3" t="s">
        <v>40</v>
      </c>
      <c r="D2" s="106" t="s">
        <v>62</v>
      </c>
      <c r="E2" s="106"/>
      <c r="I2" s="4" t="s">
        <v>36</v>
      </c>
      <c r="J2" s="35">
        <v>1011</v>
      </c>
      <c r="M2" s="3" t="s">
        <v>41</v>
      </c>
      <c r="N2" s="6"/>
      <c r="O2" s="35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42</v>
      </c>
      <c r="D4" s="8"/>
      <c r="E4" s="8"/>
      <c r="I4" s="4" t="s">
        <v>43</v>
      </c>
      <c r="J4" s="6"/>
      <c r="L4" s="9" t="s">
        <v>64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126" t="s">
        <v>0</v>
      </c>
      <c r="C7" s="182"/>
      <c r="D7" s="166"/>
      <c r="E7" s="185" t="s">
        <v>20</v>
      </c>
      <c r="F7" s="186"/>
      <c r="G7" s="186"/>
      <c r="H7" s="171" t="s">
        <v>21</v>
      </c>
      <c r="I7" s="172"/>
      <c r="J7" s="173"/>
      <c r="K7" s="189" t="s">
        <v>22</v>
      </c>
      <c r="L7" s="186"/>
      <c r="M7" s="186"/>
      <c r="N7" s="171" t="s">
        <v>23</v>
      </c>
      <c r="O7" s="172"/>
      <c r="P7" s="173"/>
    </row>
    <row r="8" spans="2:16" ht="12.75" customHeight="1">
      <c r="B8" s="167"/>
      <c r="C8" s="183"/>
      <c r="D8" s="168"/>
      <c r="E8" s="187"/>
      <c r="F8" s="188"/>
      <c r="G8" s="188"/>
      <c r="H8" s="174"/>
      <c r="I8" s="175"/>
      <c r="J8" s="176"/>
      <c r="K8" s="188"/>
      <c r="L8" s="188"/>
      <c r="M8" s="188"/>
      <c r="N8" s="174"/>
      <c r="O8" s="175"/>
      <c r="P8" s="176"/>
    </row>
    <row r="9" spans="2:16" ht="12.75" customHeight="1">
      <c r="B9" s="167"/>
      <c r="C9" s="183"/>
      <c r="D9" s="168"/>
      <c r="E9" s="144" t="s">
        <v>1</v>
      </c>
      <c r="F9" s="145"/>
      <c r="G9" s="146"/>
      <c r="H9" s="137" t="s">
        <v>2</v>
      </c>
      <c r="I9" s="147"/>
      <c r="J9" s="148"/>
      <c r="K9" s="144" t="s">
        <v>3</v>
      </c>
      <c r="L9" s="145"/>
      <c r="M9" s="146"/>
      <c r="N9" s="137" t="s">
        <v>4</v>
      </c>
      <c r="O9" s="147"/>
      <c r="P9" s="148"/>
    </row>
    <row r="10" spans="2:16" s="37" customFormat="1" ht="12.75" customHeight="1">
      <c r="B10" s="169"/>
      <c r="C10" s="184"/>
      <c r="D10" s="170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25" t="s">
        <v>47</v>
      </c>
      <c r="C11" s="166"/>
      <c r="D11" s="38" t="s">
        <v>30</v>
      </c>
      <c r="E11" s="39">
        <v>1</v>
      </c>
      <c r="F11" s="40">
        <v>1</v>
      </c>
      <c r="G11" s="41">
        <v>0</v>
      </c>
      <c r="H11" s="42">
        <v>0</v>
      </c>
      <c r="I11" s="43">
        <v>1</v>
      </c>
      <c r="J11" s="42">
        <v>0</v>
      </c>
      <c r="K11" s="41">
        <v>12</v>
      </c>
      <c r="L11" s="40">
        <v>1</v>
      </c>
      <c r="M11" s="41">
        <v>1</v>
      </c>
      <c r="N11" s="42">
        <v>1</v>
      </c>
      <c r="O11" s="43">
        <v>2</v>
      </c>
      <c r="P11" s="42">
        <v>0</v>
      </c>
    </row>
    <row r="12" spans="2:16" ht="12.75">
      <c r="B12" s="167"/>
      <c r="C12" s="168"/>
      <c r="D12" s="42" t="s">
        <v>31</v>
      </c>
      <c r="E12" s="41">
        <v>1</v>
      </c>
      <c r="F12" s="40">
        <v>1</v>
      </c>
      <c r="G12" s="41">
        <v>0</v>
      </c>
      <c r="H12" s="42">
        <v>0</v>
      </c>
      <c r="I12" s="43">
        <v>1</v>
      </c>
      <c r="J12" s="42">
        <v>0</v>
      </c>
      <c r="K12" s="41">
        <v>6</v>
      </c>
      <c r="L12" s="40">
        <v>1</v>
      </c>
      <c r="M12" s="41">
        <v>1</v>
      </c>
      <c r="N12" s="42">
        <v>1</v>
      </c>
      <c r="O12" s="43">
        <v>2</v>
      </c>
      <c r="P12" s="42">
        <v>0</v>
      </c>
    </row>
    <row r="13" spans="2:16" ht="12.75">
      <c r="B13" s="169"/>
      <c r="C13" s="170"/>
      <c r="D13" s="38" t="s">
        <v>32</v>
      </c>
      <c r="E13" s="44">
        <f aca="true" t="shared" si="0" ref="E13:P13">E11/E12</f>
        <v>1</v>
      </c>
      <c r="F13" s="44">
        <f t="shared" si="0"/>
        <v>1</v>
      </c>
      <c r="G13" s="44" t="e">
        <f t="shared" si="0"/>
        <v>#DIV/0!</v>
      </c>
      <c r="H13" s="64" t="e">
        <f t="shared" si="0"/>
        <v>#DIV/0!</v>
      </c>
      <c r="I13" s="64">
        <f t="shared" si="0"/>
        <v>1</v>
      </c>
      <c r="J13" s="64" t="e">
        <f t="shared" si="0"/>
        <v>#DIV/0!</v>
      </c>
      <c r="K13" s="87">
        <f t="shared" si="0"/>
        <v>2</v>
      </c>
      <c r="L13" s="87">
        <f t="shared" si="0"/>
        <v>1</v>
      </c>
      <c r="M13" s="87">
        <f t="shared" si="0"/>
        <v>1</v>
      </c>
      <c r="N13" s="64">
        <f t="shared" si="0"/>
        <v>1</v>
      </c>
      <c r="O13" s="64">
        <f t="shared" si="0"/>
        <v>1</v>
      </c>
      <c r="P13" s="64" t="e">
        <f t="shared" si="0"/>
        <v>#DIV/0!</v>
      </c>
    </row>
    <row r="14" spans="2:16" ht="12.75" customHeight="1">
      <c r="B14" s="125" t="s">
        <v>48</v>
      </c>
      <c r="C14" s="166"/>
      <c r="D14" s="48" t="s">
        <v>49</v>
      </c>
      <c r="E14" s="49">
        <v>1</v>
      </c>
      <c r="F14" s="50">
        <v>1</v>
      </c>
      <c r="G14" s="49">
        <v>0</v>
      </c>
      <c r="H14" s="66">
        <v>0</v>
      </c>
      <c r="I14" s="67">
        <v>1</v>
      </c>
      <c r="J14" s="66">
        <v>0</v>
      </c>
      <c r="K14" s="88">
        <v>6</v>
      </c>
      <c r="L14" s="89">
        <v>1</v>
      </c>
      <c r="M14" s="88">
        <v>1</v>
      </c>
      <c r="N14" s="66">
        <v>1</v>
      </c>
      <c r="O14" s="67">
        <v>2</v>
      </c>
      <c r="P14" s="66">
        <v>0</v>
      </c>
    </row>
    <row r="15" spans="2:16" ht="15" customHeight="1">
      <c r="B15" s="167"/>
      <c r="C15" s="168"/>
      <c r="D15" s="52" t="s">
        <v>33</v>
      </c>
      <c r="E15" s="41">
        <v>1</v>
      </c>
      <c r="F15" s="40">
        <v>1</v>
      </c>
      <c r="G15" s="41">
        <v>0</v>
      </c>
      <c r="H15" s="68">
        <v>0</v>
      </c>
      <c r="I15" s="69">
        <v>1</v>
      </c>
      <c r="J15" s="68">
        <v>0</v>
      </c>
      <c r="K15" s="90">
        <v>6</v>
      </c>
      <c r="L15" s="91">
        <v>1</v>
      </c>
      <c r="M15" s="90">
        <v>1</v>
      </c>
      <c r="N15" s="68">
        <v>1</v>
      </c>
      <c r="O15" s="69">
        <v>2</v>
      </c>
      <c r="P15" s="68">
        <v>0</v>
      </c>
    </row>
    <row r="16" spans="2:16" ht="13.5" customHeight="1">
      <c r="B16" s="167"/>
      <c r="C16" s="168"/>
      <c r="D16" s="52" t="s">
        <v>34</v>
      </c>
      <c r="E16" s="46">
        <v>0</v>
      </c>
      <c r="F16" s="47">
        <v>0</v>
      </c>
      <c r="G16" s="46">
        <v>0</v>
      </c>
      <c r="H16" s="71">
        <v>0</v>
      </c>
      <c r="I16" s="72">
        <v>0</v>
      </c>
      <c r="J16" s="71">
        <v>0</v>
      </c>
      <c r="K16" s="92">
        <v>0</v>
      </c>
      <c r="L16" s="93">
        <v>0</v>
      </c>
      <c r="M16" s="92">
        <v>0</v>
      </c>
      <c r="N16" s="71">
        <v>0</v>
      </c>
      <c r="O16" s="72">
        <v>0</v>
      </c>
      <c r="P16" s="71">
        <v>0</v>
      </c>
    </row>
    <row r="17" spans="2:16" ht="12.75">
      <c r="B17" s="169"/>
      <c r="C17" s="170"/>
      <c r="D17" s="38" t="s">
        <v>17</v>
      </c>
      <c r="E17" s="53">
        <f aca="true" t="shared" si="1" ref="E17:P17">E15/E14</f>
        <v>1</v>
      </c>
      <c r="F17" s="54">
        <f t="shared" si="1"/>
        <v>1</v>
      </c>
      <c r="G17" s="53" t="e">
        <f t="shared" si="1"/>
        <v>#DIV/0!</v>
      </c>
      <c r="H17" s="70" t="e">
        <f t="shared" si="1"/>
        <v>#DIV/0!</v>
      </c>
      <c r="I17" s="70">
        <f t="shared" si="1"/>
        <v>1</v>
      </c>
      <c r="J17" s="70" t="e">
        <f t="shared" si="1"/>
        <v>#DIV/0!</v>
      </c>
      <c r="K17" s="94">
        <f t="shared" si="1"/>
        <v>1</v>
      </c>
      <c r="L17" s="94">
        <f t="shared" si="1"/>
        <v>1</v>
      </c>
      <c r="M17" s="94">
        <f t="shared" si="1"/>
        <v>1</v>
      </c>
      <c r="N17" s="70">
        <f t="shared" si="1"/>
        <v>1</v>
      </c>
      <c r="O17" s="70">
        <f t="shared" si="1"/>
        <v>1</v>
      </c>
      <c r="P17" s="70" t="e">
        <f t="shared" si="1"/>
        <v>#DIV/0!</v>
      </c>
    </row>
    <row r="18" spans="2:16" ht="12.75">
      <c r="B18" s="135" t="s">
        <v>18</v>
      </c>
      <c r="C18" s="180"/>
      <c r="D18" s="42"/>
      <c r="E18" s="41"/>
      <c r="F18" s="40"/>
      <c r="G18" s="41"/>
      <c r="H18" s="68"/>
      <c r="I18" s="69"/>
      <c r="J18" s="68"/>
      <c r="K18" s="90"/>
      <c r="L18" s="91"/>
      <c r="M18" s="90"/>
      <c r="N18" s="68"/>
      <c r="O18" s="69"/>
      <c r="P18" s="68"/>
    </row>
    <row r="19" spans="2:16" ht="12.75">
      <c r="B19" s="116" t="s">
        <v>19</v>
      </c>
      <c r="C19" s="177" t="s">
        <v>50</v>
      </c>
      <c r="D19" s="48" t="s">
        <v>51</v>
      </c>
      <c r="E19" s="49"/>
      <c r="F19" s="50"/>
      <c r="G19" s="49"/>
      <c r="H19" s="66"/>
      <c r="I19" s="67"/>
      <c r="J19" s="66"/>
      <c r="K19" s="88"/>
      <c r="L19" s="89"/>
      <c r="M19" s="88"/>
      <c r="N19" s="66"/>
      <c r="O19" s="67"/>
      <c r="P19" s="66"/>
    </row>
    <row r="20" spans="2:16" ht="12.75">
      <c r="B20" s="117"/>
      <c r="C20" s="178"/>
      <c r="D20" s="42" t="s">
        <v>52</v>
      </c>
      <c r="E20" s="41"/>
      <c r="F20" s="40"/>
      <c r="G20" s="41"/>
      <c r="H20" s="68"/>
      <c r="I20" s="69"/>
      <c r="J20" s="68"/>
      <c r="K20" s="90"/>
      <c r="L20" s="91"/>
      <c r="M20" s="90"/>
      <c r="N20" s="68"/>
      <c r="O20" s="69"/>
      <c r="P20" s="68"/>
    </row>
    <row r="21" spans="2:16" ht="12.75">
      <c r="B21" s="117"/>
      <c r="C21" s="179"/>
      <c r="D21" s="38" t="s">
        <v>44</v>
      </c>
      <c r="E21" s="46"/>
      <c r="F21" s="47"/>
      <c r="G21" s="46"/>
      <c r="H21" s="71"/>
      <c r="I21" s="72"/>
      <c r="J21" s="71"/>
      <c r="K21" s="92"/>
      <c r="L21" s="93"/>
      <c r="M21" s="92"/>
      <c r="N21" s="71"/>
      <c r="O21" s="72"/>
      <c r="P21" s="71"/>
    </row>
    <row r="22" spans="2:16" ht="12.75" customHeight="1">
      <c r="B22" s="117"/>
      <c r="C22" s="177" t="s">
        <v>35</v>
      </c>
      <c r="D22" s="48" t="s">
        <v>51</v>
      </c>
      <c r="E22" s="49"/>
      <c r="F22" s="50"/>
      <c r="G22" s="49"/>
      <c r="H22" s="66"/>
      <c r="I22" s="67"/>
      <c r="J22" s="66"/>
      <c r="K22" s="88"/>
      <c r="L22" s="89"/>
      <c r="M22" s="88"/>
      <c r="N22" s="66"/>
      <c r="O22" s="67"/>
      <c r="P22" s="66"/>
    </row>
    <row r="23" spans="2:16" ht="12.75">
      <c r="B23" s="117"/>
      <c r="C23" s="178"/>
      <c r="D23" s="42" t="s">
        <v>52</v>
      </c>
      <c r="E23" s="41"/>
      <c r="F23" s="40"/>
      <c r="G23" s="41"/>
      <c r="H23" s="68"/>
      <c r="I23" s="69"/>
      <c r="J23" s="68"/>
      <c r="K23" s="90"/>
      <c r="L23" s="91"/>
      <c r="M23" s="90"/>
      <c r="N23" s="68"/>
      <c r="O23" s="69"/>
      <c r="P23" s="68"/>
    </row>
    <row r="24" spans="2:16" ht="12.75">
      <c r="B24" s="117"/>
      <c r="C24" s="179"/>
      <c r="D24" s="38" t="s">
        <v>44</v>
      </c>
      <c r="E24" s="55"/>
      <c r="F24" s="55"/>
      <c r="G24" s="55"/>
      <c r="H24" s="71"/>
      <c r="I24" s="72"/>
      <c r="J24" s="71"/>
      <c r="K24" s="92"/>
      <c r="L24" s="93"/>
      <c r="M24" s="92"/>
      <c r="N24" s="71"/>
      <c r="O24" s="72"/>
      <c r="P24" s="71"/>
    </row>
    <row r="25" spans="2:16" ht="12.75" customHeight="1">
      <c r="B25" s="117"/>
      <c r="C25" s="177" t="s">
        <v>53</v>
      </c>
      <c r="D25" s="48" t="s">
        <v>51</v>
      </c>
      <c r="E25" s="49">
        <v>88</v>
      </c>
      <c r="F25" s="50">
        <v>88</v>
      </c>
      <c r="G25" s="49">
        <v>88</v>
      </c>
      <c r="H25" s="66">
        <v>89</v>
      </c>
      <c r="I25" s="67">
        <v>89</v>
      </c>
      <c r="J25" s="66">
        <v>89</v>
      </c>
      <c r="K25" s="88">
        <v>91</v>
      </c>
      <c r="L25" s="89">
        <v>92</v>
      </c>
      <c r="M25" s="88">
        <v>91</v>
      </c>
      <c r="N25" s="66">
        <v>91</v>
      </c>
      <c r="O25" s="67">
        <v>90</v>
      </c>
      <c r="P25" s="66">
        <v>89</v>
      </c>
    </row>
    <row r="26" spans="2:16" ht="12.75">
      <c r="B26" s="117"/>
      <c r="C26" s="178"/>
      <c r="D26" s="42" t="s">
        <v>52</v>
      </c>
      <c r="E26" s="41">
        <v>8</v>
      </c>
      <c r="F26" s="40">
        <v>1</v>
      </c>
      <c r="G26" s="41">
        <v>0</v>
      </c>
      <c r="H26" s="68">
        <v>5</v>
      </c>
      <c r="I26" s="69">
        <v>1</v>
      </c>
      <c r="J26" s="68">
        <v>1</v>
      </c>
      <c r="K26" s="90">
        <v>8</v>
      </c>
      <c r="L26" s="91">
        <v>1</v>
      </c>
      <c r="M26" s="90">
        <v>3</v>
      </c>
      <c r="N26" s="68">
        <v>1</v>
      </c>
      <c r="O26" s="69">
        <v>0</v>
      </c>
      <c r="P26" s="68">
        <v>3</v>
      </c>
    </row>
    <row r="27" spans="2:16" ht="12.75">
      <c r="B27" s="118"/>
      <c r="C27" s="179"/>
      <c r="D27" s="38" t="s">
        <v>44</v>
      </c>
      <c r="E27" s="55">
        <f aca="true" t="shared" si="2" ref="E27:P27">E26/E25</f>
        <v>0.09090909090909091</v>
      </c>
      <c r="F27" s="55">
        <f t="shared" si="2"/>
        <v>0.011363636363636364</v>
      </c>
      <c r="G27" s="55">
        <f t="shared" si="2"/>
        <v>0</v>
      </c>
      <c r="H27" s="65">
        <f t="shared" si="2"/>
        <v>0.056179775280898875</v>
      </c>
      <c r="I27" s="65">
        <f t="shared" si="2"/>
        <v>0.011235955056179775</v>
      </c>
      <c r="J27" s="65">
        <f t="shared" si="2"/>
        <v>0.011235955056179775</v>
      </c>
      <c r="K27" s="95">
        <f t="shared" si="2"/>
        <v>0.08791208791208792</v>
      </c>
      <c r="L27" s="95">
        <f t="shared" si="2"/>
        <v>0.010869565217391304</v>
      </c>
      <c r="M27" s="95">
        <f t="shared" si="2"/>
        <v>0.03296703296703297</v>
      </c>
      <c r="N27" s="65">
        <f t="shared" si="2"/>
        <v>0.01098901098901099</v>
      </c>
      <c r="O27" s="65">
        <f t="shared" si="2"/>
        <v>0</v>
      </c>
      <c r="P27" s="65">
        <f t="shared" si="2"/>
        <v>0.033707865168539325</v>
      </c>
    </row>
    <row r="28" spans="2:16" ht="12.75">
      <c r="B28" s="119" t="s">
        <v>54</v>
      </c>
      <c r="C28" s="166"/>
      <c r="D28" s="56" t="s">
        <v>55</v>
      </c>
      <c r="E28" s="49">
        <v>8</v>
      </c>
      <c r="F28" s="50">
        <v>0</v>
      </c>
      <c r="G28" s="49">
        <v>0</v>
      </c>
      <c r="H28" s="66">
        <v>4</v>
      </c>
      <c r="I28" s="67">
        <v>1</v>
      </c>
      <c r="J28" s="66">
        <v>1</v>
      </c>
      <c r="K28" s="88">
        <v>6</v>
      </c>
      <c r="L28" s="89">
        <v>0</v>
      </c>
      <c r="M28" s="88">
        <v>1</v>
      </c>
      <c r="N28" s="66">
        <v>1</v>
      </c>
      <c r="O28" s="67">
        <v>0</v>
      </c>
      <c r="P28" s="66">
        <v>3</v>
      </c>
    </row>
    <row r="29" spans="2:16" ht="12.75">
      <c r="B29" s="167"/>
      <c r="C29" s="168"/>
      <c r="D29" s="42" t="s">
        <v>56</v>
      </c>
      <c r="E29" s="41">
        <v>8</v>
      </c>
      <c r="F29" s="40">
        <v>0</v>
      </c>
      <c r="G29" s="41">
        <v>0</v>
      </c>
      <c r="H29" s="68">
        <v>4</v>
      </c>
      <c r="I29" s="69">
        <v>1</v>
      </c>
      <c r="J29" s="68">
        <v>1</v>
      </c>
      <c r="K29" s="90">
        <v>6</v>
      </c>
      <c r="L29" s="91">
        <v>0</v>
      </c>
      <c r="M29" s="90">
        <v>0</v>
      </c>
      <c r="N29" s="68">
        <v>1</v>
      </c>
      <c r="O29" s="69">
        <v>0</v>
      </c>
      <c r="P29" s="68">
        <v>3</v>
      </c>
    </row>
    <row r="30" spans="2:16" ht="12.75">
      <c r="B30" s="167"/>
      <c r="C30" s="168"/>
      <c r="D30" s="57" t="s">
        <v>57</v>
      </c>
      <c r="E30" s="55">
        <f aca="true" t="shared" si="3" ref="E30:P30">E29/E28</f>
        <v>1</v>
      </c>
      <c r="F30" s="55" t="e">
        <f t="shared" si="3"/>
        <v>#DIV/0!</v>
      </c>
      <c r="G30" s="55" t="e">
        <f t="shared" si="3"/>
        <v>#DIV/0!</v>
      </c>
      <c r="H30" s="65">
        <f t="shared" si="3"/>
        <v>1</v>
      </c>
      <c r="I30" s="65">
        <f t="shared" si="3"/>
        <v>1</v>
      </c>
      <c r="J30" s="65">
        <f t="shared" si="3"/>
        <v>1</v>
      </c>
      <c r="K30" s="95">
        <f t="shared" si="3"/>
        <v>1</v>
      </c>
      <c r="L30" s="95" t="e">
        <f t="shared" si="3"/>
        <v>#DIV/0!</v>
      </c>
      <c r="M30" s="95">
        <f t="shared" si="3"/>
        <v>0</v>
      </c>
      <c r="N30" s="65">
        <f t="shared" si="3"/>
        <v>1</v>
      </c>
      <c r="O30" s="65" t="e">
        <f t="shared" si="3"/>
        <v>#DIV/0!</v>
      </c>
      <c r="P30" s="65">
        <f t="shared" si="3"/>
        <v>1</v>
      </c>
    </row>
    <row r="31" spans="2:16" ht="12.75">
      <c r="B31" s="167"/>
      <c r="C31" s="168"/>
      <c r="D31" s="42" t="s">
        <v>45</v>
      </c>
      <c r="E31" s="41">
        <v>18.05</v>
      </c>
      <c r="F31" s="40">
        <v>0</v>
      </c>
      <c r="G31" s="41">
        <v>0</v>
      </c>
      <c r="H31" s="68">
        <v>18.03</v>
      </c>
      <c r="I31" s="69">
        <v>2.82</v>
      </c>
      <c r="J31" s="68">
        <v>2.1</v>
      </c>
      <c r="K31" s="90">
        <v>20.7</v>
      </c>
      <c r="L31" s="91">
        <v>0</v>
      </c>
      <c r="M31" s="90">
        <v>48.25</v>
      </c>
      <c r="N31" s="68">
        <v>4.82</v>
      </c>
      <c r="O31" s="69">
        <v>0</v>
      </c>
      <c r="P31" s="68">
        <v>5.08</v>
      </c>
    </row>
    <row r="32" spans="2:16" ht="12.75">
      <c r="B32" s="169"/>
      <c r="C32" s="170"/>
      <c r="D32" s="38" t="s">
        <v>46</v>
      </c>
      <c r="E32" s="44">
        <f aca="true" t="shared" si="4" ref="E32:P32">E31/E28</f>
        <v>2.25625</v>
      </c>
      <c r="F32" s="44" t="e">
        <f t="shared" si="4"/>
        <v>#DIV/0!</v>
      </c>
      <c r="G32" s="44" t="e">
        <f t="shared" si="4"/>
        <v>#DIV/0!</v>
      </c>
      <c r="H32" s="64">
        <f t="shared" si="4"/>
        <v>4.5075</v>
      </c>
      <c r="I32" s="64">
        <f t="shared" si="4"/>
        <v>2.82</v>
      </c>
      <c r="J32" s="64">
        <f t="shared" si="4"/>
        <v>2.1</v>
      </c>
      <c r="K32" s="87">
        <f t="shared" si="4"/>
        <v>3.4499999999999997</v>
      </c>
      <c r="L32" s="87" t="e">
        <f t="shared" si="4"/>
        <v>#DIV/0!</v>
      </c>
      <c r="M32" s="87">
        <f t="shared" si="4"/>
        <v>48.25</v>
      </c>
      <c r="N32" s="64">
        <f t="shared" si="4"/>
        <v>4.82</v>
      </c>
      <c r="O32" s="64" t="e">
        <f t="shared" si="4"/>
        <v>#DIV/0!</v>
      </c>
      <c r="P32" s="64">
        <f t="shared" si="4"/>
        <v>1.6933333333333334</v>
      </c>
    </row>
    <row r="34" spans="2:16" s="3" customFormat="1" ht="12.75">
      <c r="B34" s="137" t="s">
        <v>24</v>
      </c>
      <c r="C34" s="138"/>
      <c r="D34" s="138"/>
      <c r="E34" s="138"/>
      <c r="F34" s="138"/>
      <c r="G34" s="138"/>
      <c r="H34" s="139"/>
      <c r="I34" s="151" t="s">
        <v>1</v>
      </c>
      <c r="J34" s="152"/>
      <c r="K34" s="153" t="s">
        <v>2</v>
      </c>
      <c r="L34" s="154"/>
      <c r="M34" s="151" t="s">
        <v>3</v>
      </c>
      <c r="N34" s="152"/>
      <c r="O34" s="153" t="s">
        <v>4</v>
      </c>
      <c r="P34" s="154"/>
    </row>
    <row r="35" spans="2:16" ht="12.75" customHeight="1">
      <c r="B35" s="133" t="s">
        <v>58</v>
      </c>
      <c r="C35" s="195"/>
      <c r="D35" s="195"/>
      <c r="E35" s="190" t="s">
        <v>59</v>
      </c>
      <c r="F35" s="190"/>
      <c r="G35" s="190"/>
      <c r="H35" s="190"/>
      <c r="I35" s="191"/>
      <c r="J35" s="192"/>
      <c r="K35" s="193"/>
      <c r="L35" s="180"/>
      <c r="M35" s="191"/>
      <c r="N35" s="192"/>
      <c r="O35" s="193"/>
      <c r="P35" s="180"/>
    </row>
    <row r="36" spans="2:16" ht="12.75">
      <c r="B36" s="195"/>
      <c r="C36" s="195"/>
      <c r="D36" s="195"/>
      <c r="E36" s="190" t="s">
        <v>25</v>
      </c>
      <c r="F36" s="190"/>
      <c r="G36" s="190"/>
      <c r="H36" s="190"/>
      <c r="I36" s="191"/>
      <c r="J36" s="192"/>
      <c r="K36" s="193"/>
      <c r="L36" s="180"/>
      <c r="M36" s="191"/>
      <c r="N36" s="192"/>
      <c r="O36" s="193"/>
      <c r="P36" s="180"/>
    </row>
    <row r="37" spans="2:16" ht="12.75">
      <c r="B37" s="195"/>
      <c r="C37" s="195"/>
      <c r="D37" s="195"/>
      <c r="E37" s="190" t="s">
        <v>60</v>
      </c>
      <c r="F37" s="190"/>
      <c r="G37" s="190"/>
      <c r="H37" s="190"/>
      <c r="I37" s="191"/>
      <c r="J37" s="192"/>
      <c r="K37" s="193"/>
      <c r="L37" s="180"/>
      <c r="M37" s="191"/>
      <c r="N37" s="192"/>
      <c r="O37" s="193"/>
      <c r="P37" s="180"/>
    </row>
    <row r="38" spans="2:16" ht="12.75">
      <c r="B38" s="36"/>
      <c r="C38" s="36"/>
      <c r="D38" s="36"/>
      <c r="E38" s="58"/>
      <c r="F38" s="36"/>
      <c r="G38" s="36"/>
      <c r="H38" s="58"/>
      <c r="I38" s="58"/>
      <c r="J38" s="58"/>
      <c r="K38" s="58"/>
      <c r="L38" s="58"/>
      <c r="M38" s="58"/>
      <c r="N38" s="58"/>
      <c r="O38" s="58"/>
      <c r="P38" s="36"/>
    </row>
    <row r="39" spans="2:16" ht="12.75">
      <c r="B39" s="36"/>
      <c r="C39" s="36"/>
      <c r="D39" s="36"/>
      <c r="E39" s="58"/>
      <c r="F39" s="36"/>
      <c r="G39" s="36"/>
      <c r="H39" s="58"/>
      <c r="I39" s="58"/>
      <c r="J39" s="58"/>
      <c r="K39" s="58"/>
      <c r="L39" s="58"/>
      <c r="M39" s="58"/>
      <c r="N39" s="58"/>
      <c r="O39" s="58"/>
      <c r="P39" s="36"/>
    </row>
    <row r="41" spans="3:16" ht="12.75">
      <c r="C41" s="164" t="s">
        <v>26</v>
      </c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</row>
    <row r="42" spans="3:16" ht="12.75">
      <c r="C42" s="31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ht="12.75">
      <c r="J43" s="3"/>
    </row>
    <row r="44" spans="3:15" s="6" customFormat="1" ht="13.5" thickBot="1">
      <c r="C44" s="6" t="s">
        <v>37</v>
      </c>
      <c r="D44" s="33" t="s">
        <v>67</v>
      </c>
      <c r="G44" s="6" t="s">
        <v>38</v>
      </c>
      <c r="H44" s="160" t="s">
        <v>68</v>
      </c>
      <c r="I44" s="160"/>
      <c r="J44" s="160"/>
      <c r="L44" s="6" t="s">
        <v>39</v>
      </c>
      <c r="M44" s="161" t="s">
        <v>69</v>
      </c>
      <c r="N44" s="160"/>
      <c r="O44" s="160"/>
    </row>
    <row r="45" spans="5:11" ht="12.75">
      <c r="E45" s="3"/>
      <c r="H45" s="3"/>
      <c r="K45" s="34"/>
    </row>
    <row r="46" spans="2:4" ht="12.75">
      <c r="B46" s="1" t="s">
        <v>28</v>
      </c>
      <c r="D46" s="37"/>
    </row>
    <row r="47" ht="12.75">
      <c r="B47" s="1" t="s">
        <v>29</v>
      </c>
    </row>
    <row r="48" ht="12.75">
      <c r="B48" s="1" t="s">
        <v>61</v>
      </c>
    </row>
  </sheetData>
  <sheetProtection/>
  <mergeCells count="43">
    <mergeCell ref="C41:P41"/>
    <mergeCell ref="H44:J44"/>
    <mergeCell ref="M44:O44"/>
    <mergeCell ref="K36:L36"/>
    <mergeCell ref="M36:N36"/>
    <mergeCell ref="O36:P36"/>
    <mergeCell ref="I36:J36"/>
    <mergeCell ref="O37:P37"/>
    <mergeCell ref="K37:L37"/>
    <mergeCell ref="B35:D37"/>
    <mergeCell ref="E35:H35"/>
    <mergeCell ref="M37:N37"/>
    <mergeCell ref="K35:L35"/>
    <mergeCell ref="M35:N35"/>
    <mergeCell ref="O35:P35"/>
    <mergeCell ref="E37:H37"/>
    <mergeCell ref="I37:J37"/>
    <mergeCell ref="I35:J35"/>
    <mergeCell ref="E36:H36"/>
    <mergeCell ref="K34:L34"/>
    <mergeCell ref="B19:B27"/>
    <mergeCell ref="M34:N34"/>
    <mergeCell ref="O34:P34"/>
    <mergeCell ref="B34:H34"/>
    <mergeCell ref="I34:J34"/>
    <mergeCell ref="C25:C27"/>
    <mergeCell ref="B28:C32"/>
    <mergeCell ref="C22:C24"/>
    <mergeCell ref="C1:P1"/>
    <mergeCell ref="D2:E2"/>
    <mergeCell ref="B7:D10"/>
    <mergeCell ref="E7:G8"/>
    <mergeCell ref="H7:J8"/>
    <mergeCell ref="K7:M8"/>
    <mergeCell ref="N9:P9"/>
    <mergeCell ref="B11:C13"/>
    <mergeCell ref="N7:P8"/>
    <mergeCell ref="E9:G9"/>
    <mergeCell ref="H9:J9"/>
    <mergeCell ref="K9:M9"/>
    <mergeCell ref="C19:C21"/>
    <mergeCell ref="B14:C17"/>
    <mergeCell ref="B18:C18"/>
  </mergeCells>
  <hyperlinks>
    <hyperlink ref="M44" r:id="rId1" display="gail.long@tdstelecom.com"/>
  </hyperlinks>
  <printOptions/>
  <pageMargins left="0.75" right="0.75" top="1" bottom="1" header="0.5" footer="0.5"/>
  <pageSetup horizontalDpi="600" verticalDpi="600" orientation="landscape" scale="6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P48"/>
  <sheetViews>
    <sheetView tabSelected="1" zoomScalePageLayoutView="0" workbookViewId="0" topLeftCell="A1">
      <selection activeCell="C19" sqref="C19:C21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16" width="9.7109375" style="1" customWidth="1"/>
    <col min="17" max="16384" width="9.140625" style="1" customWidth="1"/>
  </cols>
  <sheetData>
    <row r="1" spans="3:16" ht="79.5" customHeight="1">
      <c r="C1" s="149" t="s">
        <v>27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2:15" s="3" customFormat="1" ht="13.5" thickBot="1">
      <c r="B2" s="3" t="s">
        <v>40</v>
      </c>
      <c r="D2" s="106" t="s">
        <v>62</v>
      </c>
      <c r="E2" s="106"/>
      <c r="I2" s="4" t="s">
        <v>36</v>
      </c>
      <c r="J2" s="35">
        <v>1011</v>
      </c>
      <c r="M2" s="3" t="s">
        <v>41</v>
      </c>
      <c r="N2" s="6"/>
      <c r="O2" s="35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42</v>
      </c>
      <c r="D4" s="8"/>
      <c r="E4" s="8"/>
      <c r="I4" s="4" t="s">
        <v>43</v>
      </c>
      <c r="J4" s="6"/>
      <c r="L4" s="9" t="s">
        <v>65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126" t="s">
        <v>0</v>
      </c>
      <c r="C7" s="182"/>
      <c r="D7" s="166"/>
      <c r="E7" s="185" t="s">
        <v>20</v>
      </c>
      <c r="F7" s="186"/>
      <c r="G7" s="186"/>
      <c r="H7" s="171" t="s">
        <v>21</v>
      </c>
      <c r="I7" s="172"/>
      <c r="J7" s="173"/>
      <c r="K7" s="189" t="s">
        <v>22</v>
      </c>
      <c r="L7" s="186"/>
      <c r="M7" s="186"/>
      <c r="N7" s="171" t="s">
        <v>23</v>
      </c>
      <c r="O7" s="172"/>
      <c r="P7" s="173"/>
    </row>
    <row r="8" spans="2:16" ht="12.75" customHeight="1">
      <c r="B8" s="167"/>
      <c r="C8" s="183"/>
      <c r="D8" s="168"/>
      <c r="E8" s="187"/>
      <c r="F8" s="188"/>
      <c r="G8" s="188"/>
      <c r="H8" s="174"/>
      <c r="I8" s="175"/>
      <c r="J8" s="176"/>
      <c r="K8" s="188"/>
      <c r="L8" s="188"/>
      <c r="M8" s="188"/>
      <c r="N8" s="174"/>
      <c r="O8" s="175"/>
      <c r="P8" s="176"/>
    </row>
    <row r="9" spans="2:16" ht="12.75" customHeight="1">
      <c r="B9" s="167"/>
      <c r="C9" s="183"/>
      <c r="D9" s="168"/>
      <c r="E9" s="144" t="s">
        <v>1</v>
      </c>
      <c r="F9" s="145"/>
      <c r="G9" s="146"/>
      <c r="H9" s="137" t="s">
        <v>2</v>
      </c>
      <c r="I9" s="147"/>
      <c r="J9" s="148"/>
      <c r="K9" s="144" t="s">
        <v>3</v>
      </c>
      <c r="L9" s="145"/>
      <c r="M9" s="146"/>
      <c r="N9" s="137" t="s">
        <v>4</v>
      </c>
      <c r="O9" s="147"/>
      <c r="P9" s="148"/>
    </row>
    <row r="10" spans="2:16" s="37" customFormat="1" ht="12.75" customHeight="1">
      <c r="B10" s="169"/>
      <c r="C10" s="184"/>
      <c r="D10" s="170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25" t="s">
        <v>47</v>
      </c>
      <c r="C11" s="166"/>
      <c r="D11" s="38" t="s">
        <v>30</v>
      </c>
      <c r="E11" s="39">
        <v>0</v>
      </c>
      <c r="F11" s="40">
        <v>0</v>
      </c>
      <c r="G11" s="41">
        <v>3</v>
      </c>
      <c r="H11" s="42">
        <v>4</v>
      </c>
      <c r="I11" s="43">
        <v>5</v>
      </c>
      <c r="J11" s="42">
        <v>4</v>
      </c>
      <c r="K11" s="41">
        <v>4</v>
      </c>
      <c r="L11" s="40">
        <v>6</v>
      </c>
      <c r="M11" s="41">
        <v>3</v>
      </c>
      <c r="N11" s="42">
        <v>0</v>
      </c>
      <c r="O11" s="43">
        <v>6</v>
      </c>
      <c r="P11" s="42">
        <v>5</v>
      </c>
    </row>
    <row r="12" spans="2:16" ht="12.75">
      <c r="B12" s="167"/>
      <c r="C12" s="168"/>
      <c r="D12" s="42" t="s">
        <v>31</v>
      </c>
      <c r="E12" s="41">
        <v>0</v>
      </c>
      <c r="F12" s="40">
        <v>0</v>
      </c>
      <c r="G12" s="41">
        <v>2</v>
      </c>
      <c r="H12" s="42">
        <v>2</v>
      </c>
      <c r="I12" s="43">
        <v>3</v>
      </c>
      <c r="J12" s="42">
        <v>1</v>
      </c>
      <c r="K12" s="41">
        <v>1</v>
      </c>
      <c r="L12" s="40">
        <v>1</v>
      </c>
      <c r="M12" s="41">
        <v>1</v>
      </c>
      <c r="N12" s="42">
        <v>0</v>
      </c>
      <c r="O12" s="43">
        <v>2</v>
      </c>
      <c r="P12" s="42">
        <v>2</v>
      </c>
    </row>
    <row r="13" spans="2:16" ht="12.75">
      <c r="B13" s="169"/>
      <c r="C13" s="170"/>
      <c r="D13" s="38" t="s">
        <v>32</v>
      </c>
      <c r="E13" s="44" t="e">
        <v>#DIV/0!</v>
      </c>
      <c r="F13" s="44" t="e">
        <v>#DIV/0!</v>
      </c>
      <c r="G13" s="73">
        <v>1.5</v>
      </c>
      <c r="H13" s="64">
        <v>2</v>
      </c>
      <c r="I13" s="64">
        <v>1.6666666666666667</v>
      </c>
      <c r="J13" s="64">
        <v>4</v>
      </c>
      <c r="K13" s="87">
        <v>4</v>
      </c>
      <c r="L13" s="87">
        <v>6</v>
      </c>
      <c r="M13" s="87">
        <v>3</v>
      </c>
      <c r="N13" s="64" t="e">
        <v>#DIV/0!</v>
      </c>
      <c r="O13" s="64">
        <v>3</v>
      </c>
      <c r="P13" s="64">
        <v>2.5</v>
      </c>
    </row>
    <row r="14" spans="2:16" ht="12.75" customHeight="1">
      <c r="B14" s="125" t="s">
        <v>48</v>
      </c>
      <c r="C14" s="166"/>
      <c r="D14" s="48" t="s">
        <v>49</v>
      </c>
      <c r="E14" s="49">
        <v>0</v>
      </c>
      <c r="F14" s="50">
        <v>0</v>
      </c>
      <c r="G14" s="49">
        <v>2</v>
      </c>
      <c r="H14" s="68">
        <v>2</v>
      </c>
      <c r="I14" s="68">
        <v>3</v>
      </c>
      <c r="J14" s="68">
        <v>1</v>
      </c>
      <c r="K14" s="88">
        <v>1</v>
      </c>
      <c r="L14" s="89">
        <v>1</v>
      </c>
      <c r="M14" s="88">
        <v>1</v>
      </c>
      <c r="N14" s="66">
        <v>0</v>
      </c>
      <c r="O14" s="67">
        <v>2</v>
      </c>
      <c r="P14" s="66">
        <v>2</v>
      </c>
    </row>
    <row r="15" spans="2:16" ht="15" customHeight="1">
      <c r="B15" s="167"/>
      <c r="C15" s="168"/>
      <c r="D15" s="52" t="s">
        <v>33</v>
      </c>
      <c r="E15" s="41">
        <v>0</v>
      </c>
      <c r="F15" s="40">
        <v>0</v>
      </c>
      <c r="G15" s="41">
        <v>2</v>
      </c>
      <c r="H15" s="68">
        <v>2</v>
      </c>
      <c r="I15" s="68">
        <v>3</v>
      </c>
      <c r="J15" s="68">
        <v>1</v>
      </c>
      <c r="K15" s="90">
        <v>1</v>
      </c>
      <c r="L15" s="91">
        <v>1</v>
      </c>
      <c r="M15" s="90">
        <v>1</v>
      </c>
      <c r="N15" s="68">
        <v>0</v>
      </c>
      <c r="O15" s="69">
        <v>2</v>
      </c>
      <c r="P15" s="68">
        <v>2</v>
      </c>
    </row>
    <row r="16" spans="2:16" ht="13.5" customHeight="1">
      <c r="B16" s="167"/>
      <c r="C16" s="168"/>
      <c r="D16" s="52" t="s">
        <v>34</v>
      </c>
      <c r="E16" s="46">
        <v>0</v>
      </c>
      <c r="F16" s="47">
        <v>0</v>
      </c>
      <c r="G16" s="46">
        <v>0</v>
      </c>
      <c r="H16" s="68">
        <v>0</v>
      </c>
      <c r="I16" s="68">
        <v>0</v>
      </c>
      <c r="J16" s="68">
        <v>0</v>
      </c>
      <c r="K16" s="91">
        <v>0</v>
      </c>
      <c r="L16" s="91">
        <v>0</v>
      </c>
      <c r="M16" s="91">
        <v>0</v>
      </c>
      <c r="N16" s="71">
        <v>0</v>
      </c>
      <c r="O16" s="72">
        <v>0</v>
      </c>
      <c r="P16" s="71">
        <v>0</v>
      </c>
    </row>
    <row r="17" spans="2:16" ht="12.75">
      <c r="B17" s="169"/>
      <c r="C17" s="170"/>
      <c r="D17" s="38" t="s">
        <v>17</v>
      </c>
      <c r="E17" s="53" t="e">
        <v>#DIV/0!</v>
      </c>
      <c r="F17" s="54" t="e">
        <v>#DIV/0!</v>
      </c>
      <c r="G17" s="53">
        <v>1</v>
      </c>
      <c r="H17" s="70">
        <v>1</v>
      </c>
      <c r="I17" s="70">
        <v>1</v>
      </c>
      <c r="J17" s="70">
        <v>1</v>
      </c>
      <c r="K17" s="94">
        <v>1</v>
      </c>
      <c r="L17" s="94">
        <v>1</v>
      </c>
      <c r="M17" s="94">
        <v>1</v>
      </c>
      <c r="N17" s="70" t="e">
        <v>#DIV/0!</v>
      </c>
      <c r="O17" s="70">
        <v>1</v>
      </c>
      <c r="P17" s="70">
        <v>1</v>
      </c>
    </row>
    <row r="18" spans="2:16" ht="12.75">
      <c r="B18" s="135" t="s">
        <v>18</v>
      </c>
      <c r="C18" s="180"/>
      <c r="D18" s="42"/>
      <c r="E18" s="41"/>
      <c r="F18" s="40"/>
      <c r="G18" s="41"/>
      <c r="H18" s="68"/>
      <c r="I18" s="68"/>
      <c r="J18" s="68"/>
      <c r="K18" s="90"/>
      <c r="L18" s="91"/>
      <c r="M18" s="90"/>
      <c r="N18" s="68"/>
      <c r="O18" s="69"/>
      <c r="P18" s="68"/>
    </row>
    <row r="19" spans="2:16" ht="12.75">
      <c r="B19" s="116" t="s">
        <v>19</v>
      </c>
      <c r="C19" s="177" t="s">
        <v>50</v>
      </c>
      <c r="D19" s="48" t="s">
        <v>51</v>
      </c>
      <c r="E19" s="49"/>
      <c r="F19" s="50"/>
      <c r="G19" s="49"/>
      <c r="H19" s="68"/>
      <c r="I19" s="68"/>
      <c r="J19" s="68"/>
      <c r="K19" s="88"/>
      <c r="L19" s="89"/>
      <c r="M19" s="88"/>
      <c r="N19" s="66"/>
      <c r="O19" s="67"/>
      <c r="P19" s="66"/>
    </row>
    <row r="20" spans="2:16" ht="12.75">
      <c r="B20" s="117"/>
      <c r="C20" s="178"/>
      <c r="D20" s="42" t="s">
        <v>52</v>
      </c>
      <c r="E20" s="41"/>
      <c r="F20" s="40"/>
      <c r="G20" s="41"/>
      <c r="H20" s="68"/>
      <c r="I20" s="68"/>
      <c r="J20" s="68"/>
      <c r="K20" s="90"/>
      <c r="L20" s="91"/>
      <c r="M20" s="90"/>
      <c r="N20" s="68"/>
      <c r="O20" s="69"/>
      <c r="P20" s="68"/>
    </row>
    <row r="21" spans="2:16" ht="12.75">
      <c r="B21" s="117"/>
      <c r="C21" s="179"/>
      <c r="D21" s="38" t="s">
        <v>44</v>
      </c>
      <c r="E21" s="46"/>
      <c r="F21" s="47"/>
      <c r="G21" s="46"/>
      <c r="H21" s="68"/>
      <c r="I21" s="68"/>
      <c r="J21" s="68"/>
      <c r="K21" s="92"/>
      <c r="L21" s="93"/>
      <c r="M21" s="92"/>
      <c r="N21" s="71"/>
      <c r="O21" s="72"/>
      <c r="P21" s="71"/>
    </row>
    <row r="22" spans="2:16" ht="12.75" customHeight="1">
      <c r="B22" s="117"/>
      <c r="C22" s="177" t="s">
        <v>35</v>
      </c>
      <c r="D22" s="48" t="s">
        <v>51</v>
      </c>
      <c r="E22" s="49"/>
      <c r="F22" s="50"/>
      <c r="G22" s="49"/>
      <c r="H22" s="68"/>
      <c r="I22" s="68"/>
      <c r="J22" s="68"/>
      <c r="K22" s="88"/>
      <c r="L22" s="89"/>
      <c r="M22" s="88"/>
      <c r="N22" s="66"/>
      <c r="O22" s="67"/>
      <c r="P22" s="66"/>
    </row>
    <row r="23" spans="2:16" ht="12.75">
      <c r="B23" s="117"/>
      <c r="C23" s="178"/>
      <c r="D23" s="42" t="s">
        <v>52</v>
      </c>
      <c r="E23" s="41"/>
      <c r="F23" s="40"/>
      <c r="G23" s="41"/>
      <c r="H23" s="68"/>
      <c r="I23" s="68"/>
      <c r="J23" s="68"/>
      <c r="K23" s="90"/>
      <c r="L23" s="91"/>
      <c r="M23" s="90"/>
      <c r="N23" s="68"/>
      <c r="O23" s="69"/>
      <c r="P23" s="68"/>
    </row>
    <row r="24" spans="2:16" ht="12.75">
      <c r="B24" s="117"/>
      <c r="C24" s="179"/>
      <c r="D24" s="38" t="s">
        <v>44</v>
      </c>
      <c r="E24" s="55"/>
      <c r="F24" s="55"/>
      <c r="G24" s="74"/>
      <c r="H24" s="68"/>
      <c r="I24" s="68"/>
      <c r="J24" s="68"/>
      <c r="K24" s="92"/>
      <c r="L24" s="93"/>
      <c r="M24" s="92"/>
      <c r="N24" s="71"/>
      <c r="O24" s="72"/>
      <c r="P24" s="71"/>
    </row>
    <row r="25" spans="2:16" ht="12.75" customHeight="1">
      <c r="B25" s="117"/>
      <c r="C25" s="177" t="s">
        <v>53</v>
      </c>
      <c r="D25" s="48" t="s">
        <v>51</v>
      </c>
      <c r="E25" s="49">
        <v>174</v>
      </c>
      <c r="F25" s="50">
        <v>171</v>
      </c>
      <c r="G25" s="49">
        <v>171</v>
      </c>
      <c r="H25" s="68">
        <v>171</v>
      </c>
      <c r="I25" s="68">
        <v>171</v>
      </c>
      <c r="J25" s="68">
        <v>171</v>
      </c>
      <c r="K25" s="88">
        <v>169</v>
      </c>
      <c r="L25" s="89">
        <v>168</v>
      </c>
      <c r="M25" s="88">
        <v>167</v>
      </c>
      <c r="N25" s="66">
        <v>169</v>
      </c>
      <c r="O25" s="67">
        <v>168</v>
      </c>
      <c r="P25" s="66">
        <v>168</v>
      </c>
    </row>
    <row r="26" spans="2:16" ht="12.75">
      <c r="B26" s="117"/>
      <c r="C26" s="178"/>
      <c r="D26" s="42" t="s">
        <v>52</v>
      </c>
      <c r="E26" s="41">
        <v>7</v>
      </c>
      <c r="F26" s="40">
        <v>5</v>
      </c>
      <c r="G26" s="41">
        <v>10</v>
      </c>
      <c r="H26" s="68">
        <v>5</v>
      </c>
      <c r="I26" s="68">
        <v>3</v>
      </c>
      <c r="J26" s="68">
        <v>2</v>
      </c>
      <c r="K26" s="90">
        <v>3</v>
      </c>
      <c r="L26" s="91">
        <v>1</v>
      </c>
      <c r="M26" s="90">
        <v>3</v>
      </c>
      <c r="N26" s="68">
        <v>8</v>
      </c>
      <c r="O26" s="69">
        <v>4</v>
      </c>
      <c r="P26" s="68">
        <v>6</v>
      </c>
    </row>
    <row r="27" spans="2:16" ht="12.75">
      <c r="B27" s="118"/>
      <c r="C27" s="179"/>
      <c r="D27" s="38" t="s">
        <v>44</v>
      </c>
      <c r="E27" s="55">
        <v>0.040229885057471264</v>
      </c>
      <c r="F27" s="55">
        <v>0.029239766081871343</v>
      </c>
      <c r="G27" s="74">
        <v>0.05847953216374269</v>
      </c>
      <c r="H27" s="65">
        <v>0.029239766081871343</v>
      </c>
      <c r="I27" s="65">
        <v>0.017543859649122806</v>
      </c>
      <c r="J27" s="65">
        <v>0.011695906432748537</v>
      </c>
      <c r="K27" s="95">
        <v>0.01775147928994083</v>
      </c>
      <c r="L27" s="95">
        <v>0.005952380952380952</v>
      </c>
      <c r="M27" s="95">
        <v>0.017964071856287425</v>
      </c>
      <c r="N27" s="65">
        <v>0.047337278106508875</v>
      </c>
      <c r="O27" s="65">
        <v>0.023809523809523808</v>
      </c>
      <c r="P27" s="65">
        <v>0.03571428571428571</v>
      </c>
    </row>
    <row r="28" spans="2:16" ht="12.75">
      <c r="B28" s="119" t="s">
        <v>54</v>
      </c>
      <c r="C28" s="166"/>
      <c r="D28" s="56" t="s">
        <v>55</v>
      </c>
      <c r="E28" s="49">
        <v>4</v>
      </c>
      <c r="F28" s="50">
        <v>3</v>
      </c>
      <c r="G28" s="49">
        <v>7</v>
      </c>
      <c r="H28" s="68">
        <v>2</v>
      </c>
      <c r="I28" s="68">
        <v>2</v>
      </c>
      <c r="J28" s="68">
        <v>0</v>
      </c>
      <c r="K28" s="88">
        <v>2</v>
      </c>
      <c r="L28" s="89">
        <v>0</v>
      </c>
      <c r="M28" s="88">
        <v>2</v>
      </c>
      <c r="N28" s="66">
        <v>3</v>
      </c>
      <c r="O28" s="67">
        <v>3</v>
      </c>
      <c r="P28" s="66">
        <v>2</v>
      </c>
    </row>
    <row r="29" spans="2:16" ht="12.75">
      <c r="B29" s="167"/>
      <c r="C29" s="168"/>
      <c r="D29" s="42" t="s">
        <v>56</v>
      </c>
      <c r="E29" s="41">
        <v>4</v>
      </c>
      <c r="F29" s="40">
        <v>3</v>
      </c>
      <c r="G29" s="41">
        <v>7</v>
      </c>
      <c r="H29" s="68">
        <v>2</v>
      </c>
      <c r="I29" s="68">
        <v>2</v>
      </c>
      <c r="J29" s="68">
        <v>0</v>
      </c>
      <c r="K29" s="90">
        <v>2</v>
      </c>
      <c r="L29" s="91">
        <v>0</v>
      </c>
      <c r="M29" s="90">
        <v>2</v>
      </c>
      <c r="N29" s="68">
        <v>3</v>
      </c>
      <c r="O29" s="69">
        <v>3</v>
      </c>
      <c r="P29" s="68">
        <v>2</v>
      </c>
    </row>
    <row r="30" spans="2:16" ht="12.75">
      <c r="B30" s="167"/>
      <c r="C30" s="168"/>
      <c r="D30" s="57" t="s">
        <v>57</v>
      </c>
      <c r="E30" s="55">
        <v>1</v>
      </c>
      <c r="F30" s="55">
        <v>1</v>
      </c>
      <c r="G30" s="74">
        <v>1</v>
      </c>
      <c r="H30" s="65">
        <v>1</v>
      </c>
      <c r="I30" s="65">
        <v>1</v>
      </c>
      <c r="J30" s="65" t="e">
        <v>#DIV/0!</v>
      </c>
      <c r="K30" s="95">
        <v>1</v>
      </c>
      <c r="L30" s="95" t="e">
        <v>#DIV/0!</v>
      </c>
      <c r="M30" s="95">
        <v>1</v>
      </c>
      <c r="N30" s="65">
        <v>1</v>
      </c>
      <c r="O30" s="65">
        <v>1</v>
      </c>
      <c r="P30" s="65">
        <v>1</v>
      </c>
    </row>
    <row r="31" spans="2:16" ht="12.75">
      <c r="B31" s="167"/>
      <c r="C31" s="168"/>
      <c r="D31" s="42" t="s">
        <v>45</v>
      </c>
      <c r="E31" s="41">
        <v>16.65</v>
      </c>
      <c r="F31" s="40">
        <v>13.37</v>
      </c>
      <c r="G31" s="41">
        <v>48.95</v>
      </c>
      <c r="H31" s="68">
        <v>4.9</v>
      </c>
      <c r="I31" s="68">
        <v>7.18</v>
      </c>
      <c r="J31" s="68">
        <v>0</v>
      </c>
      <c r="K31" s="90">
        <v>26.85</v>
      </c>
      <c r="L31" s="91">
        <v>0</v>
      </c>
      <c r="M31" s="90">
        <v>10.68</v>
      </c>
      <c r="N31" s="68">
        <v>8.95</v>
      </c>
      <c r="O31" s="69">
        <v>13.68</v>
      </c>
      <c r="P31" s="68">
        <v>5.77</v>
      </c>
    </row>
    <row r="32" spans="2:16" ht="12.75">
      <c r="B32" s="169"/>
      <c r="C32" s="170"/>
      <c r="D32" s="38" t="s">
        <v>46</v>
      </c>
      <c r="E32" s="44">
        <v>4.1625</v>
      </c>
      <c r="F32" s="44">
        <v>4.456666666666666</v>
      </c>
      <c r="G32" s="73">
        <v>6.992857142857143</v>
      </c>
      <c r="H32" s="64">
        <v>2.45</v>
      </c>
      <c r="I32" s="64">
        <v>3.59</v>
      </c>
      <c r="J32" s="64" t="e">
        <v>#DIV/0!</v>
      </c>
      <c r="K32" s="87">
        <v>13.425</v>
      </c>
      <c r="L32" s="87" t="e">
        <v>#DIV/0!</v>
      </c>
      <c r="M32" s="87">
        <v>5.34</v>
      </c>
      <c r="N32" s="64">
        <v>2.983333333333333</v>
      </c>
      <c r="O32" s="64">
        <v>4.56</v>
      </c>
      <c r="P32" s="64">
        <v>2.885</v>
      </c>
    </row>
    <row r="34" spans="2:16" s="3" customFormat="1" ht="12.75">
      <c r="B34" s="137" t="s">
        <v>24</v>
      </c>
      <c r="C34" s="138"/>
      <c r="D34" s="138"/>
      <c r="E34" s="138"/>
      <c r="F34" s="138"/>
      <c r="G34" s="138"/>
      <c r="H34" s="139"/>
      <c r="I34" s="151" t="s">
        <v>1</v>
      </c>
      <c r="J34" s="152"/>
      <c r="K34" s="153" t="s">
        <v>2</v>
      </c>
      <c r="L34" s="154"/>
      <c r="M34" s="151" t="s">
        <v>3</v>
      </c>
      <c r="N34" s="152"/>
      <c r="O34" s="153" t="s">
        <v>4</v>
      </c>
      <c r="P34" s="154"/>
    </row>
    <row r="35" spans="2:16" ht="12.75" customHeight="1">
      <c r="B35" s="133" t="s">
        <v>58</v>
      </c>
      <c r="C35" s="195"/>
      <c r="D35" s="195"/>
      <c r="E35" s="190" t="s">
        <v>59</v>
      </c>
      <c r="F35" s="190"/>
      <c r="G35" s="190"/>
      <c r="H35" s="190"/>
      <c r="I35" s="191"/>
      <c r="J35" s="192"/>
      <c r="K35" s="193"/>
      <c r="L35" s="180"/>
      <c r="M35" s="191"/>
      <c r="N35" s="192"/>
      <c r="O35" s="193"/>
      <c r="P35" s="180"/>
    </row>
    <row r="36" spans="2:16" ht="12.75">
      <c r="B36" s="195"/>
      <c r="C36" s="195"/>
      <c r="D36" s="195"/>
      <c r="E36" s="190" t="s">
        <v>25</v>
      </c>
      <c r="F36" s="190"/>
      <c r="G36" s="190"/>
      <c r="H36" s="190"/>
      <c r="I36" s="191"/>
      <c r="J36" s="192"/>
      <c r="K36" s="193"/>
      <c r="L36" s="180"/>
      <c r="M36" s="191"/>
      <c r="N36" s="192"/>
      <c r="O36" s="193"/>
      <c r="P36" s="180"/>
    </row>
    <row r="37" spans="2:16" ht="12.75">
      <c r="B37" s="195"/>
      <c r="C37" s="195"/>
      <c r="D37" s="195"/>
      <c r="E37" s="190" t="s">
        <v>60</v>
      </c>
      <c r="F37" s="190"/>
      <c r="G37" s="190"/>
      <c r="H37" s="190"/>
      <c r="I37" s="191"/>
      <c r="J37" s="192"/>
      <c r="K37" s="193"/>
      <c r="L37" s="180"/>
      <c r="M37" s="191"/>
      <c r="N37" s="192"/>
      <c r="O37" s="193"/>
      <c r="P37" s="180"/>
    </row>
    <row r="38" spans="2:16" ht="12.75">
      <c r="B38" s="36"/>
      <c r="C38" s="36"/>
      <c r="D38" s="36"/>
      <c r="E38" s="58"/>
      <c r="F38" s="36"/>
      <c r="G38" s="36"/>
      <c r="H38" s="58"/>
      <c r="I38" s="58"/>
      <c r="J38" s="58"/>
      <c r="K38" s="58"/>
      <c r="L38" s="58"/>
      <c r="M38" s="58"/>
      <c r="N38" s="58"/>
      <c r="O38" s="58"/>
      <c r="P38" s="36"/>
    </row>
    <row r="39" spans="2:16" ht="12.75">
      <c r="B39" s="36"/>
      <c r="C39" s="36"/>
      <c r="D39" s="36"/>
      <c r="E39" s="58"/>
      <c r="F39" s="36"/>
      <c r="G39" s="36"/>
      <c r="H39" s="58"/>
      <c r="I39" s="58"/>
      <c r="J39" s="58"/>
      <c r="K39" s="58"/>
      <c r="L39" s="58"/>
      <c r="M39" s="58"/>
      <c r="N39" s="58"/>
      <c r="O39" s="58"/>
      <c r="P39" s="36"/>
    </row>
    <row r="41" spans="3:16" ht="12.75">
      <c r="C41" s="164" t="s">
        <v>26</v>
      </c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</row>
    <row r="42" spans="3:16" ht="12.75">
      <c r="C42" s="31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ht="12.75">
      <c r="J43" s="3"/>
    </row>
    <row r="44" spans="3:15" s="6" customFormat="1" ht="13.5" thickBot="1">
      <c r="C44" s="6" t="s">
        <v>37</v>
      </c>
      <c r="D44" s="33" t="s">
        <v>67</v>
      </c>
      <c r="G44" s="6" t="s">
        <v>38</v>
      </c>
      <c r="H44" s="160" t="s">
        <v>68</v>
      </c>
      <c r="I44" s="160"/>
      <c r="J44" s="160"/>
      <c r="L44" s="6" t="s">
        <v>39</v>
      </c>
      <c r="M44" s="161" t="s">
        <v>69</v>
      </c>
      <c r="N44" s="160"/>
      <c r="O44" s="160"/>
    </row>
    <row r="45" spans="5:11" ht="12.75">
      <c r="E45" s="3"/>
      <c r="H45" s="3"/>
      <c r="K45" s="34"/>
    </row>
    <row r="46" spans="2:4" ht="12.75">
      <c r="B46" s="1" t="s">
        <v>28</v>
      </c>
      <c r="D46" s="37"/>
    </row>
    <row r="47" ht="12.75">
      <c r="B47" s="1" t="s">
        <v>29</v>
      </c>
    </row>
    <row r="48" ht="12.75">
      <c r="B48" s="1" t="s">
        <v>61</v>
      </c>
    </row>
  </sheetData>
  <sheetProtection/>
  <mergeCells count="43">
    <mergeCell ref="C41:P41"/>
    <mergeCell ref="H44:J44"/>
    <mergeCell ref="M44:O44"/>
    <mergeCell ref="K36:L36"/>
    <mergeCell ref="M36:N36"/>
    <mergeCell ref="O36:P36"/>
    <mergeCell ref="I36:J36"/>
    <mergeCell ref="O37:P37"/>
    <mergeCell ref="K37:L37"/>
    <mergeCell ref="B35:D37"/>
    <mergeCell ref="E35:H35"/>
    <mergeCell ref="M37:N37"/>
    <mergeCell ref="K35:L35"/>
    <mergeCell ref="M35:N35"/>
    <mergeCell ref="O35:P35"/>
    <mergeCell ref="E37:H37"/>
    <mergeCell ref="I37:J37"/>
    <mergeCell ref="I35:J35"/>
    <mergeCell ref="E36:H36"/>
    <mergeCell ref="K34:L34"/>
    <mergeCell ref="B19:B27"/>
    <mergeCell ref="M34:N34"/>
    <mergeCell ref="O34:P34"/>
    <mergeCell ref="B34:H34"/>
    <mergeCell ref="I34:J34"/>
    <mergeCell ref="C25:C27"/>
    <mergeCell ref="B28:C32"/>
    <mergeCell ref="C22:C24"/>
    <mergeCell ref="C1:P1"/>
    <mergeCell ref="D2:E2"/>
    <mergeCell ref="B7:D10"/>
    <mergeCell ref="E7:G8"/>
    <mergeCell ref="H7:J8"/>
    <mergeCell ref="K7:M8"/>
    <mergeCell ref="N9:P9"/>
    <mergeCell ref="B11:C13"/>
    <mergeCell ref="N7:P8"/>
    <mergeCell ref="E9:G9"/>
    <mergeCell ref="H9:J9"/>
    <mergeCell ref="K9:M9"/>
    <mergeCell ref="C19:C21"/>
    <mergeCell ref="B14:C17"/>
    <mergeCell ref="B18:C18"/>
  </mergeCells>
  <hyperlinks>
    <hyperlink ref="M44" r:id="rId1" display="gail.long@tdstelecom.com"/>
  </hyperlinks>
  <printOptions/>
  <pageMargins left="0.75" right="0.75" top="1" bottom="1" header="0.5" footer="0.5"/>
  <pageSetup horizontalDpi="600" verticalDpi="600" orientation="landscape" scale="6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P48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16" width="9.7109375" style="1" customWidth="1"/>
    <col min="17" max="16384" width="9.140625" style="1" customWidth="1"/>
  </cols>
  <sheetData>
    <row r="1" spans="3:16" ht="79.5" customHeight="1">
      <c r="C1" s="149" t="s">
        <v>27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2:15" s="3" customFormat="1" ht="13.5" thickBot="1">
      <c r="B2" s="3" t="s">
        <v>40</v>
      </c>
      <c r="D2" s="106" t="s">
        <v>62</v>
      </c>
      <c r="E2" s="106"/>
      <c r="I2" s="4" t="s">
        <v>36</v>
      </c>
      <c r="J2" s="35">
        <v>1011</v>
      </c>
      <c r="M2" s="3" t="s">
        <v>41</v>
      </c>
      <c r="N2" s="6"/>
      <c r="O2" s="35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42</v>
      </c>
      <c r="D4" s="8"/>
      <c r="E4" s="8"/>
      <c r="I4" s="4" t="s">
        <v>43</v>
      </c>
      <c r="J4" s="6"/>
      <c r="L4" s="9" t="s">
        <v>66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126" t="s">
        <v>0</v>
      </c>
      <c r="C7" s="182"/>
      <c r="D7" s="166"/>
      <c r="E7" s="185" t="s">
        <v>20</v>
      </c>
      <c r="F7" s="186"/>
      <c r="G7" s="186"/>
      <c r="H7" s="171" t="s">
        <v>21</v>
      </c>
      <c r="I7" s="172"/>
      <c r="J7" s="173"/>
      <c r="K7" s="189" t="s">
        <v>22</v>
      </c>
      <c r="L7" s="186"/>
      <c r="M7" s="186"/>
      <c r="N7" s="171" t="s">
        <v>23</v>
      </c>
      <c r="O7" s="172"/>
      <c r="P7" s="173"/>
    </row>
    <row r="8" spans="2:16" ht="12.75" customHeight="1">
      <c r="B8" s="167"/>
      <c r="C8" s="183"/>
      <c r="D8" s="168"/>
      <c r="E8" s="187"/>
      <c r="F8" s="188"/>
      <c r="G8" s="188"/>
      <c r="H8" s="174"/>
      <c r="I8" s="175"/>
      <c r="J8" s="176"/>
      <c r="K8" s="188"/>
      <c r="L8" s="188"/>
      <c r="M8" s="188"/>
      <c r="N8" s="174"/>
      <c r="O8" s="175"/>
      <c r="P8" s="176"/>
    </row>
    <row r="9" spans="2:16" ht="12.75" customHeight="1">
      <c r="B9" s="167"/>
      <c r="C9" s="183"/>
      <c r="D9" s="168"/>
      <c r="E9" s="144" t="s">
        <v>1</v>
      </c>
      <c r="F9" s="145"/>
      <c r="G9" s="146"/>
      <c r="H9" s="137" t="s">
        <v>2</v>
      </c>
      <c r="I9" s="147"/>
      <c r="J9" s="148"/>
      <c r="K9" s="144" t="s">
        <v>3</v>
      </c>
      <c r="L9" s="145"/>
      <c r="M9" s="146"/>
      <c r="N9" s="137" t="s">
        <v>4</v>
      </c>
      <c r="O9" s="147"/>
      <c r="P9" s="148"/>
    </row>
    <row r="10" spans="2:16" s="37" customFormat="1" ht="12.75" customHeight="1">
      <c r="B10" s="169"/>
      <c r="C10" s="184"/>
      <c r="D10" s="170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25" t="s">
        <v>47</v>
      </c>
      <c r="C11" s="166"/>
      <c r="D11" s="38" t="s">
        <v>30</v>
      </c>
      <c r="E11" s="39">
        <v>5</v>
      </c>
      <c r="F11" s="40">
        <v>5</v>
      </c>
      <c r="G11" s="41">
        <v>7</v>
      </c>
      <c r="H11" s="42">
        <v>3</v>
      </c>
      <c r="I11" s="43">
        <v>2</v>
      </c>
      <c r="J11" s="42">
        <v>10</v>
      </c>
      <c r="K11" s="41">
        <v>6</v>
      </c>
      <c r="L11" s="40">
        <v>4</v>
      </c>
      <c r="M11" s="41">
        <v>6</v>
      </c>
      <c r="N11" s="42">
        <v>0</v>
      </c>
      <c r="O11" s="43">
        <v>11</v>
      </c>
      <c r="P11" s="42">
        <v>19</v>
      </c>
    </row>
    <row r="12" spans="2:16" ht="12.75">
      <c r="B12" s="167"/>
      <c r="C12" s="168"/>
      <c r="D12" s="42" t="s">
        <v>31</v>
      </c>
      <c r="E12" s="41">
        <v>3</v>
      </c>
      <c r="F12" s="40">
        <v>2</v>
      </c>
      <c r="G12" s="41">
        <v>2</v>
      </c>
      <c r="H12" s="42">
        <v>1</v>
      </c>
      <c r="I12" s="43">
        <v>3</v>
      </c>
      <c r="J12" s="42">
        <v>4</v>
      </c>
      <c r="K12" s="41">
        <v>3</v>
      </c>
      <c r="L12" s="40">
        <v>2</v>
      </c>
      <c r="M12" s="41">
        <v>2</v>
      </c>
      <c r="N12" s="42">
        <v>0</v>
      </c>
      <c r="O12" s="43">
        <v>3</v>
      </c>
      <c r="P12" s="42">
        <v>4</v>
      </c>
    </row>
    <row r="13" spans="2:16" ht="12.75">
      <c r="B13" s="169"/>
      <c r="C13" s="170"/>
      <c r="D13" s="38" t="s">
        <v>32</v>
      </c>
      <c r="E13" s="44">
        <f aca="true" t="shared" si="0" ref="E13:P13">E11/E12</f>
        <v>1.6666666666666667</v>
      </c>
      <c r="F13" s="44">
        <f t="shared" si="0"/>
        <v>2.5</v>
      </c>
      <c r="G13" s="73">
        <f t="shared" si="0"/>
        <v>3.5</v>
      </c>
      <c r="H13" s="64">
        <f t="shared" si="0"/>
        <v>3</v>
      </c>
      <c r="I13" s="64">
        <f t="shared" si="0"/>
        <v>0.6666666666666666</v>
      </c>
      <c r="J13" s="64">
        <f t="shared" si="0"/>
        <v>2.5</v>
      </c>
      <c r="K13" s="87">
        <f t="shared" si="0"/>
        <v>2</v>
      </c>
      <c r="L13" s="87">
        <f t="shared" si="0"/>
        <v>2</v>
      </c>
      <c r="M13" s="87">
        <f t="shared" si="0"/>
        <v>3</v>
      </c>
      <c r="N13" s="64" t="e">
        <f t="shared" si="0"/>
        <v>#DIV/0!</v>
      </c>
      <c r="O13" s="64">
        <f t="shared" si="0"/>
        <v>3.6666666666666665</v>
      </c>
      <c r="P13" s="64">
        <f t="shared" si="0"/>
        <v>4.75</v>
      </c>
    </row>
    <row r="14" spans="2:16" ht="12.75" customHeight="1">
      <c r="B14" s="125" t="s">
        <v>48</v>
      </c>
      <c r="C14" s="166"/>
      <c r="D14" s="48" t="s">
        <v>49</v>
      </c>
      <c r="E14" s="49">
        <v>3</v>
      </c>
      <c r="F14" s="50">
        <v>2</v>
      </c>
      <c r="G14" s="49">
        <v>2</v>
      </c>
      <c r="H14" s="68">
        <v>1</v>
      </c>
      <c r="I14" s="68">
        <v>3</v>
      </c>
      <c r="J14" s="68">
        <v>4</v>
      </c>
      <c r="K14" s="88">
        <v>3</v>
      </c>
      <c r="L14" s="89">
        <v>2</v>
      </c>
      <c r="M14" s="88">
        <v>2</v>
      </c>
      <c r="N14" s="66">
        <v>0</v>
      </c>
      <c r="O14" s="67">
        <v>3</v>
      </c>
      <c r="P14" s="66">
        <v>4</v>
      </c>
    </row>
    <row r="15" spans="2:16" ht="15" customHeight="1">
      <c r="B15" s="167"/>
      <c r="C15" s="168"/>
      <c r="D15" s="52" t="s">
        <v>33</v>
      </c>
      <c r="E15" s="41">
        <v>3</v>
      </c>
      <c r="F15" s="40">
        <v>2</v>
      </c>
      <c r="G15" s="41">
        <v>2</v>
      </c>
      <c r="H15" s="68">
        <v>1</v>
      </c>
      <c r="I15" s="68">
        <v>3</v>
      </c>
      <c r="J15" s="68">
        <v>4</v>
      </c>
      <c r="K15" s="90">
        <v>3</v>
      </c>
      <c r="L15" s="91">
        <v>2</v>
      </c>
      <c r="M15" s="90">
        <v>2</v>
      </c>
      <c r="N15" s="68">
        <v>0</v>
      </c>
      <c r="O15" s="69">
        <v>3</v>
      </c>
      <c r="P15" s="68">
        <v>4</v>
      </c>
    </row>
    <row r="16" spans="2:16" ht="13.5" customHeight="1">
      <c r="B16" s="167"/>
      <c r="C16" s="168"/>
      <c r="D16" s="52" t="s">
        <v>34</v>
      </c>
      <c r="E16" s="46">
        <v>0</v>
      </c>
      <c r="F16" s="47">
        <v>0</v>
      </c>
      <c r="G16" s="46">
        <v>0</v>
      </c>
      <c r="H16" s="68">
        <v>0</v>
      </c>
      <c r="I16" s="68">
        <v>0</v>
      </c>
      <c r="J16" s="68">
        <v>0</v>
      </c>
      <c r="K16" s="92">
        <v>0</v>
      </c>
      <c r="L16" s="93">
        <v>0</v>
      </c>
      <c r="M16" s="92">
        <v>0</v>
      </c>
      <c r="N16" s="71">
        <v>0</v>
      </c>
      <c r="O16" s="72">
        <v>0</v>
      </c>
      <c r="P16" s="71">
        <v>0</v>
      </c>
    </row>
    <row r="17" spans="2:16" ht="12.75">
      <c r="B17" s="169"/>
      <c r="C17" s="170"/>
      <c r="D17" s="38" t="s">
        <v>17</v>
      </c>
      <c r="E17" s="75">
        <f aca="true" t="shared" si="1" ref="E17:P17">E15/E14</f>
        <v>1</v>
      </c>
      <c r="F17" s="75">
        <f t="shared" si="1"/>
        <v>1</v>
      </c>
      <c r="G17" s="75">
        <f t="shared" si="1"/>
        <v>1</v>
      </c>
      <c r="H17" s="70">
        <f t="shared" si="1"/>
        <v>1</v>
      </c>
      <c r="I17" s="70">
        <f t="shared" si="1"/>
        <v>1</v>
      </c>
      <c r="J17" s="70">
        <f t="shared" si="1"/>
        <v>1</v>
      </c>
      <c r="K17" s="94">
        <f t="shared" si="1"/>
        <v>1</v>
      </c>
      <c r="L17" s="94">
        <f t="shared" si="1"/>
        <v>1</v>
      </c>
      <c r="M17" s="94">
        <f t="shared" si="1"/>
        <v>1</v>
      </c>
      <c r="N17" s="70" t="e">
        <f t="shared" si="1"/>
        <v>#DIV/0!</v>
      </c>
      <c r="O17" s="70">
        <f t="shared" si="1"/>
        <v>1</v>
      </c>
      <c r="P17" s="70">
        <f t="shared" si="1"/>
        <v>1</v>
      </c>
    </row>
    <row r="18" spans="2:16" ht="12.75">
      <c r="B18" s="135" t="s">
        <v>18</v>
      </c>
      <c r="C18" s="180"/>
      <c r="D18" s="42"/>
      <c r="E18" s="41"/>
      <c r="F18" s="40"/>
      <c r="G18" s="41"/>
      <c r="H18" s="68"/>
      <c r="I18" s="68"/>
      <c r="J18" s="68"/>
      <c r="K18" s="90"/>
      <c r="L18" s="91"/>
      <c r="M18" s="90"/>
      <c r="N18" s="68"/>
      <c r="O18" s="69"/>
      <c r="P18" s="68"/>
    </row>
    <row r="19" spans="2:16" ht="12.75">
      <c r="B19" s="116" t="s">
        <v>19</v>
      </c>
      <c r="C19" s="177" t="s">
        <v>50</v>
      </c>
      <c r="D19" s="48" t="s">
        <v>51</v>
      </c>
      <c r="E19" s="49"/>
      <c r="F19" s="50"/>
      <c r="G19" s="49"/>
      <c r="H19" s="68"/>
      <c r="I19" s="68"/>
      <c r="J19" s="68"/>
      <c r="K19" s="88"/>
      <c r="L19" s="89"/>
      <c r="M19" s="88"/>
      <c r="N19" s="66"/>
      <c r="O19" s="67"/>
      <c r="P19" s="66"/>
    </row>
    <row r="20" spans="2:16" ht="12.75">
      <c r="B20" s="117"/>
      <c r="C20" s="178"/>
      <c r="D20" s="42" t="s">
        <v>52</v>
      </c>
      <c r="E20" s="41"/>
      <c r="F20" s="40"/>
      <c r="G20" s="41"/>
      <c r="H20" s="68"/>
      <c r="I20" s="68"/>
      <c r="J20" s="68"/>
      <c r="K20" s="41"/>
      <c r="L20" s="40"/>
      <c r="M20" s="41"/>
      <c r="N20" s="68"/>
      <c r="O20" s="69"/>
      <c r="P20" s="68"/>
    </row>
    <row r="21" spans="2:16" ht="12.75">
      <c r="B21" s="117"/>
      <c r="C21" s="179"/>
      <c r="D21" s="38" t="s">
        <v>44</v>
      </c>
      <c r="E21" s="46"/>
      <c r="F21" s="47"/>
      <c r="G21" s="46"/>
      <c r="H21" s="68"/>
      <c r="I21" s="68"/>
      <c r="J21" s="68"/>
      <c r="K21" s="46"/>
      <c r="L21" s="47"/>
      <c r="M21" s="46"/>
      <c r="N21" s="71"/>
      <c r="O21" s="72"/>
      <c r="P21" s="71"/>
    </row>
    <row r="22" spans="2:16" ht="12.75" customHeight="1">
      <c r="B22" s="117"/>
      <c r="C22" s="177" t="s">
        <v>35</v>
      </c>
      <c r="D22" s="48" t="s">
        <v>51</v>
      </c>
      <c r="E22" s="49"/>
      <c r="F22" s="50"/>
      <c r="G22" s="49"/>
      <c r="H22" s="68"/>
      <c r="I22" s="68"/>
      <c r="J22" s="68"/>
      <c r="K22" s="49"/>
      <c r="L22" s="50"/>
      <c r="M22" s="49"/>
      <c r="N22" s="66"/>
      <c r="O22" s="67"/>
      <c r="P22" s="66"/>
    </row>
    <row r="23" spans="2:16" ht="12.75">
      <c r="B23" s="117"/>
      <c r="C23" s="178"/>
      <c r="D23" s="42" t="s">
        <v>52</v>
      </c>
      <c r="E23" s="41"/>
      <c r="F23" s="40"/>
      <c r="G23" s="41"/>
      <c r="H23" s="68"/>
      <c r="I23" s="68"/>
      <c r="J23" s="68"/>
      <c r="K23" s="41"/>
      <c r="L23" s="40"/>
      <c r="M23" s="41"/>
      <c r="N23" s="68"/>
      <c r="O23" s="69"/>
      <c r="P23" s="68"/>
    </row>
    <row r="24" spans="2:16" ht="12.75">
      <c r="B24" s="117"/>
      <c r="C24" s="179"/>
      <c r="D24" s="38" t="s">
        <v>44</v>
      </c>
      <c r="E24" s="55"/>
      <c r="F24" s="55"/>
      <c r="G24" s="74"/>
      <c r="H24" s="68"/>
      <c r="I24" s="68"/>
      <c r="J24" s="68"/>
      <c r="K24" s="46"/>
      <c r="L24" s="47"/>
      <c r="M24" s="46"/>
      <c r="N24" s="71"/>
      <c r="O24" s="72"/>
      <c r="P24" s="71"/>
    </row>
    <row r="25" spans="2:16" ht="12.75" customHeight="1">
      <c r="B25" s="117"/>
      <c r="C25" s="177" t="s">
        <v>53</v>
      </c>
      <c r="D25" s="48" t="s">
        <v>51</v>
      </c>
      <c r="E25" s="49">
        <v>152</v>
      </c>
      <c r="F25" s="50">
        <v>153</v>
      </c>
      <c r="G25" s="49">
        <v>153</v>
      </c>
      <c r="H25" s="68">
        <v>156</v>
      </c>
      <c r="I25" s="68">
        <v>156</v>
      </c>
      <c r="J25" s="68">
        <v>154</v>
      </c>
      <c r="K25" s="49">
        <v>154</v>
      </c>
      <c r="L25" s="50">
        <v>154</v>
      </c>
      <c r="M25" s="49">
        <v>153</v>
      </c>
      <c r="N25" s="66">
        <v>152</v>
      </c>
      <c r="O25" s="67">
        <v>149</v>
      </c>
      <c r="P25" s="66">
        <v>150</v>
      </c>
    </row>
    <row r="26" spans="2:16" ht="12.75">
      <c r="B26" s="117"/>
      <c r="C26" s="178"/>
      <c r="D26" s="42" t="s">
        <v>52</v>
      </c>
      <c r="E26" s="41">
        <v>5</v>
      </c>
      <c r="F26" s="40">
        <v>0</v>
      </c>
      <c r="G26" s="41">
        <v>5</v>
      </c>
      <c r="H26" s="68">
        <v>2</v>
      </c>
      <c r="I26" s="68">
        <v>3</v>
      </c>
      <c r="J26" s="68">
        <v>4</v>
      </c>
      <c r="K26" s="41">
        <v>2</v>
      </c>
      <c r="L26" s="40">
        <v>3</v>
      </c>
      <c r="M26" s="41">
        <v>3</v>
      </c>
      <c r="N26" s="68">
        <v>2</v>
      </c>
      <c r="O26" s="69">
        <v>3</v>
      </c>
      <c r="P26" s="68">
        <v>3</v>
      </c>
    </row>
    <row r="27" spans="2:16" ht="12.75">
      <c r="B27" s="118"/>
      <c r="C27" s="179"/>
      <c r="D27" s="38" t="s">
        <v>44</v>
      </c>
      <c r="E27" s="55">
        <f aca="true" t="shared" si="2" ref="E27:P27">E26/E25</f>
        <v>0.03289473684210526</v>
      </c>
      <c r="F27" s="55">
        <f t="shared" si="2"/>
        <v>0</v>
      </c>
      <c r="G27" s="74">
        <f t="shared" si="2"/>
        <v>0.032679738562091505</v>
      </c>
      <c r="H27" s="65">
        <f t="shared" si="2"/>
        <v>0.01282051282051282</v>
      </c>
      <c r="I27" s="65">
        <f t="shared" si="2"/>
        <v>0.019230769230769232</v>
      </c>
      <c r="J27" s="65">
        <f t="shared" si="2"/>
        <v>0.025974025974025976</v>
      </c>
      <c r="K27" s="95">
        <f t="shared" si="2"/>
        <v>0.012987012987012988</v>
      </c>
      <c r="L27" s="95">
        <f t="shared" si="2"/>
        <v>0.01948051948051948</v>
      </c>
      <c r="M27" s="95">
        <f t="shared" si="2"/>
        <v>0.0196078431372549</v>
      </c>
      <c r="N27" s="65">
        <f t="shared" si="2"/>
        <v>0.013157894736842105</v>
      </c>
      <c r="O27" s="65">
        <f t="shared" si="2"/>
        <v>0.020134228187919462</v>
      </c>
      <c r="P27" s="65">
        <f t="shared" si="2"/>
        <v>0.02</v>
      </c>
    </row>
    <row r="28" spans="2:16" ht="12.75">
      <c r="B28" s="119" t="s">
        <v>54</v>
      </c>
      <c r="C28" s="166"/>
      <c r="D28" s="56" t="s">
        <v>55</v>
      </c>
      <c r="E28" s="49">
        <v>4</v>
      </c>
      <c r="F28" s="50">
        <v>0</v>
      </c>
      <c r="G28" s="49">
        <v>3</v>
      </c>
      <c r="H28" s="68">
        <v>1</v>
      </c>
      <c r="I28" s="68">
        <v>2</v>
      </c>
      <c r="J28" s="68">
        <v>2</v>
      </c>
      <c r="K28" s="88">
        <v>2</v>
      </c>
      <c r="L28" s="89">
        <v>1</v>
      </c>
      <c r="M28" s="88">
        <v>1</v>
      </c>
      <c r="N28" s="66">
        <v>2</v>
      </c>
      <c r="O28" s="67">
        <v>2</v>
      </c>
      <c r="P28" s="66">
        <v>2</v>
      </c>
    </row>
    <row r="29" spans="2:16" ht="12.75">
      <c r="B29" s="167"/>
      <c r="C29" s="168"/>
      <c r="D29" s="42" t="s">
        <v>56</v>
      </c>
      <c r="E29" s="41">
        <v>4</v>
      </c>
      <c r="F29" s="40">
        <v>0</v>
      </c>
      <c r="G29" s="41">
        <v>3</v>
      </c>
      <c r="H29" s="68">
        <v>1</v>
      </c>
      <c r="I29" s="68">
        <v>2</v>
      </c>
      <c r="J29" s="68">
        <v>2</v>
      </c>
      <c r="K29" s="90">
        <v>2</v>
      </c>
      <c r="L29" s="91">
        <v>1</v>
      </c>
      <c r="M29" s="90">
        <v>1</v>
      </c>
      <c r="N29" s="68">
        <v>2</v>
      </c>
      <c r="O29" s="69">
        <v>2</v>
      </c>
      <c r="P29" s="68">
        <v>2</v>
      </c>
    </row>
    <row r="30" spans="2:16" ht="12.75">
      <c r="B30" s="167"/>
      <c r="C30" s="168"/>
      <c r="D30" s="57" t="s">
        <v>57</v>
      </c>
      <c r="E30" s="55">
        <f aca="true" t="shared" si="3" ref="E30:P30">E29/E28</f>
        <v>1</v>
      </c>
      <c r="F30" s="55" t="e">
        <f t="shared" si="3"/>
        <v>#DIV/0!</v>
      </c>
      <c r="G30" s="74">
        <f t="shared" si="3"/>
        <v>1</v>
      </c>
      <c r="H30" s="65">
        <f t="shared" si="3"/>
        <v>1</v>
      </c>
      <c r="I30" s="65">
        <f t="shared" si="3"/>
        <v>1</v>
      </c>
      <c r="J30" s="65">
        <f t="shared" si="3"/>
        <v>1</v>
      </c>
      <c r="K30" s="95">
        <f t="shared" si="3"/>
        <v>1</v>
      </c>
      <c r="L30" s="95">
        <f t="shared" si="3"/>
        <v>1</v>
      </c>
      <c r="M30" s="95">
        <f t="shared" si="3"/>
        <v>1</v>
      </c>
      <c r="N30" s="65">
        <f t="shared" si="3"/>
        <v>1</v>
      </c>
      <c r="O30" s="65">
        <f t="shared" si="3"/>
        <v>1</v>
      </c>
      <c r="P30" s="65">
        <f t="shared" si="3"/>
        <v>1</v>
      </c>
    </row>
    <row r="31" spans="2:16" ht="12.75">
      <c r="B31" s="167"/>
      <c r="C31" s="168"/>
      <c r="D31" s="42" t="s">
        <v>45</v>
      </c>
      <c r="E31" s="41">
        <v>10.8</v>
      </c>
      <c r="F31" s="40">
        <v>0</v>
      </c>
      <c r="G31" s="41">
        <v>24.18</v>
      </c>
      <c r="H31" s="68">
        <v>2.9</v>
      </c>
      <c r="I31" s="68">
        <v>23.63</v>
      </c>
      <c r="J31" s="68">
        <v>8.8</v>
      </c>
      <c r="K31" s="90">
        <v>5.48</v>
      </c>
      <c r="L31" s="91">
        <v>4.05</v>
      </c>
      <c r="M31" s="90">
        <v>2.38</v>
      </c>
      <c r="N31" s="68">
        <v>14.48</v>
      </c>
      <c r="O31" s="69">
        <v>6.47</v>
      </c>
      <c r="P31" s="68">
        <v>12.3</v>
      </c>
    </row>
    <row r="32" spans="2:16" ht="12.75">
      <c r="B32" s="169"/>
      <c r="C32" s="170"/>
      <c r="D32" s="38" t="s">
        <v>46</v>
      </c>
      <c r="E32" s="44">
        <f aca="true" t="shared" si="4" ref="E32:P32">E31/E28</f>
        <v>2.7</v>
      </c>
      <c r="F32" s="44" t="e">
        <f t="shared" si="4"/>
        <v>#DIV/0!</v>
      </c>
      <c r="G32" s="73">
        <f t="shared" si="4"/>
        <v>8.06</v>
      </c>
      <c r="H32" s="64">
        <f t="shared" si="4"/>
        <v>2.9</v>
      </c>
      <c r="I32" s="64">
        <f t="shared" si="4"/>
        <v>11.815</v>
      </c>
      <c r="J32" s="64">
        <f t="shared" si="4"/>
        <v>4.4</v>
      </c>
      <c r="K32" s="87">
        <f t="shared" si="4"/>
        <v>2.74</v>
      </c>
      <c r="L32" s="87">
        <f t="shared" si="4"/>
        <v>4.05</v>
      </c>
      <c r="M32" s="87">
        <f t="shared" si="4"/>
        <v>2.38</v>
      </c>
      <c r="N32" s="64">
        <f t="shared" si="4"/>
        <v>7.24</v>
      </c>
      <c r="O32" s="64">
        <f t="shared" si="4"/>
        <v>3.235</v>
      </c>
      <c r="P32" s="64">
        <f t="shared" si="4"/>
        <v>6.15</v>
      </c>
    </row>
    <row r="34" spans="2:16" s="3" customFormat="1" ht="12.75">
      <c r="B34" s="137" t="s">
        <v>24</v>
      </c>
      <c r="C34" s="138"/>
      <c r="D34" s="138"/>
      <c r="E34" s="138"/>
      <c r="F34" s="138"/>
      <c r="G34" s="138"/>
      <c r="H34" s="139"/>
      <c r="I34" s="151" t="s">
        <v>1</v>
      </c>
      <c r="J34" s="152"/>
      <c r="K34" s="153" t="s">
        <v>2</v>
      </c>
      <c r="L34" s="154"/>
      <c r="M34" s="151" t="s">
        <v>3</v>
      </c>
      <c r="N34" s="152"/>
      <c r="O34" s="153" t="s">
        <v>4</v>
      </c>
      <c r="P34" s="154"/>
    </row>
    <row r="35" spans="2:16" ht="12.75" customHeight="1">
      <c r="B35" s="133" t="s">
        <v>58</v>
      </c>
      <c r="C35" s="195"/>
      <c r="D35" s="195"/>
      <c r="E35" s="190" t="s">
        <v>59</v>
      </c>
      <c r="F35" s="190"/>
      <c r="G35" s="190"/>
      <c r="H35" s="190"/>
      <c r="I35" s="191"/>
      <c r="J35" s="192"/>
      <c r="K35" s="193"/>
      <c r="L35" s="180"/>
      <c r="M35" s="191"/>
      <c r="N35" s="192"/>
      <c r="O35" s="193"/>
      <c r="P35" s="180"/>
    </row>
    <row r="36" spans="2:16" ht="12.75">
      <c r="B36" s="195"/>
      <c r="C36" s="195"/>
      <c r="D36" s="195"/>
      <c r="E36" s="190" t="s">
        <v>25</v>
      </c>
      <c r="F36" s="190"/>
      <c r="G36" s="190"/>
      <c r="H36" s="190"/>
      <c r="I36" s="191"/>
      <c r="J36" s="192"/>
      <c r="K36" s="193"/>
      <c r="L36" s="180"/>
      <c r="M36" s="191"/>
      <c r="N36" s="192"/>
      <c r="O36" s="193"/>
      <c r="P36" s="180"/>
    </row>
    <row r="37" spans="2:16" ht="12.75">
      <c r="B37" s="195"/>
      <c r="C37" s="195"/>
      <c r="D37" s="195"/>
      <c r="E37" s="190" t="s">
        <v>60</v>
      </c>
      <c r="F37" s="190"/>
      <c r="G37" s="190"/>
      <c r="H37" s="190"/>
      <c r="I37" s="191"/>
      <c r="J37" s="192"/>
      <c r="K37" s="193"/>
      <c r="L37" s="180"/>
      <c r="M37" s="191"/>
      <c r="N37" s="192"/>
      <c r="O37" s="193"/>
      <c r="P37" s="180"/>
    </row>
    <row r="38" spans="2:16" ht="12.75">
      <c r="B38" s="36"/>
      <c r="C38" s="36"/>
      <c r="D38" s="36"/>
      <c r="E38" s="58"/>
      <c r="F38" s="36"/>
      <c r="G38" s="36"/>
      <c r="H38" s="58"/>
      <c r="I38" s="58"/>
      <c r="J38" s="58"/>
      <c r="K38" s="58"/>
      <c r="L38" s="58"/>
      <c r="M38" s="58"/>
      <c r="N38" s="58"/>
      <c r="O38" s="58"/>
      <c r="P38" s="36"/>
    </row>
    <row r="39" spans="2:16" ht="12.75">
      <c r="B39" s="36"/>
      <c r="C39" s="36"/>
      <c r="D39" s="36"/>
      <c r="E39" s="58"/>
      <c r="F39" s="36"/>
      <c r="G39" s="36"/>
      <c r="H39" s="58"/>
      <c r="I39" s="58"/>
      <c r="J39" s="58"/>
      <c r="K39" s="58"/>
      <c r="L39" s="58"/>
      <c r="M39" s="58"/>
      <c r="N39" s="58"/>
      <c r="O39" s="58"/>
      <c r="P39" s="36"/>
    </row>
    <row r="41" spans="3:16" ht="12.75">
      <c r="C41" s="164" t="s">
        <v>26</v>
      </c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</row>
    <row r="42" spans="3:16" ht="12.75">
      <c r="C42" s="31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ht="12.75">
      <c r="J43" s="3"/>
    </row>
    <row r="44" spans="3:15" s="6" customFormat="1" ht="13.5" thickBot="1">
      <c r="C44" s="6" t="s">
        <v>37</v>
      </c>
      <c r="D44" s="33" t="s">
        <v>67</v>
      </c>
      <c r="G44" s="6" t="s">
        <v>38</v>
      </c>
      <c r="H44" s="160" t="s">
        <v>68</v>
      </c>
      <c r="I44" s="160"/>
      <c r="J44" s="160"/>
      <c r="L44" s="6" t="s">
        <v>39</v>
      </c>
      <c r="M44" s="161" t="s">
        <v>69</v>
      </c>
      <c r="N44" s="160"/>
      <c r="O44" s="160"/>
    </row>
    <row r="45" spans="5:11" ht="12.75">
      <c r="E45" s="3"/>
      <c r="H45" s="3"/>
      <c r="K45" s="34"/>
    </row>
    <row r="46" spans="2:4" ht="12.75">
      <c r="B46" s="1" t="s">
        <v>28</v>
      </c>
      <c r="D46" s="37"/>
    </row>
    <row r="47" ht="12.75">
      <c r="B47" s="1" t="s">
        <v>29</v>
      </c>
    </row>
    <row r="48" ht="12.75">
      <c r="B48" s="1" t="s">
        <v>61</v>
      </c>
    </row>
  </sheetData>
  <sheetProtection/>
  <mergeCells count="43">
    <mergeCell ref="C41:P41"/>
    <mergeCell ref="H44:J44"/>
    <mergeCell ref="M44:O44"/>
    <mergeCell ref="K36:L36"/>
    <mergeCell ref="M36:N36"/>
    <mergeCell ref="O36:P36"/>
    <mergeCell ref="I36:J36"/>
    <mergeCell ref="O37:P37"/>
    <mergeCell ref="K37:L37"/>
    <mergeCell ref="B35:D37"/>
    <mergeCell ref="E35:H35"/>
    <mergeCell ref="M37:N37"/>
    <mergeCell ref="K35:L35"/>
    <mergeCell ref="M35:N35"/>
    <mergeCell ref="O35:P35"/>
    <mergeCell ref="E37:H37"/>
    <mergeCell ref="I37:J37"/>
    <mergeCell ref="I35:J35"/>
    <mergeCell ref="E36:H36"/>
    <mergeCell ref="K34:L34"/>
    <mergeCell ref="B19:B27"/>
    <mergeCell ref="M34:N34"/>
    <mergeCell ref="O34:P34"/>
    <mergeCell ref="B34:H34"/>
    <mergeCell ref="I34:J34"/>
    <mergeCell ref="C25:C27"/>
    <mergeCell ref="B28:C32"/>
    <mergeCell ref="C22:C24"/>
    <mergeCell ref="C1:P1"/>
    <mergeCell ref="D2:E2"/>
    <mergeCell ref="B7:D10"/>
    <mergeCell ref="E7:G8"/>
    <mergeCell ref="H7:J8"/>
    <mergeCell ref="K7:M8"/>
    <mergeCell ref="N9:P9"/>
    <mergeCell ref="B11:C13"/>
    <mergeCell ref="N7:P8"/>
    <mergeCell ref="E9:G9"/>
    <mergeCell ref="H9:J9"/>
    <mergeCell ref="K9:M9"/>
    <mergeCell ref="C19:C21"/>
    <mergeCell ref="B14:C17"/>
    <mergeCell ref="B18:C18"/>
  </mergeCells>
  <hyperlinks>
    <hyperlink ref="M44" r:id="rId1" display="gail.long@tdstelecom.com"/>
  </hyperlinks>
  <printOptions/>
  <pageMargins left="0.75" right="0.75" top="1" bottom="1" header="0.5" footer="0.5"/>
  <pageSetup horizontalDpi="600" verticalDpi="600" orientation="landscape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Llela Tan-Walsh</cp:lastModifiedBy>
  <cp:lastPrinted>2010-05-14T18:03:26Z</cp:lastPrinted>
  <dcterms:created xsi:type="dcterms:W3CDTF">2009-11-05T22:32:05Z</dcterms:created>
  <dcterms:modified xsi:type="dcterms:W3CDTF">2012-02-16T00:11:08Z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