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11775" activeTab="0"/>
  </bookViews>
  <sheets>
    <sheet name="GO 133-C Repor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<sst xmlns="http://schemas.openxmlformats.org/spreadsheetml/2006/main" count="81" uniqueCount="69">
  <si>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</si>
  <si>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</si>
  <si>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</si>
  <si>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</si>
  <si>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</si>
  <si>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</si>
  <si>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</si>
  <si>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</si>
  <si>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</si>
  <si>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</si>
  <si>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</si>
  <si>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</si>
  <si>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</si>
  <si>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</si>
  <si>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</si>
  <si>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</si>
  <si>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</si>
  <si>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</si>
  <si>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</si>
  <si>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</si>
  <si>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</si>
  <si>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</si>
  <si>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</si>
  <si>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</si>
  <si>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</si>
  <si>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</si>
  <si>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</si>
  <si>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</si>
  <si>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</si>
  <si>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</si>
  <si>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</si>
  <si>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</si>
  <si>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</si>
  <si>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</si>
  <si>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</si>
  <si>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</si>
  <si>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</si>
  <si>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</si>
  <si>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</si>
  <si>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</si>
  <si>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</si>
  <si>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</si>
  <si>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</si>
  <si>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</si>
  <si>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</si>
  <si>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</si>
  <si>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</si>
  <si>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</si>
  <si>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</si>
  <si>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</si>
  <si>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</si>
  <si>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</si>
  <si>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</si>
  <si>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</si>
  <si>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</si>
  <si>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</si>
  <si>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</si>
  <si>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</si>
  <si>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Cassandra Guinness</t>
  </si>
  <si>
    <t>585-777-4557</t>
  </si>
  <si>
    <t>cassandra.guinness@frontiercorp.com</t>
  </si>
  <si>
    <t xml:space="preserve"> </t>
  </si>
  <si>
    <t>Date filed
(05/15/12)</t>
  </si>
  <si>
    <t>Date filed
(08/15/12)</t>
  </si>
  <si>
    <t>Date filed
(11/15/12)</t>
  </si>
  <si>
    <t>Date filed
(02/15/13)</t>
  </si>
  <si>
    <t>U-1024-C</t>
  </si>
  <si>
    <t>Citizens Telecommunications of California, Inc</t>
  </si>
  <si>
    <t xml:space="preserve">Frontier Communications of CA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</si>
</sst>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/>
    </xf>
    <xf numFmtId="10" fontId="0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10" fontId="0" fillId="0" borderId="13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10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3" fontId="0" fillId="0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7" fillId="0" borderId="10" xfId="53" applyBorder="1" applyAlignment="1" applyProtection="1">
      <alignment horizontal="left"/>
      <protection/>
    </xf>
    <xf numFmtId="10" fontId="0" fillId="33" borderId="15" xfId="0" applyNumberFormat="1" applyFont="1" applyFill="1" applyBorder="1" applyAlignment="1">
      <alignment horizontal="center"/>
    </xf>
    <xf numFmtId="10" fontId="0" fillId="0" borderId="15" xfId="0" applyNumberFormat="1" applyFont="1" applyFill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33" borderId="13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Batchman\r&amp;m\State%20Reports\California\2012\CA%20installations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Batchman\r&amp;m\State%20Reports\California\2012\CA%20CTTR%20and%20OO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Aug 2012 Installs"/>
      <sheetName val="Sheet3"/>
    </sheetNames>
    <sheetDataSet>
      <sheetData sheetId="0">
        <row r="7">
          <cell r="E7">
            <v>486</v>
          </cell>
          <cell r="F7">
            <v>6151</v>
          </cell>
        </row>
        <row r="10">
          <cell r="B10">
            <v>2258</v>
          </cell>
          <cell r="C10">
            <v>11937</v>
          </cell>
        </row>
        <row r="17">
          <cell r="E17">
            <v>647</v>
          </cell>
          <cell r="F17">
            <v>8685</v>
          </cell>
        </row>
        <row r="20">
          <cell r="B20">
            <v>2686</v>
          </cell>
          <cell r="C20">
            <v>16635</v>
          </cell>
        </row>
        <row r="26">
          <cell r="E26">
            <v>430</v>
          </cell>
          <cell r="F26">
            <v>5258</v>
          </cell>
        </row>
        <row r="30">
          <cell r="B30">
            <v>2374</v>
          </cell>
          <cell r="C30">
            <v>11147</v>
          </cell>
        </row>
        <row r="36">
          <cell r="E36">
            <v>2161</v>
          </cell>
          <cell r="F36">
            <v>18981</v>
          </cell>
        </row>
        <row r="40">
          <cell r="B40">
            <v>3908</v>
          </cell>
          <cell r="C40">
            <v>23658</v>
          </cell>
        </row>
        <row r="45">
          <cell r="E45">
            <v>297</v>
          </cell>
          <cell r="F45">
            <v>4046</v>
          </cell>
        </row>
        <row r="49">
          <cell r="B49">
            <v>2117</v>
          </cell>
          <cell r="C49">
            <v>8550</v>
          </cell>
        </row>
        <row r="54">
          <cell r="E54">
            <v>372</v>
          </cell>
          <cell r="F54">
            <v>6007</v>
          </cell>
        </row>
        <row r="58">
          <cell r="B58">
            <v>2056</v>
          </cell>
          <cell r="C58">
            <v>10785</v>
          </cell>
        </row>
        <row r="63">
          <cell r="E63">
            <v>410</v>
          </cell>
          <cell r="F63">
            <v>5067</v>
          </cell>
        </row>
        <row r="67">
          <cell r="B67">
            <v>2070</v>
          </cell>
          <cell r="C67">
            <v>9744</v>
          </cell>
        </row>
        <row r="72">
          <cell r="E72">
            <v>450</v>
          </cell>
          <cell r="F72">
            <v>5481</v>
          </cell>
        </row>
        <row r="76">
          <cell r="B76">
            <v>3630</v>
          </cell>
          <cell r="C76">
            <v>28407</v>
          </cell>
        </row>
        <row r="81">
          <cell r="E81">
            <v>387</v>
          </cell>
          <cell r="F81">
            <v>5081</v>
          </cell>
        </row>
        <row r="85">
          <cell r="B85">
            <v>2413</v>
          </cell>
          <cell r="C85">
            <v>10666</v>
          </cell>
        </row>
        <row r="90">
          <cell r="E90">
            <v>552</v>
          </cell>
          <cell r="F90">
            <v>6786</v>
          </cell>
        </row>
        <row r="94">
          <cell r="B94">
            <v>2795</v>
          </cell>
          <cell r="C94">
            <v>12907</v>
          </cell>
        </row>
        <row r="99">
          <cell r="E99">
            <v>419</v>
          </cell>
          <cell r="F99">
            <v>5241</v>
          </cell>
        </row>
        <row r="103">
          <cell r="B103">
            <v>2298</v>
          </cell>
          <cell r="C103">
            <v>9393</v>
          </cell>
        </row>
        <row r="108">
          <cell r="E108">
            <v>436</v>
          </cell>
          <cell r="F108">
            <v>4570</v>
          </cell>
        </row>
        <row r="112">
          <cell r="B112">
            <v>2527</v>
          </cell>
          <cell r="C112">
            <v>15980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RR"/>
      <sheetName val="OOS"/>
      <sheetName val="Jan OOS"/>
      <sheetName val="Jan exclusions"/>
      <sheetName val="Feb OOS"/>
      <sheetName val="feb excl"/>
      <sheetName val="Mar OOS"/>
      <sheetName val="Mar exc"/>
      <sheetName val="Apr OOS"/>
      <sheetName val="Apr Exc"/>
      <sheetName val="May OOS"/>
      <sheetName val="May Exc"/>
      <sheetName val="Jun OOS"/>
      <sheetName val="Jun Exc"/>
      <sheetName val="Jul OOS"/>
      <sheetName val="Jul Exc"/>
      <sheetName val="Aug OOS"/>
      <sheetName val="Aug Exc"/>
      <sheetName val="Sep OOS"/>
      <sheetName val="Sep Exc"/>
      <sheetName val="Oct OOS"/>
      <sheetName val="Oct Exc"/>
      <sheetName val="Nov OOS"/>
      <sheetName val="Nov Exc"/>
      <sheetName val="Dec OOS"/>
      <sheetName val="Dec exclusions"/>
    </sheetNames>
    <sheetDataSet>
      <sheetData sheetId="0">
        <row r="4">
          <cell r="B4">
            <v>244</v>
          </cell>
          <cell r="C4">
            <v>212</v>
          </cell>
          <cell r="D4">
            <v>227</v>
          </cell>
          <cell r="E4">
            <v>215</v>
          </cell>
          <cell r="F4">
            <v>199</v>
          </cell>
          <cell r="G4">
            <v>379</v>
          </cell>
          <cell r="H4">
            <v>234</v>
          </cell>
          <cell r="I4">
            <v>324</v>
          </cell>
          <cell r="J4">
            <v>210</v>
          </cell>
          <cell r="K4">
            <v>254</v>
          </cell>
          <cell r="L4">
            <v>235</v>
          </cell>
          <cell r="M4">
            <v>440</v>
          </cell>
        </row>
        <row r="5">
          <cell r="B5">
            <v>278</v>
          </cell>
          <cell r="C5">
            <v>270</v>
          </cell>
          <cell r="D5">
            <v>295</v>
          </cell>
          <cell r="E5">
            <v>204</v>
          </cell>
          <cell r="F5">
            <v>236</v>
          </cell>
          <cell r="G5">
            <v>255</v>
          </cell>
          <cell r="H5">
            <v>295</v>
          </cell>
          <cell r="I5">
            <v>321</v>
          </cell>
          <cell r="J5">
            <v>259</v>
          </cell>
          <cell r="K5">
            <v>257</v>
          </cell>
          <cell r="L5">
            <v>360</v>
          </cell>
          <cell r="M5">
            <v>520</v>
          </cell>
        </row>
        <row r="6">
          <cell r="B6">
            <v>363</v>
          </cell>
          <cell r="C6">
            <v>254</v>
          </cell>
          <cell r="D6">
            <v>294</v>
          </cell>
          <cell r="E6">
            <v>279</v>
          </cell>
          <cell r="F6">
            <v>299</v>
          </cell>
          <cell r="G6">
            <v>301</v>
          </cell>
          <cell r="H6">
            <v>339</v>
          </cell>
          <cell r="I6">
            <v>414</v>
          </cell>
          <cell r="J6">
            <v>254</v>
          </cell>
          <cell r="K6">
            <v>285</v>
          </cell>
          <cell r="L6">
            <v>374</v>
          </cell>
          <cell r="M6">
            <v>523</v>
          </cell>
        </row>
        <row r="10">
          <cell r="B10">
            <v>33623</v>
          </cell>
          <cell r="C10">
            <v>33383</v>
          </cell>
          <cell r="D10">
            <v>32900</v>
          </cell>
          <cell r="E10">
            <v>32671</v>
          </cell>
          <cell r="F10">
            <v>32705</v>
          </cell>
          <cell r="G10">
            <v>32561</v>
          </cell>
          <cell r="H10">
            <v>32369</v>
          </cell>
          <cell r="I10">
            <v>32106</v>
          </cell>
          <cell r="J10">
            <v>33031</v>
          </cell>
          <cell r="K10">
            <v>32609</v>
          </cell>
          <cell r="L10">
            <v>32318</v>
          </cell>
          <cell r="M10">
            <v>32039</v>
          </cell>
        </row>
        <row r="11">
          <cell r="B11">
            <v>30296</v>
          </cell>
          <cell r="C11">
            <v>30125</v>
          </cell>
          <cell r="D11">
            <v>29984</v>
          </cell>
          <cell r="E11">
            <v>29929</v>
          </cell>
          <cell r="F11">
            <v>29890</v>
          </cell>
          <cell r="G11">
            <v>29859</v>
          </cell>
          <cell r="H11">
            <v>29610</v>
          </cell>
          <cell r="I11">
            <v>29413</v>
          </cell>
          <cell r="J11">
            <v>29468</v>
          </cell>
          <cell r="K11">
            <v>29157</v>
          </cell>
          <cell r="L11">
            <v>28983</v>
          </cell>
          <cell r="M11">
            <v>28805</v>
          </cell>
        </row>
        <row r="12">
          <cell r="B12">
            <v>52339</v>
          </cell>
          <cell r="C12">
            <v>52000</v>
          </cell>
          <cell r="D12">
            <v>51375</v>
          </cell>
          <cell r="E12">
            <v>50994</v>
          </cell>
          <cell r="F12">
            <v>51099</v>
          </cell>
          <cell r="G12">
            <v>50812</v>
          </cell>
          <cell r="H12">
            <v>50286</v>
          </cell>
          <cell r="I12">
            <v>49891</v>
          </cell>
          <cell r="J12">
            <v>47953</v>
          </cell>
          <cell r="K12">
            <v>47549</v>
          </cell>
          <cell r="L12">
            <v>47152</v>
          </cell>
          <cell r="M12">
            <v>46641</v>
          </cell>
        </row>
      </sheetData>
      <sheetData sheetId="1">
        <row r="4">
          <cell r="B4">
            <v>704</v>
          </cell>
          <cell r="C4">
            <v>692</v>
          </cell>
          <cell r="D4">
            <v>767</v>
          </cell>
          <cell r="E4">
            <v>504</v>
          </cell>
          <cell r="F4">
            <v>549</v>
          </cell>
          <cell r="G4">
            <v>608</v>
          </cell>
          <cell r="H4">
            <v>644</v>
          </cell>
          <cell r="I4">
            <v>675</v>
          </cell>
          <cell r="J4">
            <v>549</v>
          </cell>
          <cell r="K4">
            <v>600</v>
          </cell>
          <cell r="L4">
            <v>708</v>
          </cell>
          <cell r="M4">
            <v>992</v>
          </cell>
        </row>
        <row r="7">
          <cell r="B7">
            <v>551</v>
          </cell>
          <cell r="C7">
            <v>607</v>
          </cell>
          <cell r="D7">
            <v>658</v>
          </cell>
          <cell r="E7">
            <v>440</v>
          </cell>
          <cell r="F7">
            <v>466</v>
          </cell>
          <cell r="G7">
            <v>478</v>
          </cell>
          <cell r="H7">
            <v>502</v>
          </cell>
          <cell r="I7">
            <v>582</v>
          </cell>
          <cell r="J7">
            <v>476</v>
          </cell>
          <cell r="K7">
            <v>488</v>
          </cell>
          <cell r="L7">
            <v>632</v>
          </cell>
          <cell r="M7">
            <v>747</v>
          </cell>
        </row>
      </sheetData>
      <sheetData sheetId="2">
        <row r="722">
          <cell r="O722" t="str">
            <v>13860:25</v>
          </cell>
        </row>
        <row r="727">
          <cell r="O727" t="str">
            <v>19:41</v>
          </cell>
        </row>
      </sheetData>
      <sheetData sheetId="4">
        <row r="710">
          <cell r="O710" t="str">
            <v>11199:54</v>
          </cell>
        </row>
        <row r="715">
          <cell r="O715" t="str">
            <v>16:11</v>
          </cell>
        </row>
      </sheetData>
      <sheetData sheetId="6">
        <row r="784">
          <cell r="O784" t="str">
            <v>13044:41</v>
          </cell>
        </row>
        <row r="789">
          <cell r="O789" t="str">
            <v>17:00</v>
          </cell>
        </row>
      </sheetData>
      <sheetData sheetId="8">
        <row r="521">
          <cell r="O521" t="str">
            <v>8765:46</v>
          </cell>
        </row>
        <row r="526">
          <cell r="O526" t="str">
            <v>17:24</v>
          </cell>
        </row>
      </sheetData>
      <sheetData sheetId="10">
        <row r="566">
          <cell r="O566" t="str">
            <v>9106:20</v>
          </cell>
        </row>
        <row r="571">
          <cell r="O571" t="str">
            <v>16:35</v>
          </cell>
        </row>
      </sheetData>
      <sheetData sheetId="12">
        <row r="627">
          <cell r="O627" t="str">
            <v>12548:52</v>
          </cell>
        </row>
        <row r="632">
          <cell r="O632" t="str">
            <v>20:38</v>
          </cell>
        </row>
      </sheetData>
      <sheetData sheetId="14">
        <row r="662">
          <cell r="O662" t="str">
            <v>13236:37</v>
          </cell>
        </row>
        <row r="667">
          <cell r="O667" t="str">
            <v>20:33</v>
          </cell>
        </row>
      </sheetData>
      <sheetData sheetId="16">
        <row r="694">
          <cell r="O694" t="str">
            <v>11703:25</v>
          </cell>
        </row>
        <row r="699">
          <cell r="O699" t="str">
            <v>17:20</v>
          </cell>
        </row>
      </sheetData>
      <sheetData sheetId="18">
        <row r="568">
          <cell r="O568" t="str">
            <v>9624:07</v>
          </cell>
        </row>
        <row r="573">
          <cell r="O573" t="str">
            <v>17:32</v>
          </cell>
        </row>
      </sheetData>
      <sheetData sheetId="20">
        <row r="618">
          <cell r="O618" t="str">
            <v>11276:55</v>
          </cell>
        </row>
        <row r="623">
          <cell r="O623" t="str">
            <v>18:48</v>
          </cell>
        </row>
      </sheetData>
      <sheetData sheetId="22">
        <row r="728">
          <cell r="O728" t="str">
            <v>10032:40</v>
          </cell>
        </row>
        <row r="733">
          <cell r="O733" t="str">
            <v>14:10</v>
          </cell>
        </row>
      </sheetData>
      <sheetData sheetId="24">
        <row r="1010">
          <cell r="O1010" t="str">
            <v>22709:13</v>
          </cell>
        </row>
        <row r="1015">
          <cell r="O1015" t="str">
            <v>22:54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sandra.guinness@frontiercorp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U20" sqref="U20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3" t="s">
        <v>23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5" s="3" customFormat="1" ht="13.5" thickBot="1">
      <c r="B2" s="3" t="s">
        <v>36</v>
      </c>
      <c r="D2" s="99" t="s">
        <v>67</v>
      </c>
      <c r="E2" s="99"/>
      <c r="I2" s="4" t="s">
        <v>32</v>
      </c>
      <c r="J2" s="5" t="s">
        <v>66</v>
      </c>
      <c r="M2" s="3" t="s">
        <v>37</v>
      </c>
      <c r="N2" s="6"/>
      <c r="O2" s="5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9" t="s">
        <v>0</v>
      </c>
      <c r="C7" s="80"/>
      <c r="D7" s="81"/>
      <c r="E7" s="95" t="s">
        <v>62</v>
      </c>
      <c r="F7" s="93"/>
      <c r="G7" s="93"/>
      <c r="H7" s="69" t="s">
        <v>63</v>
      </c>
      <c r="I7" s="70"/>
      <c r="J7" s="71"/>
      <c r="K7" s="92" t="s">
        <v>64</v>
      </c>
      <c r="L7" s="93"/>
      <c r="M7" s="93"/>
      <c r="N7" s="69" t="s">
        <v>65</v>
      </c>
      <c r="O7" s="70"/>
      <c r="P7" s="71"/>
    </row>
    <row r="8" spans="2:16" s="2" customFormat="1" ht="12.75" customHeight="1">
      <c r="B8" s="82"/>
      <c r="C8" s="83"/>
      <c r="D8" s="84"/>
      <c r="E8" s="96"/>
      <c r="F8" s="94"/>
      <c r="G8" s="94"/>
      <c r="H8" s="72"/>
      <c r="I8" s="73"/>
      <c r="J8" s="74"/>
      <c r="K8" s="94"/>
      <c r="L8" s="94"/>
      <c r="M8" s="94"/>
      <c r="N8" s="72"/>
      <c r="O8" s="73"/>
      <c r="P8" s="74"/>
    </row>
    <row r="9" spans="2:16" ht="12.75" customHeight="1">
      <c r="B9" s="82"/>
      <c r="C9" s="83"/>
      <c r="D9" s="84"/>
      <c r="E9" s="54" t="s">
        <v>1</v>
      </c>
      <c r="F9" s="55"/>
      <c r="G9" s="56"/>
      <c r="H9" s="57" t="s">
        <v>2</v>
      </c>
      <c r="I9" s="58"/>
      <c r="J9" s="59"/>
      <c r="K9" s="54" t="s">
        <v>3</v>
      </c>
      <c r="L9" s="55"/>
      <c r="M9" s="56"/>
      <c r="N9" s="57" t="s">
        <v>4</v>
      </c>
      <c r="O9" s="58"/>
      <c r="P9" s="59"/>
    </row>
    <row r="10" spans="2:16" s="14" customFormat="1" ht="12.75" customHeight="1">
      <c r="B10" s="85"/>
      <c r="C10" s="86"/>
      <c r="D10" s="8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hidden="1">
      <c r="B11" s="88" t="s">
        <v>43</v>
      </c>
      <c r="C11" s="89"/>
      <c r="D11" s="15" t="s">
        <v>26</v>
      </c>
      <c r="E11" s="36">
        <f>+'[1]2012'!$C$10-'[1]2012'!$F$7</f>
        <v>5786</v>
      </c>
      <c r="F11" s="36">
        <f>+'[1]2012'!$C$20-'[1]2012'!$F$17</f>
        <v>7950</v>
      </c>
      <c r="G11" s="36">
        <f>+'[1]2012'!$C$30-'[1]2012'!$F$26</f>
        <v>5889</v>
      </c>
      <c r="H11" s="44">
        <f>+'[1]2012'!$C$40-'[1]2012'!$F$36</f>
        <v>4677</v>
      </c>
      <c r="I11" s="44">
        <f>+'[1]2012'!$C$49-'[1]2012'!$F$45</f>
        <v>4504</v>
      </c>
      <c r="J11" s="44">
        <f>+'[1]2012'!$C$58-'[1]2012'!$F$54</f>
        <v>4778</v>
      </c>
      <c r="K11" s="36">
        <f>+'[1]2012'!$C$67-'[1]2012'!$F$63</f>
        <v>4677</v>
      </c>
      <c r="L11" s="36">
        <f>+'[1]2012'!$C$76-'[1]2012'!$F$72</f>
        <v>22926</v>
      </c>
      <c r="M11" s="36">
        <f>+'[1]2012'!$C$85-'[1]2012'!$F$81</f>
        <v>5585</v>
      </c>
      <c r="N11" s="44">
        <f>+'[1]2012'!$C$94-'[1]2012'!$F$90</f>
        <v>6121</v>
      </c>
      <c r="O11" s="44">
        <f>+'[1]2012'!$C$103-'[1]2012'!$F$99</f>
        <v>4152</v>
      </c>
      <c r="P11" s="44">
        <f>+'[1]2012'!$C$112-'[1]2012'!$F$108</f>
        <v>11410</v>
      </c>
    </row>
    <row r="12" spans="2:16" ht="12.75" hidden="1">
      <c r="B12" s="90"/>
      <c r="C12" s="91"/>
      <c r="D12" s="18" t="s">
        <v>27</v>
      </c>
      <c r="E12" s="36">
        <f>+'[1]2012'!$B$10-'[1]2012'!$E$7</f>
        <v>1772</v>
      </c>
      <c r="F12" s="36">
        <f>+'[1]2012'!$B$20-'[1]2012'!$E$17</f>
        <v>2039</v>
      </c>
      <c r="G12" s="36">
        <f>+'[1]2012'!$B$30-'[1]2012'!$E$26</f>
        <v>1944</v>
      </c>
      <c r="H12" s="44">
        <f>+'[1]2012'!$B$40-'[1]2012'!$E$36</f>
        <v>1747</v>
      </c>
      <c r="I12" s="44">
        <f>+'[1]2012'!$B$49-'[1]2012'!$E$45</f>
        <v>1820</v>
      </c>
      <c r="J12" s="44">
        <f>+'[1]2012'!$B$58-'[1]2012'!$E$54</f>
        <v>1684</v>
      </c>
      <c r="K12" s="36">
        <f>+'[1]2012'!$B$67-'[1]2012'!$E$63</f>
        <v>1660</v>
      </c>
      <c r="L12" s="36">
        <f>+'[1]2012'!$B$76-'[1]2012'!$E$72</f>
        <v>3180</v>
      </c>
      <c r="M12" s="36">
        <f>+'[1]2012'!$B$85-'[1]2012'!$E$81</f>
        <v>2026</v>
      </c>
      <c r="N12" s="44">
        <f>+'[1]2012'!$B$94-'[1]2012'!$E$90</f>
        <v>2243</v>
      </c>
      <c r="O12" s="44">
        <f>+'[1]2012'!$B$103-'[1]2012'!$E$99</f>
        <v>1879</v>
      </c>
      <c r="P12" s="44">
        <f>+'[1]2012'!$B$112-'[1]2012'!$E$108</f>
        <v>2091</v>
      </c>
    </row>
    <row r="13" spans="2:16" ht="12.75" hidden="1">
      <c r="B13" s="85"/>
      <c r="C13" s="87"/>
      <c r="D13" s="15" t="s">
        <v>28</v>
      </c>
      <c r="E13" s="38">
        <f aca="true" t="shared" si="0" ref="E13:P13">+E11/E12</f>
        <v>3.265237020316027</v>
      </c>
      <c r="F13" s="38">
        <f t="shared" si="0"/>
        <v>3.898970083374203</v>
      </c>
      <c r="G13" s="38">
        <f t="shared" si="0"/>
        <v>3.029320987654321</v>
      </c>
      <c r="H13" s="45">
        <f t="shared" si="0"/>
        <v>2.6771608471665713</v>
      </c>
      <c r="I13" s="45">
        <f t="shared" si="0"/>
        <v>2.474725274725275</v>
      </c>
      <c r="J13" s="45">
        <f t="shared" si="0"/>
        <v>2.83729216152019</v>
      </c>
      <c r="K13" s="38">
        <f t="shared" si="0"/>
        <v>2.817469879518072</v>
      </c>
      <c r="L13" s="38">
        <f t="shared" si="0"/>
        <v>7.209433962264151</v>
      </c>
      <c r="M13" s="38">
        <f t="shared" si="0"/>
        <v>2.756663376110563</v>
      </c>
      <c r="N13" s="45">
        <f t="shared" si="0"/>
        <v>2.7289344627730716</v>
      </c>
      <c r="O13" s="45">
        <f t="shared" si="0"/>
        <v>2.209686003193188</v>
      </c>
      <c r="P13" s="45">
        <f t="shared" si="0"/>
        <v>5.456719273075084</v>
      </c>
    </row>
    <row r="14" spans="2:16" ht="12.75" customHeight="1" hidden="1">
      <c r="B14" s="88" t="s">
        <v>44</v>
      </c>
      <c r="C14" s="89"/>
      <c r="D14" s="19" t="s">
        <v>45</v>
      </c>
      <c r="E14" s="36">
        <f aca="true" t="shared" si="1" ref="E14:J14">+E12</f>
        <v>1772</v>
      </c>
      <c r="F14" s="36">
        <f t="shared" si="1"/>
        <v>2039</v>
      </c>
      <c r="G14" s="36">
        <f t="shared" si="1"/>
        <v>1944</v>
      </c>
      <c r="H14" s="47">
        <f t="shared" si="1"/>
        <v>1747</v>
      </c>
      <c r="I14" s="47">
        <f t="shared" si="1"/>
        <v>1820</v>
      </c>
      <c r="J14" s="47">
        <f t="shared" si="1"/>
        <v>1684</v>
      </c>
      <c r="K14" s="36">
        <f aca="true" t="shared" si="2" ref="K14:P14">+K12</f>
        <v>1660</v>
      </c>
      <c r="L14" s="36">
        <f t="shared" si="2"/>
        <v>3180</v>
      </c>
      <c r="M14" s="36">
        <f t="shared" si="2"/>
        <v>2026</v>
      </c>
      <c r="N14" s="44">
        <f t="shared" si="2"/>
        <v>2243</v>
      </c>
      <c r="O14" s="44">
        <f t="shared" si="2"/>
        <v>1879</v>
      </c>
      <c r="P14" s="44">
        <f t="shared" si="2"/>
        <v>2091</v>
      </c>
    </row>
    <row r="15" spans="2:16" ht="15" customHeight="1" hidden="1">
      <c r="B15" s="90"/>
      <c r="C15" s="91"/>
      <c r="D15" s="21" t="s">
        <v>29</v>
      </c>
      <c r="E15" s="36">
        <f aca="true" t="shared" si="3" ref="E15:M15">+E14-E16</f>
        <v>1697</v>
      </c>
      <c r="F15" s="36">
        <f t="shared" si="3"/>
        <v>1940</v>
      </c>
      <c r="G15" s="36">
        <f t="shared" si="3"/>
        <v>1883</v>
      </c>
      <c r="H15" s="47">
        <f t="shared" si="3"/>
        <v>1692</v>
      </c>
      <c r="I15" s="47">
        <f t="shared" si="3"/>
        <v>1742</v>
      </c>
      <c r="J15" s="47">
        <f t="shared" si="3"/>
        <v>1600</v>
      </c>
      <c r="K15" s="36">
        <f t="shared" si="3"/>
        <v>1576</v>
      </c>
      <c r="L15" s="36">
        <f t="shared" si="3"/>
        <v>2067</v>
      </c>
      <c r="M15" s="36">
        <f t="shared" si="3"/>
        <v>1881</v>
      </c>
      <c r="N15" s="47">
        <f>+N14-N16</f>
        <v>2098</v>
      </c>
      <c r="O15" s="47">
        <f>+O14-O16</f>
        <v>1784</v>
      </c>
      <c r="P15" s="47">
        <f>+P14-P16</f>
        <v>1854</v>
      </c>
    </row>
    <row r="16" spans="2:16" ht="13.5" customHeight="1" hidden="1">
      <c r="B16" s="90"/>
      <c r="C16" s="91"/>
      <c r="D16" s="21" t="s">
        <v>30</v>
      </c>
      <c r="E16" s="29">
        <f>103-28</f>
        <v>75</v>
      </c>
      <c r="F16" s="29">
        <f>117-18</f>
        <v>99</v>
      </c>
      <c r="G16" s="29">
        <v>61</v>
      </c>
      <c r="H16" s="33">
        <v>55</v>
      </c>
      <c r="I16" s="33">
        <v>78</v>
      </c>
      <c r="J16" s="33">
        <v>84</v>
      </c>
      <c r="K16" s="29">
        <v>84</v>
      </c>
      <c r="L16" s="36">
        <v>1113</v>
      </c>
      <c r="M16" s="29">
        <v>145</v>
      </c>
      <c r="N16" s="33">
        <v>145</v>
      </c>
      <c r="O16" s="33">
        <v>95</v>
      </c>
      <c r="P16" s="33">
        <v>237</v>
      </c>
    </row>
    <row r="17" spans="2:16" ht="12.75" hidden="1">
      <c r="B17" s="85"/>
      <c r="C17" s="87"/>
      <c r="D17" s="15" t="s">
        <v>17</v>
      </c>
      <c r="E17" s="37">
        <f aca="true" t="shared" si="4" ref="E17:M17">+E15/E14</f>
        <v>0.9576749435665914</v>
      </c>
      <c r="F17" s="37">
        <f t="shared" si="4"/>
        <v>0.9514467876410004</v>
      </c>
      <c r="G17" s="37">
        <f t="shared" si="4"/>
        <v>0.9686213991769548</v>
      </c>
      <c r="H17" s="52">
        <f t="shared" si="4"/>
        <v>0.9685174585002863</v>
      </c>
      <c r="I17" s="52">
        <f t="shared" si="4"/>
        <v>0.9571428571428572</v>
      </c>
      <c r="J17" s="52">
        <f t="shared" si="4"/>
        <v>0.9501187648456056</v>
      </c>
      <c r="K17" s="37">
        <f t="shared" si="4"/>
        <v>0.9493975903614458</v>
      </c>
      <c r="L17" s="37">
        <f t="shared" si="4"/>
        <v>0.65</v>
      </c>
      <c r="M17" s="37">
        <f t="shared" si="4"/>
        <v>0.9284304047384008</v>
      </c>
      <c r="N17" s="46">
        <f>+N15/N14</f>
        <v>0.9353544360231832</v>
      </c>
      <c r="O17" s="46">
        <f>+O15/O14</f>
        <v>0.9494411921234699</v>
      </c>
      <c r="P17" s="46">
        <f>+P15/P14</f>
        <v>0.8866571018651362</v>
      </c>
    </row>
    <row r="18" spans="2:16" ht="12.75">
      <c r="B18" s="111" t="s">
        <v>18</v>
      </c>
      <c r="C18" s="112"/>
      <c r="D18" s="18"/>
      <c r="E18" s="17"/>
      <c r="F18" s="16"/>
      <c r="G18" s="16"/>
      <c r="H18" s="18"/>
      <c r="I18" s="18"/>
      <c r="J18" s="18"/>
      <c r="K18" s="16"/>
      <c r="L18" s="16"/>
      <c r="M18" s="16"/>
      <c r="N18" s="18"/>
      <c r="O18" s="18"/>
      <c r="P18" s="18"/>
    </row>
    <row r="19" spans="2:16" ht="12.75">
      <c r="B19" s="60" t="s">
        <v>19</v>
      </c>
      <c r="C19" s="107" t="s">
        <v>46</v>
      </c>
      <c r="D19" s="19" t="s">
        <v>47</v>
      </c>
      <c r="E19" s="39">
        <f>+'[2]CTRR'!$B$12</f>
        <v>52339</v>
      </c>
      <c r="F19" s="39">
        <f>+'[2]CTRR'!$C$12</f>
        <v>52000</v>
      </c>
      <c r="G19" s="39">
        <f>+'[2]CTRR'!$D$12</f>
        <v>51375</v>
      </c>
      <c r="H19" s="48">
        <f>+'[2]CTRR'!$E$12</f>
        <v>50994</v>
      </c>
      <c r="I19" s="48">
        <f>+'[2]CTRR'!$F$12</f>
        <v>51099</v>
      </c>
      <c r="J19" s="48">
        <f>+'[2]CTRR'!$G$12</f>
        <v>50812</v>
      </c>
      <c r="K19" s="39">
        <f>+'[2]CTRR'!$H$12</f>
        <v>50286</v>
      </c>
      <c r="L19" s="39">
        <f>+'[2]CTRR'!$I$12</f>
        <v>49891</v>
      </c>
      <c r="M19" s="39">
        <f>+'[2]CTRR'!$J$12</f>
        <v>47953</v>
      </c>
      <c r="N19" s="48">
        <f>+'[2]CTRR'!$K$12</f>
        <v>47549</v>
      </c>
      <c r="O19" s="48">
        <f>+'[2]CTRR'!$L$12</f>
        <v>47152</v>
      </c>
      <c r="P19" s="48">
        <f>+'[2]CTRR'!$M$12</f>
        <v>46641</v>
      </c>
    </row>
    <row r="20" spans="2:16" ht="12.75">
      <c r="B20" s="61"/>
      <c r="C20" s="108"/>
      <c r="D20" s="18" t="s">
        <v>48</v>
      </c>
      <c r="E20" s="16">
        <f>+'[2]CTRR'!$B$6</f>
        <v>363</v>
      </c>
      <c r="F20" s="16">
        <f>+'[2]CTRR'!$C$6</f>
        <v>254</v>
      </c>
      <c r="G20" s="16">
        <f>+'[2]CTRR'!$D$6</f>
        <v>294</v>
      </c>
      <c r="H20" s="49">
        <f>+'[2]CTRR'!$E$6</f>
        <v>279</v>
      </c>
      <c r="I20" s="49">
        <f>+'[2]CTRR'!$F$6</f>
        <v>299</v>
      </c>
      <c r="J20" s="49">
        <f>+'[2]CTRR'!$G$6</f>
        <v>301</v>
      </c>
      <c r="K20" s="16">
        <f>+'[2]CTRR'!$H$6</f>
        <v>339</v>
      </c>
      <c r="L20" s="16">
        <f>+'[2]CTRR'!$I$6</f>
        <v>414</v>
      </c>
      <c r="M20" s="39">
        <f>+'[2]CTRR'!$J$6</f>
        <v>254</v>
      </c>
      <c r="N20" s="48">
        <f>+'[2]CTRR'!$K$6</f>
        <v>285</v>
      </c>
      <c r="O20" s="48">
        <f>+'[2]CTRR'!$L$6</f>
        <v>374</v>
      </c>
      <c r="P20" s="48">
        <f>+'[2]CTRR'!$M$6</f>
        <v>523</v>
      </c>
    </row>
    <row r="21" spans="2:16" ht="12.75">
      <c r="B21" s="61"/>
      <c r="C21" s="109"/>
      <c r="D21" s="15" t="s">
        <v>40</v>
      </c>
      <c r="E21" s="30">
        <f aca="true" t="shared" si="5" ref="E21:P21">(E20/(E19/100))*0.01</f>
        <v>0.006935554748848851</v>
      </c>
      <c r="F21" s="30">
        <f t="shared" si="5"/>
        <v>0.004884615384615385</v>
      </c>
      <c r="G21" s="30">
        <f t="shared" si="5"/>
        <v>0.005722627737226277</v>
      </c>
      <c r="H21" s="34">
        <f t="shared" si="5"/>
        <v>0.005471231909636428</v>
      </c>
      <c r="I21" s="34">
        <f t="shared" si="5"/>
        <v>0.005851386524198126</v>
      </c>
      <c r="J21" s="34">
        <f t="shared" si="5"/>
        <v>0.005923797528142958</v>
      </c>
      <c r="K21" s="30">
        <f t="shared" si="5"/>
        <v>0.006741438969096766</v>
      </c>
      <c r="L21" s="30">
        <f t="shared" si="5"/>
        <v>0.008298089835842135</v>
      </c>
      <c r="M21" s="30">
        <f t="shared" si="5"/>
        <v>0.005296853168727713</v>
      </c>
      <c r="N21" s="34">
        <f t="shared" si="5"/>
        <v>0.005993816904666764</v>
      </c>
      <c r="O21" s="34">
        <f t="shared" si="5"/>
        <v>0.007931795045809297</v>
      </c>
      <c r="P21" s="34">
        <f t="shared" si="5"/>
        <v>0.011213310177740615</v>
      </c>
    </row>
    <row r="22" spans="2:16" ht="12.75" customHeight="1">
      <c r="B22" s="61"/>
      <c r="C22" s="107" t="s">
        <v>31</v>
      </c>
      <c r="D22" s="19" t="s">
        <v>47</v>
      </c>
      <c r="E22" s="39">
        <f>+'[2]CTRR'!$B$10</f>
        <v>33623</v>
      </c>
      <c r="F22" s="39">
        <f>+'[2]CTRR'!$C$10</f>
        <v>33383</v>
      </c>
      <c r="G22" s="39">
        <f>+'[2]CTRR'!$D$10</f>
        <v>32900</v>
      </c>
      <c r="H22" s="48">
        <f>+'[2]CTRR'!$E$10</f>
        <v>32671</v>
      </c>
      <c r="I22" s="48">
        <f>+'[2]CTRR'!$F$10</f>
        <v>32705</v>
      </c>
      <c r="J22" s="48">
        <f>+'[2]CTRR'!$G$10</f>
        <v>32561</v>
      </c>
      <c r="K22" s="39">
        <f>+'[2]CTRR'!$H$10</f>
        <v>32369</v>
      </c>
      <c r="L22" s="39">
        <f>+'[2]CTRR'!$I$10</f>
        <v>32106</v>
      </c>
      <c r="M22" s="39">
        <f>+'[2]CTRR'!$J$10</f>
        <v>33031</v>
      </c>
      <c r="N22" s="48">
        <f>+'[2]CTRR'!$K$10</f>
        <v>32609</v>
      </c>
      <c r="O22" s="48">
        <f>+'[2]CTRR'!$L$10</f>
        <v>32318</v>
      </c>
      <c r="P22" s="48">
        <f>+'[2]CTRR'!$M$10</f>
        <v>32039</v>
      </c>
    </row>
    <row r="23" spans="2:16" ht="12.75">
      <c r="B23" s="61"/>
      <c r="C23" s="108"/>
      <c r="D23" s="18" t="s">
        <v>48</v>
      </c>
      <c r="E23" s="16">
        <f>+'[2]CTRR'!$B$4</f>
        <v>244</v>
      </c>
      <c r="F23" s="16">
        <f>+'[2]CTRR'!$C$4</f>
        <v>212</v>
      </c>
      <c r="G23" s="16">
        <f>+'[2]CTRR'!$D$4</f>
        <v>227</v>
      </c>
      <c r="H23" s="49">
        <f>+'[2]CTRR'!$E$4</f>
        <v>215</v>
      </c>
      <c r="I23" s="49">
        <f>+'[2]CTRR'!$F$4</f>
        <v>199</v>
      </c>
      <c r="J23" s="49">
        <f>+'[2]CTRR'!$G$4</f>
        <v>379</v>
      </c>
      <c r="K23" s="16">
        <f>+'[2]CTRR'!$H$4</f>
        <v>234</v>
      </c>
      <c r="L23" s="16">
        <f>+'[2]CTRR'!$I$4</f>
        <v>324</v>
      </c>
      <c r="M23" s="16">
        <f>+'[2]CTRR'!$J$4</f>
        <v>210</v>
      </c>
      <c r="N23" s="49">
        <f>+'[2]CTRR'!$K$4</f>
        <v>254</v>
      </c>
      <c r="O23" s="49">
        <f>+'[2]CTRR'!$L$4</f>
        <v>235</v>
      </c>
      <c r="P23" s="49">
        <f>+'[2]CTRR'!$M$4</f>
        <v>440</v>
      </c>
    </row>
    <row r="24" spans="2:16" ht="12.75">
      <c r="B24" s="61"/>
      <c r="C24" s="109"/>
      <c r="D24" s="15" t="s">
        <v>40</v>
      </c>
      <c r="E24" s="30">
        <f aca="true" t="shared" si="6" ref="E24:P24">(E23/(E22/100))*0.01</f>
        <v>0.007256937215596467</v>
      </c>
      <c r="F24" s="30">
        <f t="shared" si="6"/>
        <v>0.006350537698828746</v>
      </c>
      <c r="G24" s="30">
        <f t="shared" si="6"/>
        <v>0.006899696048632219</v>
      </c>
      <c r="H24" s="34">
        <f t="shared" si="6"/>
        <v>0.006580759695142482</v>
      </c>
      <c r="I24" s="34">
        <f t="shared" si="6"/>
        <v>0.006084696529582633</v>
      </c>
      <c r="J24" s="34">
        <f t="shared" si="6"/>
        <v>0.011639691655661682</v>
      </c>
      <c r="K24" s="30">
        <f t="shared" si="6"/>
        <v>0.007229138991009917</v>
      </c>
      <c r="L24" s="30">
        <f t="shared" si="6"/>
        <v>0.010091571668846944</v>
      </c>
      <c r="M24" s="30">
        <f t="shared" si="6"/>
        <v>0.00635766401259423</v>
      </c>
      <c r="N24" s="34">
        <f t="shared" si="6"/>
        <v>0.007789260633567421</v>
      </c>
      <c r="O24" s="34">
        <f t="shared" si="6"/>
        <v>0.007271489572374528</v>
      </c>
      <c r="P24" s="34">
        <f t="shared" si="6"/>
        <v>0.01373326258622304</v>
      </c>
    </row>
    <row r="25" spans="2:16" ht="12.75" customHeight="1">
      <c r="B25" s="61"/>
      <c r="C25" s="107" t="s">
        <v>49</v>
      </c>
      <c r="D25" s="19" t="s">
        <v>47</v>
      </c>
      <c r="E25" s="39">
        <f>+'[2]CTRR'!$B$11</f>
        <v>30296</v>
      </c>
      <c r="F25" s="39">
        <f>+'[2]CTRR'!$C$11</f>
        <v>30125</v>
      </c>
      <c r="G25" s="39">
        <f>+'[2]CTRR'!$D$11</f>
        <v>29984</v>
      </c>
      <c r="H25" s="48">
        <f>+'[2]CTRR'!$E$11</f>
        <v>29929</v>
      </c>
      <c r="I25" s="48">
        <f>+'[2]CTRR'!$F$11</f>
        <v>29890</v>
      </c>
      <c r="J25" s="48">
        <f>+'[2]CTRR'!$G$11</f>
        <v>29859</v>
      </c>
      <c r="K25" s="39">
        <f>+'[2]CTRR'!$H$11</f>
        <v>29610</v>
      </c>
      <c r="L25" s="39">
        <f>+'[2]CTRR'!$I$11</f>
        <v>29413</v>
      </c>
      <c r="M25" s="39">
        <f>+'[2]CTRR'!$J$11</f>
        <v>29468</v>
      </c>
      <c r="N25" s="48">
        <f>+'[2]CTRR'!$K$11</f>
        <v>29157</v>
      </c>
      <c r="O25" s="48">
        <f>+'[2]CTRR'!$L$11</f>
        <v>28983</v>
      </c>
      <c r="P25" s="48">
        <f>+'[2]CTRR'!$M$11</f>
        <v>28805</v>
      </c>
    </row>
    <row r="26" spans="2:16" ht="12.75">
      <c r="B26" s="61"/>
      <c r="C26" s="108"/>
      <c r="D26" s="18" t="s">
        <v>48</v>
      </c>
      <c r="E26" s="16">
        <f>+'[2]CTRR'!$B$5</f>
        <v>278</v>
      </c>
      <c r="F26" s="16">
        <f>+'[2]CTRR'!$C$5</f>
        <v>270</v>
      </c>
      <c r="G26" s="16">
        <f>+'[2]CTRR'!$D$5</f>
        <v>295</v>
      </c>
      <c r="H26" s="49">
        <f>+'[2]CTRR'!$E$5</f>
        <v>204</v>
      </c>
      <c r="I26" s="49">
        <f>+'[2]CTRR'!$F$5</f>
        <v>236</v>
      </c>
      <c r="J26" s="49">
        <f>+'[2]CTRR'!$G$5</f>
        <v>255</v>
      </c>
      <c r="K26" s="16">
        <f>+'[2]CTRR'!$H$5</f>
        <v>295</v>
      </c>
      <c r="L26" s="16">
        <f>+'[2]CTRR'!$I$5</f>
        <v>321</v>
      </c>
      <c r="M26" s="39">
        <f>+'[2]CTRR'!$J$5</f>
        <v>259</v>
      </c>
      <c r="N26" s="48">
        <f>+'[2]CTRR'!$K$5</f>
        <v>257</v>
      </c>
      <c r="O26" s="48">
        <f>+'[2]CTRR'!$L$5</f>
        <v>360</v>
      </c>
      <c r="P26" s="48">
        <f>+'[2]CTRR'!$M$5</f>
        <v>520</v>
      </c>
    </row>
    <row r="27" spans="2:16" ht="12.75">
      <c r="B27" s="62"/>
      <c r="C27" s="109"/>
      <c r="D27" s="15" t="s">
        <v>40</v>
      </c>
      <c r="E27" s="30">
        <f aca="true" t="shared" si="7" ref="E27:P27">(E26/(E25/100))*0.01</f>
        <v>0.009176128861895961</v>
      </c>
      <c r="F27" s="30">
        <f t="shared" si="7"/>
        <v>0.008962655601659751</v>
      </c>
      <c r="G27" s="30">
        <f t="shared" si="7"/>
        <v>0.009838580576307366</v>
      </c>
      <c r="H27" s="34">
        <f t="shared" si="7"/>
        <v>0.006816131511243276</v>
      </c>
      <c r="I27" s="34">
        <f t="shared" si="7"/>
        <v>0.007895617263298764</v>
      </c>
      <c r="J27" s="34">
        <f t="shared" si="7"/>
        <v>0.008540138651662817</v>
      </c>
      <c r="K27" s="30">
        <f t="shared" si="7"/>
        <v>0.009962850388382303</v>
      </c>
      <c r="L27" s="30">
        <f t="shared" si="7"/>
        <v>0.010913541631251487</v>
      </c>
      <c r="M27" s="30">
        <f t="shared" si="7"/>
        <v>0.008789195059047102</v>
      </c>
      <c r="N27" s="34">
        <f t="shared" si="7"/>
        <v>0.00881434989882361</v>
      </c>
      <c r="O27" s="34">
        <f t="shared" si="7"/>
        <v>0.012421074422937587</v>
      </c>
      <c r="P27" s="34">
        <f t="shared" si="7"/>
        <v>0.018052421454608576</v>
      </c>
    </row>
    <row r="28" spans="2:16" ht="12.75">
      <c r="B28" s="110" t="s">
        <v>50</v>
      </c>
      <c r="C28" s="89"/>
      <c r="D28" s="22" t="s">
        <v>51</v>
      </c>
      <c r="E28" s="20">
        <f>+'[2]OOS'!$B$4</f>
        <v>704</v>
      </c>
      <c r="F28" s="20">
        <f>+'[2]OOS'!$C$4</f>
        <v>692</v>
      </c>
      <c r="G28" s="20">
        <f>+'[2]OOS'!$D$4</f>
        <v>767</v>
      </c>
      <c r="H28" s="50">
        <f>+'[2]OOS'!$E$4</f>
        <v>504</v>
      </c>
      <c r="I28" s="50">
        <f>+'[2]OOS'!$F$4</f>
        <v>549</v>
      </c>
      <c r="J28" s="50">
        <f>+'[2]OOS'!$G$4</f>
        <v>608</v>
      </c>
      <c r="K28" s="20">
        <f>+'[2]OOS'!$H$4</f>
        <v>644</v>
      </c>
      <c r="L28" s="20">
        <f>+'[2]OOS'!$I$4</f>
        <v>675</v>
      </c>
      <c r="M28" s="20">
        <f>+'[2]OOS'!$J$4</f>
        <v>549</v>
      </c>
      <c r="N28" s="50">
        <f>+'[2]OOS'!$K$4</f>
        <v>600</v>
      </c>
      <c r="O28" s="50">
        <f>+'[2]OOS'!$L$4</f>
        <v>708</v>
      </c>
      <c r="P28" s="50">
        <f>+'[2]OOS'!$M$4</f>
        <v>992</v>
      </c>
    </row>
    <row r="29" spans="2:16" ht="12.75">
      <c r="B29" s="90"/>
      <c r="C29" s="91"/>
      <c r="D29" s="18" t="s">
        <v>52</v>
      </c>
      <c r="E29" s="40">
        <f>+'[2]OOS'!$B$7</f>
        <v>551</v>
      </c>
      <c r="F29" s="40">
        <f>+'[2]OOS'!$C$7</f>
        <v>607</v>
      </c>
      <c r="G29" s="40">
        <f>+'[2]OOS'!$D$7</f>
        <v>658</v>
      </c>
      <c r="H29" s="51">
        <f>+'[2]OOS'!$E$7</f>
        <v>440</v>
      </c>
      <c r="I29" s="51">
        <f>+'[2]OOS'!$F$7</f>
        <v>466</v>
      </c>
      <c r="J29" s="51">
        <f>+'[2]OOS'!$G$7</f>
        <v>478</v>
      </c>
      <c r="K29" s="40">
        <f>+'[2]OOS'!$H$7</f>
        <v>502</v>
      </c>
      <c r="L29" s="40">
        <f>+'[2]OOS'!$I$7</f>
        <v>582</v>
      </c>
      <c r="M29" s="40">
        <f>+'[2]OOS'!$J$7</f>
        <v>476</v>
      </c>
      <c r="N29" s="51">
        <f>+'[2]OOS'!$K$7</f>
        <v>488</v>
      </c>
      <c r="O29" s="51">
        <f>+'[2]OOS'!$L$7</f>
        <v>632</v>
      </c>
      <c r="P29" s="51">
        <f>+'[2]OOS'!$M$7</f>
        <v>747</v>
      </c>
    </row>
    <row r="30" spans="2:16" ht="12.75">
      <c r="B30" s="90"/>
      <c r="C30" s="91"/>
      <c r="D30" s="35" t="s">
        <v>53</v>
      </c>
      <c r="E30" s="116">
        <f aca="true" t="shared" si="8" ref="E30:M30">+E29/E28</f>
        <v>0.7826704545454546</v>
      </c>
      <c r="F30" s="116">
        <f t="shared" si="8"/>
        <v>0.8771676300578035</v>
      </c>
      <c r="G30" s="116">
        <f t="shared" si="8"/>
        <v>0.8578878748370273</v>
      </c>
      <c r="H30" s="117">
        <f t="shared" si="8"/>
        <v>0.873015873015873</v>
      </c>
      <c r="I30" s="117">
        <f t="shared" si="8"/>
        <v>0.848816029143898</v>
      </c>
      <c r="J30" s="117">
        <f t="shared" si="8"/>
        <v>0.7861842105263158</v>
      </c>
      <c r="K30" s="116">
        <f t="shared" si="8"/>
        <v>0.7795031055900621</v>
      </c>
      <c r="L30" s="116">
        <f t="shared" si="8"/>
        <v>0.8622222222222222</v>
      </c>
      <c r="M30" s="116">
        <f t="shared" si="8"/>
        <v>0.8670309653916212</v>
      </c>
      <c r="N30" s="117">
        <f>+N29/N28</f>
        <v>0.8133333333333334</v>
      </c>
      <c r="O30" s="117">
        <f>+O29/O28</f>
        <v>0.8926553672316384</v>
      </c>
      <c r="P30" s="117">
        <f>+P29/P28</f>
        <v>0.7530241935483871</v>
      </c>
    </row>
    <row r="31" spans="2:16" ht="12.75">
      <c r="B31" s="90"/>
      <c r="C31" s="91"/>
      <c r="D31" s="18" t="s">
        <v>41</v>
      </c>
      <c r="E31" s="31" t="str">
        <f>+'[2]Jan OOS'!$O$722</f>
        <v>13860:25</v>
      </c>
      <c r="F31" s="31" t="str">
        <f>+'[2]Feb OOS'!$O$710</f>
        <v>11199:54</v>
      </c>
      <c r="G31" s="31" t="str">
        <f>+'[2]Mar OOS'!$O$784</f>
        <v>13044:41</v>
      </c>
      <c r="H31" s="42" t="str">
        <f>+'[2]Apr OOS'!$O$521</f>
        <v>8765:46</v>
      </c>
      <c r="I31" s="42" t="str">
        <f>+'[2]May OOS'!$O$566</f>
        <v>9106:20</v>
      </c>
      <c r="J31" s="42" t="str">
        <f>+'[2]Jun OOS'!$O$627</f>
        <v>12548:52</v>
      </c>
      <c r="K31" s="31" t="str">
        <f>+'[2]Jul OOS'!$O$662</f>
        <v>13236:37</v>
      </c>
      <c r="L31" s="31" t="str">
        <f>+'[2]Aug OOS'!$O$694</f>
        <v>11703:25</v>
      </c>
      <c r="M31" s="31" t="str">
        <f>+'[2]Sep OOS'!$O$568</f>
        <v>9624:07</v>
      </c>
      <c r="N31" s="42" t="str">
        <f>+'[2]Oct OOS'!$O$618</f>
        <v>11276:55</v>
      </c>
      <c r="O31" s="42" t="str">
        <f>+'[2]Nov OOS'!$O$728</f>
        <v>10032:40</v>
      </c>
      <c r="P31" s="42" t="str">
        <f>+'[2]Dec OOS'!$O$1010</f>
        <v>22709:13</v>
      </c>
    </row>
    <row r="32" spans="2:16" ht="12.75">
      <c r="B32" s="85"/>
      <c r="C32" s="87"/>
      <c r="D32" s="15" t="s">
        <v>42</v>
      </c>
      <c r="E32" s="32" t="str">
        <f>+'[2]Jan OOS'!$O$727</f>
        <v>19:41</v>
      </c>
      <c r="F32" s="32" t="str">
        <f>+'[2]Feb OOS'!$O$715</f>
        <v>16:11</v>
      </c>
      <c r="G32" s="31" t="str">
        <f>+'[2]Mar OOS'!$O$789</f>
        <v>17:00</v>
      </c>
      <c r="H32" s="42" t="str">
        <f>+'[2]Apr OOS'!$O$526</f>
        <v>17:24</v>
      </c>
      <c r="I32" s="43" t="str">
        <f>+'[2]May OOS'!$O$571</f>
        <v>16:35</v>
      </c>
      <c r="J32" s="43" t="str">
        <f>+'[2]Jun OOS'!$O$632</f>
        <v>20:38</v>
      </c>
      <c r="K32" s="32" t="str">
        <f>+'[2]Jul OOS'!$O$667</f>
        <v>20:33</v>
      </c>
      <c r="L32" s="32" t="str">
        <f>+'[2]Aug OOS'!$O$699</f>
        <v>17:20</v>
      </c>
      <c r="M32" s="31" t="str">
        <f>+'[2]Sep OOS'!$O$573</f>
        <v>17:32</v>
      </c>
      <c r="N32" s="43" t="str">
        <f>+'[2]Oct OOS'!$O$623</f>
        <v>18:48</v>
      </c>
      <c r="O32" s="42" t="str">
        <f>+'[2]Nov OOS'!$O$733</f>
        <v>14:10</v>
      </c>
      <c r="P32" s="43" t="str">
        <f>+'[2]Dec OOS'!$O$1015</f>
        <v>22:54</v>
      </c>
    </row>
    <row r="34" spans="2:16" s="3" customFormat="1" ht="12.75" hidden="1">
      <c r="B34" s="57" t="s">
        <v>20</v>
      </c>
      <c r="C34" s="105"/>
      <c r="D34" s="105"/>
      <c r="E34" s="105"/>
      <c r="F34" s="105"/>
      <c r="G34" s="105"/>
      <c r="H34" s="106"/>
      <c r="I34" s="65" t="s">
        <v>1</v>
      </c>
      <c r="J34" s="66"/>
      <c r="K34" s="67" t="s">
        <v>2</v>
      </c>
      <c r="L34" s="68"/>
      <c r="M34" s="65" t="s">
        <v>3</v>
      </c>
      <c r="N34" s="66"/>
      <c r="O34" s="67" t="s">
        <v>4</v>
      </c>
      <c r="P34" s="68"/>
    </row>
    <row r="35" spans="2:16" ht="12.75" customHeight="1" hidden="1">
      <c r="B35" s="77" t="s">
        <v>54</v>
      </c>
      <c r="C35" s="78"/>
      <c r="D35" s="78"/>
      <c r="E35" s="113" t="s">
        <v>55</v>
      </c>
      <c r="F35" s="113"/>
      <c r="G35" s="113"/>
      <c r="H35" s="113"/>
      <c r="I35" s="75" t="s">
        <v>61</v>
      </c>
      <c r="J35" s="76"/>
      <c r="K35" s="97"/>
      <c r="L35" s="98"/>
      <c r="M35" s="75"/>
      <c r="N35" s="76"/>
      <c r="O35" s="97"/>
      <c r="P35" s="98"/>
    </row>
    <row r="36" spans="2:16" ht="12.75" hidden="1">
      <c r="B36" s="78"/>
      <c r="C36" s="78"/>
      <c r="D36" s="78"/>
      <c r="E36" s="113" t="s">
        <v>21</v>
      </c>
      <c r="F36" s="113"/>
      <c r="G36" s="113"/>
      <c r="H36" s="113"/>
      <c r="I36" s="75" t="s">
        <v>61</v>
      </c>
      <c r="J36" s="76"/>
      <c r="K36" s="97"/>
      <c r="L36" s="98"/>
      <c r="M36" s="75"/>
      <c r="N36" s="76"/>
      <c r="O36" s="97"/>
      <c r="P36" s="98"/>
    </row>
    <row r="37" spans="2:16" ht="12.75" hidden="1">
      <c r="B37" s="78"/>
      <c r="C37" s="78"/>
      <c r="D37" s="78"/>
      <c r="E37" s="113" t="s">
        <v>56</v>
      </c>
      <c r="F37" s="113"/>
      <c r="G37" s="113"/>
      <c r="H37" s="113"/>
      <c r="I37" s="102" t="s">
        <v>61</v>
      </c>
      <c r="J37" s="76"/>
      <c r="K37" s="103"/>
      <c r="L37" s="104"/>
      <c r="M37" s="102"/>
      <c r="N37" s="76"/>
      <c r="O37" s="103"/>
      <c r="P37" s="104"/>
    </row>
    <row r="38" spans="2:16" ht="12.75">
      <c r="B38" s="23"/>
      <c r="C38" s="23"/>
      <c r="D38" s="23"/>
      <c r="E38" s="24"/>
      <c r="F38" s="23"/>
      <c r="G38" s="23"/>
      <c r="H38" s="24"/>
      <c r="I38" s="24"/>
      <c r="J38" s="24"/>
      <c r="K38" s="24"/>
      <c r="L38" s="24"/>
      <c r="M38" s="24"/>
      <c r="N38" s="24"/>
      <c r="O38" s="24"/>
      <c r="P38" s="23"/>
    </row>
    <row r="39" spans="2:16" ht="15.75">
      <c r="B39" s="23"/>
      <c r="C39" s="53"/>
      <c r="D39" s="23"/>
      <c r="E39" s="24"/>
      <c r="F39" s="23"/>
      <c r="G39" s="23"/>
      <c r="H39" s="24"/>
      <c r="I39" s="24"/>
      <c r="J39" s="24"/>
      <c r="K39" s="24"/>
      <c r="L39" s="24"/>
      <c r="M39" s="24"/>
      <c r="N39" s="24"/>
      <c r="O39" s="24"/>
      <c r="P39" s="23"/>
    </row>
    <row r="40" ht="12.75">
      <c r="F40" s="41"/>
    </row>
    <row r="41" spans="3:16" ht="12.75">
      <c r="C41" s="114" t="s">
        <v>22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3:16" ht="12.75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ht="12.75">
      <c r="J43" s="3"/>
    </row>
    <row r="44" spans="3:15" s="6" customFormat="1" ht="13.5" thickBot="1">
      <c r="C44" s="6" t="s">
        <v>33</v>
      </c>
      <c r="D44" s="27" t="s">
        <v>58</v>
      </c>
      <c r="G44" s="6" t="s">
        <v>34</v>
      </c>
      <c r="H44" s="100" t="s">
        <v>59</v>
      </c>
      <c r="I44" s="100"/>
      <c r="J44" s="100"/>
      <c r="L44" s="6" t="s">
        <v>35</v>
      </c>
      <c r="M44" s="101" t="s">
        <v>60</v>
      </c>
      <c r="N44" s="100"/>
      <c r="O44" s="100"/>
    </row>
    <row r="45" spans="5:11" ht="12.75">
      <c r="E45" s="3"/>
      <c r="H45" s="3"/>
      <c r="K45" s="28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O35:P35"/>
    <mergeCell ref="C41:P41"/>
    <mergeCell ref="O36:P36"/>
    <mergeCell ref="E37:H37"/>
    <mergeCell ref="E36:H36"/>
    <mergeCell ref="O37:P37"/>
    <mergeCell ref="M36:N36"/>
    <mergeCell ref="B14:C17"/>
    <mergeCell ref="B18:C18"/>
    <mergeCell ref="C22:C24"/>
    <mergeCell ref="M37:N37"/>
    <mergeCell ref="C25:C27"/>
    <mergeCell ref="E35:H35"/>
    <mergeCell ref="O34:P34"/>
    <mergeCell ref="M35:N35"/>
    <mergeCell ref="D2:E2"/>
    <mergeCell ref="H7:J8"/>
    <mergeCell ref="H44:J44"/>
    <mergeCell ref="M44:O44"/>
    <mergeCell ref="K36:L36"/>
    <mergeCell ref="I37:J37"/>
    <mergeCell ref="K37:L37"/>
    <mergeCell ref="B34:H34"/>
    <mergeCell ref="I35:J35"/>
    <mergeCell ref="B35:D37"/>
    <mergeCell ref="I36:J36"/>
    <mergeCell ref="B7:D10"/>
    <mergeCell ref="B11:C13"/>
    <mergeCell ref="K7:M8"/>
    <mergeCell ref="E7:G8"/>
    <mergeCell ref="K35:L35"/>
    <mergeCell ref="C19:C21"/>
    <mergeCell ref="B28:C32"/>
    <mergeCell ref="E9:G9"/>
    <mergeCell ref="H9:J9"/>
    <mergeCell ref="B19:B27"/>
    <mergeCell ref="C1:P1"/>
    <mergeCell ref="I34:J34"/>
    <mergeCell ref="K34:L34"/>
    <mergeCell ref="M34:N34"/>
    <mergeCell ref="N7:P8"/>
    <mergeCell ref="N9:P9"/>
    <mergeCell ref="K9:M9"/>
  </mergeCells>
  <hyperlinks>
    <hyperlink ref="M44" r:id="rId1" display="cassandra.guinness@frontiercorp.com"/>
  </hyperlinks>
  <printOptions/>
  <pageMargins left="0.01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2013-01-16T21:16:59Z</cp:lastPrinted>
  <dcterms:created xsi:type="dcterms:W3CDTF">2009-11-05T22:32:05Z</dcterms:created>
  <dcterms:modified xsi:type="dcterms:W3CDTF">2013-04-05T21:21:46Z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