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86" yWindow="270" windowWidth="19260" windowHeight="12105" activeTab="1"/>
  </bookViews>
  <sheets>
    <sheet name="GO 133-C Report" sheetId="1" r:id="rId1"/>
    <sheet name="CPUC GO133-C4th qtr 2012" sheetId="2" r:id="rId2"/>
    <sheet name="October2012_InstlDetail" sheetId="3" r:id="rId3"/>
    <sheet name="OctTrble2012" sheetId="4" r:id="rId4"/>
    <sheet name="November2012_InstlDetail" sheetId="5" r:id="rId5"/>
    <sheet name="NovTrble2012" sheetId="6" r:id="rId6"/>
    <sheet name="December2012_InstlDetail" sheetId="7" r:id="rId7"/>
    <sheet name="DecTrble2012" sheetId="8" r:id="rId8"/>
  </sheets>
  <definedNames>
    <definedName name="_xlfn.IFERROR" hidden="1">#NAME?</definedName>
    <definedName name="_xlnm.Print_Area" localSheetId="1">'CPUC GO133-C4th qtr 2012'!$A$1:$P$426</definedName>
  </definedNames>
  <calcPr fullCalcOnLoad="1"/>
</workbook>
</file>

<file path=xl/sharedStrings.xml><?xml version="1.0" encoding="utf-8"?>
<sst xmlns="http://schemas.openxmlformats.org/spreadsheetml/2006/main" count="1374" uniqueCount="206">
  <si>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</si>
  <si>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</si>
  <si>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</si>
  <si>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</si>
  <si>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</si>
  <si>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</si>
  <si>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</si>
  <si>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</si>
  <si>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</si>
  <si>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</si>
  <si>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</si>
  <si>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</si>
  <si>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</si>
  <si>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</si>
  <si>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</si>
  <si>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</si>
  <si>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</si>
  <si>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</si>
  <si>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</si>
  <si>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</si>
  <si>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</si>
  <si>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</si>
  <si>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</si>
  <si>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</si>
  <si>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</si>
  <si>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</si>
  <si>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</si>
  <si>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</si>
  <si>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</si>
  <si>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</si>
  <si>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</si>
  <si>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</si>
  <si>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</si>
  <si>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</si>
  <si>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</si>
  <si>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</si>
  <si>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</si>
  <si>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</si>
  <si>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</si>
  <si>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</si>
  <si>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</si>
  <si>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</si>
  <si>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</si>
  <si>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</si>
  <si>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</si>
  <si>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</si>
  <si>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</si>
  <si>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</si>
  <si>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</si>
  <si>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</si>
  <si>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</si>
  <si>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</si>
  <si>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</si>
  <si>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</si>
  <si>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</si>
  <si>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</si>
  <si>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</si>
  <si>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</si>
  <si>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</si>
  <si>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</si>
  <si>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</si>
  <si>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</si>
  <si>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SOSO#</t>
  </si>
  <si>
    <t>SOTYPE04</t>
  </si>
  <si>
    <t>SONPA</t>
  </si>
  <si>
    <t>SONXX</t>
  </si>
  <si>
    <t>RI</t>
  </si>
  <si>
    <t>BI</t>
  </si>
  <si>
    <t>MV</t>
  </si>
  <si>
    <t>RR</t>
  </si>
  <si>
    <t>Friant</t>
  </si>
  <si>
    <t>CMPDATET04 (SO last routed date and Time)</t>
  </si>
  <si>
    <t>The Ponderosa Telephone Co.</t>
  </si>
  <si>
    <t>1014-C</t>
  </si>
  <si>
    <t xml:space="preserve">ENTDATET04 Entered Date </t>
  </si>
  <si>
    <t>SORDAT04 Requested Date</t>
  </si>
  <si>
    <t>Shaver</t>
  </si>
  <si>
    <t>Auberry</t>
  </si>
  <si>
    <t>Wishon</t>
  </si>
  <si>
    <t>O'Neals</t>
  </si>
  <si>
    <t>North Fork</t>
  </si>
  <si>
    <t>Big Creek</t>
  </si>
  <si>
    <t>Cima</t>
  </si>
  <si>
    <t>Total Company</t>
  </si>
  <si>
    <t>`</t>
  </si>
  <si>
    <t xml:space="preserve">Date Adopted: 7/28/09 </t>
  </si>
  <si>
    <t xml:space="preserve"> xc</t>
  </si>
  <si>
    <t>Date filed
(05/15/12)</t>
  </si>
  <si>
    <t>Date filed
(8/15/12)</t>
  </si>
  <si>
    <t>Date filed
(11/15/12)</t>
  </si>
  <si>
    <t>Date filed
(2/15/13)</t>
  </si>
  <si>
    <t>Total Reports</t>
  </si>
  <si>
    <t>NDT Count codes (NDT,CBDT,BSWD,CCO)</t>
  </si>
  <si>
    <t>Out of Service restored in 24hrs.</t>
  </si>
  <si>
    <t xml:space="preserve">Out of Service Time  </t>
  </si>
  <si>
    <t>number of days out of Service Time- exclusive of Sundays-Holidays</t>
  </si>
  <si>
    <t>Out of Service Time less 24 hrs ea for Sundays and Holidays</t>
  </si>
  <si>
    <t>DTTR#</t>
  </si>
  <si>
    <t>DTRPBY</t>
  </si>
  <si>
    <t>DTNPA</t>
  </si>
  <si>
    <t>DTNXX</t>
  </si>
  <si>
    <t>DTLIN</t>
  </si>
  <si>
    <t>DTTNPA</t>
  </si>
  <si>
    <t>DTTNXX</t>
  </si>
  <si>
    <t>DTTLIN</t>
  </si>
  <si>
    <t>DTRCOD</t>
  </si>
  <si>
    <t>DTTMSR</t>
  </si>
  <si>
    <t>DTRDAT</t>
  </si>
  <si>
    <t>DTRTIM</t>
  </si>
  <si>
    <t>DTCDAT</t>
  </si>
  <si>
    <t>DTCTIM</t>
  </si>
  <si>
    <t>DTPDAT</t>
  </si>
  <si>
    <t>DTPTIM</t>
  </si>
  <si>
    <t>DURATION2</t>
  </si>
  <si>
    <t>NDT</t>
  </si>
  <si>
    <t>CUSTOMER</t>
  </si>
  <si>
    <t>NOIS</t>
  </si>
  <si>
    <t>CBC</t>
  </si>
  <si>
    <t>VM</t>
  </si>
  <si>
    <t>JAMIE</t>
  </si>
  <si>
    <t>CF</t>
  </si>
  <si>
    <t>CAROL</t>
  </si>
  <si>
    <t>JERRY</t>
  </si>
  <si>
    <t>CCLD</t>
  </si>
  <si>
    <t>CCOD</t>
  </si>
  <si>
    <t>BSWD</t>
  </si>
  <si>
    <t>CATHY</t>
  </si>
  <si>
    <t>OTHR</t>
  </si>
  <si>
    <t>MARK</t>
  </si>
  <si>
    <t>JOHN</t>
  </si>
  <si>
    <t>WALLY</t>
  </si>
  <si>
    <t>LAURA</t>
  </si>
  <si>
    <t>DAVID</t>
  </si>
  <si>
    <t>DON</t>
  </si>
  <si>
    <t>STACY</t>
  </si>
  <si>
    <t>CCO</t>
  </si>
  <si>
    <t>KATHY</t>
  </si>
  <si>
    <t>TOM</t>
  </si>
  <si>
    <t>RICK</t>
  </si>
  <si>
    <t>PAT</t>
  </si>
  <si>
    <t>DONALD</t>
  </si>
  <si>
    <t>DOUG</t>
  </si>
  <si>
    <t>JUDY</t>
  </si>
  <si>
    <t>BR</t>
  </si>
  <si>
    <t>CBDT</t>
  </si>
  <si>
    <t>DAN</t>
  </si>
  <si>
    <t>THOMAS</t>
  </si>
  <si>
    <t>CASEY</t>
  </si>
  <si>
    <t>MONIA</t>
  </si>
  <si>
    <t>LARRY</t>
  </si>
  <si>
    <t>LISA</t>
  </si>
  <si>
    <t>DONNA</t>
  </si>
  <si>
    <t>SCOTT</t>
  </si>
  <si>
    <t>TINA</t>
  </si>
  <si>
    <t xml:space="preserve">Apr </t>
  </si>
  <si>
    <t>June</t>
  </si>
  <si>
    <t>RANDY</t>
  </si>
  <si>
    <t>FRANK</t>
  </si>
  <si>
    <t>TAMMY</t>
  </si>
  <si>
    <t>Sundays and Federal Holidays in Sept2012</t>
  </si>
  <si>
    <t>MARSHILLA</t>
  </si>
  <si>
    <t>PAUL</t>
  </si>
  <si>
    <t>MARK ROHRBAUGH</t>
  </si>
  <si>
    <t>EDDIE ROJO</t>
  </si>
  <si>
    <t>CURTIS LOVETT</t>
  </si>
  <si>
    <t>ANTHONY</t>
  </si>
  <si>
    <t>OTTO BERG</t>
  </si>
  <si>
    <t>SEAN</t>
  </si>
  <si>
    <t>RENEE</t>
  </si>
  <si>
    <t>ALVIN</t>
  </si>
  <si>
    <t>TAMMIE</t>
  </si>
  <si>
    <t>MARY ROGERS</t>
  </si>
  <si>
    <t>MAGGIE</t>
  </si>
  <si>
    <t>HOWARD</t>
  </si>
  <si>
    <t>DENISE</t>
  </si>
  <si>
    <t>HANK</t>
  </si>
  <si>
    <t>CHERIE</t>
  </si>
  <si>
    <t>DAVID BYRD</t>
  </si>
  <si>
    <t>PERRY</t>
  </si>
  <si>
    <t>JACQUELYN</t>
  </si>
  <si>
    <t>JAKE</t>
  </si>
  <si>
    <t>TOMMY</t>
  </si>
  <si>
    <t>SHERI JOHNSON-DGHTR</t>
  </si>
  <si>
    <t>ERICK</t>
  </si>
  <si>
    <t>KIRBY</t>
  </si>
  <si>
    <t>MELODY</t>
  </si>
  <si>
    <t>MARIAN</t>
  </si>
  <si>
    <t>DAVE MARSHALL</t>
  </si>
  <si>
    <t>E-MAIL</t>
  </si>
  <si>
    <t>NIKI AND DAVID</t>
  </si>
  <si>
    <t>TEDDIE</t>
  </si>
  <si>
    <t>CAROLYN</t>
  </si>
  <si>
    <t>CHERYL</t>
  </si>
  <si>
    <t>VICTORIA</t>
  </si>
  <si>
    <t>MARSHA</t>
  </si>
  <si>
    <t>LADONNA</t>
  </si>
  <si>
    <t>RENEE DENTON</t>
  </si>
  <si>
    <t>FOREST DOZIER</t>
  </si>
  <si>
    <t>LARRY/PAMELA</t>
  </si>
  <si>
    <t>SUE</t>
  </si>
  <si>
    <t>MARCIA</t>
  </si>
  <si>
    <t>*** Weather related outage. No sun to power batteries.</t>
  </si>
  <si>
    <t>Linda Roller</t>
  </si>
  <si>
    <t>559-868-6310</t>
  </si>
  <si>
    <t>lroller@ponderosatel.com</t>
  </si>
  <si>
    <t>GO133C.3.4.(b)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</si>
</sst>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ck">
        <color theme="0"/>
      </top>
      <bottom/>
    </border>
    <border>
      <left/>
      <right/>
      <top style="thin">
        <color theme="0"/>
      </top>
      <bottom/>
    </border>
    <border>
      <left/>
      <right/>
      <top style="thick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ck">
        <color theme="0"/>
      </bottom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58" applyFont="1">
      <alignment/>
      <protection/>
    </xf>
    <xf numFmtId="0" fontId="0" fillId="0" borderId="0" xfId="58" applyFill="1" applyBorder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5" fillId="0" borderId="10" xfId="58" applyFont="1" applyBorder="1">
      <alignment/>
      <protection/>
    </xf>
    <xf numFmtId="0" fontId="4" fillId="0" borderId="0" xfId="58" applyFont="1" applyAlignment="1">
      <alignment horizontal="right"/>
      <protection/>
    </xf>
    <xf numFmtId="0" fontId="4" fillId="0" borderId="0" xfId="58" applyFont="1" applyBorder="1">
      <alignment/>
      <protection/>
    </xf>
    <xf numFmtId="0" fontId="4" fillId="0" borderId="10" xfId="58" applyFont="1" applyBorder="1">
      <alignment/>
      <protection/>
    </xf>
    <xf numFmtId="0" fontId="0" fillId="0" borderId="0" xfId="58" applyFont="1" applyAlignment="1">
      <alignment horizontal="center"/>
      <protection/>
    </xf>
    <xf numFmtId="0" fontId="4" fillId="33" borderId="11" xfId="58" applyFont="1" applyFill="1" applyBorder="1" applyAlignment="1">
      <alignment horizontal="center"/>
      <protection/>
    </xf>
    <xf numFmtId="0" fontId="4" fillId="33" borderId="0" xfId="58" applyFont="1" applyFill="1" applyBorder="1" applyAlignment="1">
      <alignment horizontal="center"/>
      <protection/>
    </xf>
    <xf numFmtId="0" fontId="0" fillId="0" borderId="12" xfId="58" applyFont="1" applyBorder="1">
      <alignment/>
      <protection/>
    </xf>
    <xf numFmtId="2" fontId="0" fillId="0" borderId="13" xfId="58" applyNumberFormat="1" applyFont="1" applyFill="1" applyBorder="1">
      <alignment/>
      <protection/>
    </xf>
    <xf numFmtId="2" fontId="0" fillId="34" borderId="13" xfId="58" applyNumberFormat="1" applyFont="1" applyFill="1" applyBorder="1">
      <alignment/>
      <protection/>
    </xf>
    <xf numFmtId="2" fontId="0" fillId="0" borderId="14" xfId="58" applyNumberFormat="1" applyFont="1" applyFill="1" applyBorder="1">
      <alignment/>
      <protection/>
    </xf>
    <xf numFmtId="0" fontId="0" fillId="0" borderId="14" xfId="58" applyFont="1" applyBorder="1">
      <alignment/>
      <protection/>
    </xf>
    <xf numFmtId="2" fontId="0" fillId="0" borderId="15" xfId="58" applyNumberFormat="1" applyFont="1" applyFill="1" applyBorder="1">
      <alignment/>
      <protection/>
    </xf>
    <xf numFmtId="2" fontId="0" fillId="34" borderId="15" xfId="58" applyNumberFormat="1" applyFont="1" applyFill="1" applyBorder="1">
      <alignment/>
      <protection/>
    </xf>
    <xf numFmtId="2" fontId="0" fillId="0" borderId="16" xfId="58" applyNumberFormat="1" applyFont="1" applyFill="1" applyBorder="1">
      <alignment/>
      <protection/>
    </xf>
    <xf numFmtId="0" fontId="0" fillId="0" borderId="11" xfId="58" applyFont="1" applyBorder="1">
      <alignment/>
      <protection/>
    </xf>
    <xf numFmtId="2" fontId="0" fillId="0" borderId="17" xfId="58" applyNumberFormat="1" applyFont="1" applyFill="1" applyBorder="1">
      <alignment/>
      <protection/>
    </xf>
    <xf numFmtId="2" fontId="0" fillId="34" borderId="17" xfId="58" applyNumberFormat="1" applyFont="1" applyFill="1" applyBorder="1">
      <alignment/>
      <protection/>
    </xf>
    <xf numFmtId="0" fontId="0" fillId="0" borderId="14" xfId="58" applyFont="1" applyBorder="1" applyAlignment="1">
      <alignment wrapText="1"/>
      <protection/>
    </xf>
    <xf numFmtId="2" fontId="0" fillId="34" borderId="16" xfId="58" applyNumberFormat="1" applyFont="1" applyFill="1" applyBorder="1">
      <alignment/>
      <protection/>
    </xf>
    <xf numFmtId="10" fontId="0" fillId="34" borderId="16" xfId="58" applyNumberFormat="1" applyFont="1" applyFill="1" applyBorder="1">
      <alignment/>
      <protection/>
    </xf>
    <xf numFmtId="10" fontId="0" fillId="0" borderId="14" xfId="58" applyNumberFormat="1" applyFont="1" applyFill="1" applyBorder="1">
      <alignment/>
      <protection/>
    </xf>
    <xf numFmtId="0" fontId="0" fillId="33" borderId="15" xfId="58" applyFont="1" applyFill="1" applyBorder="1">
      <alignment/>
      <protection/>
    </xf>
    <xf numFmtId="0" fontId="0" fillId="33" borderId="14" xfId="58" applyFont="1" applyFill="1" applyBorder="1">
      <alignment/>
      <protection/>
    </xf>
    <xf numFmtId="0" fontId="0" fillId="33" borderId="17" xfId="58" applyFont="1" applyFill="1" applyBorder="1">
      <alignment/>
      <protection/>
    </xf>
    <xf numFmtId="0" fontId="0" fillId="33" borderId="11" xfId="58" applyFont="1" applyFill="1" applyBorder="1">
      <alignment/>
      <protection/>
    </xf>
    <xf numFmtId="0" fontId="0" fillId="33" borderId="16" xfId="58" applyFont="1" applyFill="1" applyBorder="1">
      <alignment/>
      <protection/>
    </xf>
    <xf numFmtId="0" fontId="0" fillId="33" borderId="12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0" fontId="0" fillId="34" borderId="17" xfId="58" applyFont="1" applyFill="1" applyBorder="1">
      <alignment/>
      <protection/>
    </xf>
    <xf numFmtId="0" fontId="0" fillId="0" borderId="14" xfId="58" applyFont="1" applyFill="1" applyBorder="1">
      <alignment/>
      <protection/>
    </xf>
    <xf numFmtId="0" fontId="0" fillId="0" borderId="15" xfId="58" applyFont="1" applyFill="1" applyBorder="1">
      <alignment/>
      <protection/>
    </xf>
    <xf numFmtId="0" fontId="0" fillId="34" borderId="15" xfId="58" applyFont="1" applyFill="1" applyBorder="1">
      <alignment/>
      <protection/>
    </xf>
    <xf numFmtId="10" fontId="0" fillId="33" borderId="16" xfId="58" applyNumberFormat="1" applyFont="1" applyFill="1" applyBorder="1">
      <alignment/>
      <protection/>
    </xf>
    <xf numFmtId="0" fontId="0" fillId="0" borderId="11" xfId="58" applyFont="1" applyBorder="1" applyAlignment="1">
      <alignment wrapText="1"/>
      <protection/>
    </xf>
    <xf numFmtId="0" fontId="0" fillId="0" borderId="18" xfId="58" applyFont="1" applyBorder="1">
      <alignment/>
      <protection/>
    </xf>
    <xf numFmtId="10" fontId="0" fillId="34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2" fontId="0" fillId="33" borderId="16" xfId="58" applyNumberFormat="1" applyFont="1" applyFill="1" applyBorder="1">
      <alignment/>
      <protection/>
    </xf>
    <xf numFmtId="0" fontId="0" fillId="0" borderId="0" xfId="58" applyFont="1" applyBorder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4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4" fillId="0" borderId="10" xfId="58" applyFont="1" applyBorder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0" fillId="0" borderId="0" xfId="58">
      <alignment/>
      <protection/>
    </xf>
    <xf numFmtId="2" fontId="0" fillId="33" borderId="15" xfId="58" applyNumberFormat="1" applyFont="1" applyFill="1" applyBorder="1">
      <alignment/>
      <protection/>
    </xf>
    <xf numFmtId="2" fontId="0" fillId="33" borderId="14" xfId="58" applyNumberFormat="1" applyFont="1" applyFill="1" applyBorder="1">
      <alignment/>
      <protection/>
    </xf>
    <xf numFmtId="0" fontId="0" fillId="0" borderId="11" xfId="58" applyFont="1" applyFill="1" applyBorder="1" applyAlignment="1">
      <alignment wrapText="1"/>
      <protection/>
    </xf>
    <xf numFmtId="0" fontId="0" fillId="34" borderId="11" xfId="58" applyFont="1" applyFill="1" applyBorder="1">
      <alignment/>
      <protection/>
    </xf>
    <xf numFmtId="0" fontId="0" fillId="34" borderId="14" xfId="58" applyFont="1" applyFill="1" applyBorder="1">
      <alignment/>
      <protection/>
    </xf>
    <xf numFmtId="0" fontId="0" fillId="0" borderId="18" xfId="58" applyFont="1" applyFill="1" applyBorder="1">
      <alignment/>
      <protection/>
    </xf>
    <xf numFmtId="9" fontId="0" fillId="34" borderId="0" xfId="58" applyNumberFormat="1" applyFont="1" applyFill="1" applyBorder="1">
      <alignment/>
      <protection/>
    </xf>
    <xf numFmtId="9" fontId="0" fillId="0" borderId="0" xfId="58" applyNumberFormat="1" applyFont="1" applyFill="1" applyBorder="1">
      <alignment/>
      <protection/>
    </xf>
    <xf numFmtId="0" fontId="0" fillId="0" borderId="12" xfId="58" applyFont="1" applyFill="1" applyBorder="1">
      <alignment/>
      <protection/>
    </xf>
    <xf numFmtId="10" fontId="0" fillId="33" borderId="14" xfId="58" applyNumberFormat="1" applyFont="1" applyFill="1" applyBorder="1">
      <alignment/>
      <protection/>
    </xf>
    <xf numFmtId="0" fontId="0" fillId="0" borderId="11" xfId="58" applyFont="1" applyFill="1" applyBorder="1">
      <alignment/>
      <protection/>
    </xf>
    <xf numFmtId="9" fontId="0" fillId="33" borderId="0" xfId="58" applyNumberFormat="1" applyFont="1" applyFill="1" applyBorder="1">
      <alignment/>
      <protection/>
    </xf>
    <xf numFmtId="0" fontId="0" fillId="0" borderId="0" xfId="58" applyFont="1" applyAlignment="1">
      <alignment horizontal="right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9" fontId="0" fillId="33" borderId="18" xfId="58" applyNumberFormat="1" applyFont="1" applyFill="1" applyBorder="1">
      <alignment/>
      <protection/>
    </xf>
    <xf numFmtId="1" fontId="0" fillId="34" borderId="15" xfId="58" applyNumberFormat="1" applyFont="1" applyFill="1" applyBorder="1">
      <alignment/>
      <protection/>
    </xf>
    <xf numFmtId="1" fontId="0" fillId="34" borderId="17" xfId="58" applyNumberFormat="1" applyFont="1" applyFill="1" applyBorder="1">
      <alignment/>
      <protection/>
    </xf>
    <xf numFmtId="2" fontId="0" fillId="34" borderId="14" xfId="58" applyNumberFormat="1" applyFont="1" applyFill="1" applyBorder="1">
      <alignment/>
      <protection/>
    </xf>
    <xf numFmtId="2" fontId="0" fillId="34" borderId="12" xfId="58" applyNumberFormat="1" applyFont="1" applyFill="1" applyBorder="1">
      <alignment/>
      <protection/>
    </xf>
    <xf numFmtId="2" fontId="0" fillId="34" borderId="11" xfId="58" applyNumberFormat="1" applyFont="1" applyFill="1" applyBorder="1">
      <alignment/>
      <protection/>
    </xf>
    <xf numFmtId="10" fontId="0" fillId="34" borderId="12" xfId="58" applyNumberFormat="1" applyFont="1" applyFill="1" applyBorder="1">
      <alignment/>
      <protection/>
    </xf>
    <xf numFmtId="1" fontId="0" fillId="34" borderId="14" xfId="58" applyNumberFormat="1" applyFont="1" applyFill="1" applyBorder="1">
      <alignment/>
      <protection/>
    </xf>
    <xf numFmtId="1" fontId="0" fillId="34" borderId="11" xfId="58" applyNumberFormat="1" applyFont="1" applyFill="1" applyBorder="1">
      <alignment/>
      <protection/>
    </xf>
    <xf numFmtId="10" fontId="0" fillId="0" borderId="13" xfId="58" applyNumberFormat="1" applyFont="1" applyFill="1" applyBorder="1">
      <alignment/>
      <protection/>
    </xf>
    <xf numFmtId="0" fontId="0" fillId="0" borderId="13" xfId="58" applyFont="1" applyFill="1" applyBorder="1">
      <alignment/>
      <protection/>
    </xf>
    <xf numFmtId="2" fontId="0" fillId="0" borderId="0" xfId="58" applyNumberFormat="1" applyFont="1" applyFill="1" applyBorder="1">
      <alignment/>
      <protection/>
    </xf>
    <xf numFmtId="0" fontId="0" fillId="0" borderId="19" xfId="58" applyFont="1" applyFill="1" applyBorder="1">
      <alignment/>
      <protection/>
    </xf>
    <xf numFmtId="2" fontId="0" fillId="33" borderId="13" xfId="58" applyNumberFormat="1" applyFont="1" applyFill="1" applyBorder="1">
      <alignment/>
      <protection/>
    </xf>
    <xf numFmtId="0" fontId="0" fillId="33" borderId="13" xfId="58" applyFont="1" applyFill="1" applyBorder="1">
      <alignment/>
      <protection/>
    </xf>
    <xf numFmtId="0" fontId="0" fillId="33" borderId="20" xfId="58" applyFont="1" applyFill="1" applyBorder="1">
      <alignment/>
      <protection/>
    </xf>
    <xf numFmtId="0" fontId="0" fillId="33" borderId="19" xfId="58" applyFont="1" applyFill="1" applyBorder="1">
      <alignment/>
      <protection/>
    </xf>
    <xf numFmtId="10" fontId="0" fillId="34" borderId="14" xfId="58" applyNumberFormat="1" applyFont="1" applyFill="1" applyBorder="1">
      <alignment/>
      <protection/>
    </xf>
    <xf numFmtId="10" fontId="0" fillId="34" borderId="13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center"/>
      <protection/>
    </xf>
    <xf numFmtId="0" fontId="4" fillId="0" borderId="11" xfId="58" applyFont="1" applyFill="1" applyBorder="1" applyAlignment="1">
      <alignment horizontal="center"/>
      <protection/>
    </xf>
    <xf numFmtId="0" fontId="0" fillId="0" borderId="20" xfId="58" applyFont="1" applyFill="1" applyBorder="1">
      <alignment/>
      <protection/>
    </xf>
    <xf numFmtId="0" fontId="4" fillId="0" borderId="14" xfId="58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70" applyFont="1" applyAlignment="1">
      <alignment wrapText="1"/>
      <protection/>
    </xf>
    <xf numFmtId="0" fontId="28" fillId="0" borderId="0" xfId="66" applyFont="1">
      <alignment/>
      <protection/>
    </xf>
    <xf numFmtId="0" fontId="0" fillId="0" borderId="0" xfId="66" applyFont="1" applyAlignment="1">
      <alignment wrapText="1"/>
      <protection/>
    </xf>
    <xf numFmtId="0" fontId="28" fillId="0" borderId="0" xfId="66" applyFont="1" applyAlignment="1">
      <alignment wrapText="1"/>
      <protection/>
    </xf>
    <xf numFmtId="0" fontId="28" fillId="0" borderId="0" xfId="66" applyFont="1" applyFill="1" applyAlignment="1">
      <alignment wrapText="1"/>
      <protection/>
    </xf>
    <xf numFmtId="14" fontId="28" fillId="7" borderId="14" xfId="70" applyNumberFormat="1" applyFont="1" applyFill="1" applyBorder="1" applyAlignment="1">
      <alignment horizontal="center"/>
      <protection/>
    </xf>
    <xf numFmtId="0" fontId="28" fillId="0" borderId="0" xfId="66" applyFont="1" applyFill="1">
      <alignment/>
      <protection/>
    </xf>
    <xf numFmtId="2" fontId="28" fillId="0" borderId="0" xfId="66" applyNumberFormat="1" applyFont="1" applyFill="1">
      <alignment/>
      <protection/>
    </xf>
    <xf numFmtId="1" fontId="0" fillId="33" borderId="16" xfId="58" applyNumberFormat="1" applyFont="1" applyFill="1" applyBorder="1">
      <alignment/>
      <protection/>
    </xf>
    <xf numFmtId="10" fontId="0" fillId="0" borderId="16" xfId="58" applyNumberFormat="1" applyFont="1" applyFill="1" applyBorder="1">
      <alignment/>
      <protection/>
    </xf>
    <xf numFmtId="1" fontId="0" fillId="0" borderId="16" xfId="58" applyNumberFormat="1" applyFont="1" applyFill="1" applyBorder="1">
      <alignment/>
      <protection/>
    </xf>
    <xf numFmtId="9" fontId="0" fillId="0" borderId="18" xfId="58" applyNumberFormat="1" applyFont="1" applyFill="1" applyBorder="1">
      <alignment/>
      <protection/>
    </xf>
    <xf numFmtId="10" fontId="0" fillId="0" borderId="15" xfId="58" applyNumberFormat="1" applyFont="1" applyFill="1" applyBorder="1">
      <alignment/>
      <protection/>
    </xf>
    <xf numFmtId="14" fontId="28" fillId="0" borderId="14" xfId="70" applyNumberFormat="1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10" fontId="0" fillId="33" borderId="13" xfId="58" applyNumberFormat="1" applyFont="1" applyFill="1" applyBorder="1">
      <alignment/>
      <protection/>
    </xf>
    <xf numFmtId="10" fontId="0" fillId="33" borderId="15" xfId="58" applyNumberFormat="1" applyFont="1" applyFill="1" applyBorder="1">
      <alignment/>
      <protection/>
    </xf>
    <xf numFmtId="0" fontId="0" fillId="34" borderId="12" xfId="58" applyFont="1" applyFill="1" applyBorder="1">
      <alignment/>
      <protection/>
    </xf>
    <xf numFmtId="0" fontId="0" fillId="34" borderId="16" xfId="58" applyFont="1" applyFill="1" applyBorder="1">
      <alignment/>
      <protection/>
    </xf>
    <xf numFmtId="0" fontId="4" fillId="0" borderId="21" xfId="58" applyFont="1" applyFill="1" applyBorder="1" applyAlignment="1">
      <alignment horizontal="center"/>
      <protection/>
    </xf>
    <xf numFmtId="2" fontId="0" fillId="0" borderId="22" xfId="58" applyNumberFormat="1" applyFont="1" applyFill="1" applyBorder="1">
      <alignment/>
      <protection/>
    </xf>
    <xf numFmtId="2" fontId="0" fillId="0" borderId="23" xfId="58" applyNumberFormat="1" applyFont="1" applyFill="1" applyBorder="1">
      <alignment/>
      <protection/>
    </xf>
    <xf numFmtId="2" fontId="0" fillId="0" borderId="24" xfId="58" applyNumberFormat="1" applyFont="1" applyFill="1" applyBorder="1">
      <alignment/>
      <protection/>
    </xf>
    <xf numFmtId="0" fontId="0" fillId="0" borderId="22" xfId="58" applyFont="1" applyFill="1" applyBorder="1">
      <alignment/>
      <protection/>
    </xf>
    <xf numFmtId="0" fontId="0" fillId="0" borderId="24" xfId="58" applyFont="1" applyFill="1" applyBorder="1">
      <alignment/>
      <protection/>
    </xf>
    <xf numFmtId="0" fontId="0" fillId="0" borderId="23" xfId="58" applyFont="1" applyFill="1" applyBorder="1">
      <alignment/>
      <protection/>
    </xf>
    <xf numFmtId="9" fontId="0" fillId="0" borderId="21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41" fontId="0" fillId="33" borderId="13" xfId="58" applyNumberFormat="1" applyFont="1" applyFill="1" applyBorder="1">
      <alignment/>
      <protection/>
    </xf>
    <xf numFmtId="37" fontId="0" fillId="33" borderId="13" xfId="58" applyNumberFormat="1" applyFont="1" applyFill="1" applyBorder="1">
      <alignment/>
      <protection/>
    </xf>
    <xf numFmtId="9" fontId="0" fillId="34" borderId="18" xfId="58" applyNumberFormat="1" applyFont="1" applyFill="1" applyBorder="1">
      <alignment/>
      <protection/>
    </xf>
    <xf numFmtId="0" fontId="47" fillId="35" borderId="25" xfId="0" applyFont="1" applyFill="1" applyBorder="1" applyAlignment="1">
      <alignment/>
    </xf>
    <xf numFmtId="0" fontId="48" fillId="36" borderId="26" xfId="0" applyFont="1" applyFill="1" applyBorder="1" applyAlignment="1">
      <alignment/>
    </xf>
    <xf numFmtId="0" fontId="48" fillId="36" borderId="27" xfId="0" applyFont="1" applyFill="1" applyBorder="1" applyAlignment="1">
      <alignment/>
    </xf>
    <xf numFmtId="0" fontId="48" fillId="37" borderId="26" xfId="0" applyFont="1" applyFill="1" applyBorder="1" applyAlignment="1">
      <alignment/>
    </xf>
    <xf numFmtId="0" fontId="48" fillId="0" borderId="26" xfId="0" applyFont="1" applyFill="1" applyBorder="1" applyAlignment="1">
      <alignment/>
    </xf>
    <xf numFmtId="0" fontId="48" fillId="37" borderId="28" xfId="0" applyFont="1" applyFill="1" applyBorder="1" applyAlignment="1">
      <alignment/>
    </xf>
    <xf numFmtId="0" fontId="48" fillId="36" borderId="28" xfId="0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8" fillId="0" borderId="25" xfId="0" applyFont="1" applyFill="1" applyBorder="1" applyAlignment="1">
      <alignment/>
    </xf>
    <xf numFmtId="1" fontId="48" fillId="0" borderId="26" xfId="0" applyNumberFormat="1" applyFont="1" applyFill="1" applyBorder="1" applyAlignment="1">
      <alignment/>
    </xf>
    <xf numFmtId="1" fontId="48" fillId="0" borderId="25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48" fillId="36" borderId="29" xfId="0" applyFont="1" applyFill="1" applyBorder="1" applyAlignment="1">
      <alignment/>
    </xf>
    <xf numFmtId="0" fontId="48" fillId="2" borderId="28" xfId="0" applyFont="1" applyFill="1" applyBorder="1" applyAlignment="1">
      <alignment/>
    </xf>
    <xf numFmtId="0" fontId="48" fillId="2" borderId="26" xfId="0" applyFont="1" applyFill="1" applyBorder="1" applyAlignment="1">
      <alignment/>
    </xf>
    <xf numFmtId="14" fontId="48" fillId="36" borderId="27" xfId="0" applyNumberFormat="1" applyFont="1" applyFill="1" applyBorder="1" applyAlignment="1">
      <alignment/>
    </xf>
    <xf numFmtId="14" fontId="48" fillId="37" borderId="26" xfId="0" applyNumberFormat="1" applyFont="1" applyFill="1" applyBorder="1" applyAlignment="1">
      <alignment/>
    </xf>
    <xf numFmtId="14" fontId="48" fillId="36" borderId="26" xfId="0" applyNumberFormat="1" applyFont="1" applyFill="1" applyBorder="1" applyAlignment="1">
      <alignment/>
    </xf>
    <xf numFmtId="14" fontId="48" fillId="2" borderId="26" xfId="0" applyNumberFormat="1" applyFont="1" applyFill="1" applyBorder="1" applyAlignment="1">
      <alignment/>
    </xf>
    <xf numFmtId="14" fontId="48" fillId="0" borderId="26" xfId="0" applyNumberFormat="1" applyFont="1" applyFill="1" applyBorder="1" applyAlignment="1">
      <alignment/>
    </xf>
    <xf numFmtId="14" fontId="28" fillId="0" borderId="0" xfId="70" applyNumberFormat="1" applyFont="1" applyFill="1" applyBorder="1" applyAlignment="1">
      <alignment horizontal="center"/>
      <protection/>
    </xf>
    <xf numFmtId="0" fontId="4" fillId="0" borderId="10" xfId="58" applyFont="1" applyBorder="1" applyAlignment="1">
      <alignment horizontal="left"/>
      <protection/>
    </xf>
    <xf numFmtId="10" fontId="0" fillId="0" borderId="23" xfId="58" applyNumberFormat="1" applyFont="1" applyFill="1" applyBorder="1">
      <alignment/>
      <protection/>
    </xf>
    <xf numFmtId="10" fontId="0" fillId="0" borderId="22" xfId="58" applyNumberFormat="1" applyFont="1" applyFill="1" applyBorder="1">
      <alignment/>
      <protection/>
    </xf>
    <xf numFmtId="9" fontId="0" fillId="0" borderId="24" xfId="58" applyNumberFormat="1" applyFont="1" applyFill="1" applyBorder="1">
      <alignment/>
      <protection/>
    </xf>
    <xf numFmtId="10" fontId="0" fillId="0" borderId="21" xfId="58" applyNumberFormat="1" applyFont="1" applyFill="1" applyBorder="1">
      <alignment/>
      <protection/>
    </xf>
    <xf numFmtId="0" fontId="0" fillId="0" borderId="0" xfId="58" applyFill="1" applyBorder="1" applyAlignment="1">
      <alignment shrinkToFit="1"/>
      <protection/>
    </xf>
    <xf numFmtId="0" fontId="48" fillId="0" borderId="27" xfId="0" applyFont="1" applyFill="1" applyBorder="1" applyAlignment="1">
      <alignment/>
    </xf>
    <xf numFmtId="1" fontId="48" fillId="0" borderId="27" xfId="0" applyNumberFormat="1" applyFont="1" applyFill="1" applyBorder="1" applyAlignment="1">
      <alignment/>
    </xf>
    <xf numFmtId="0" fontId="48" fillId="0" borderId="30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" fontId="4" fillId="0" borderId="31" xfId="0" applyNumberFormat="1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1" fontId="4" fillId="0" borderId="25" xfId="0" applyNumberFormat="1" applyFont="1" applyFill="1" applyBorder="1" applyAlignment="1">
      <alignment wrapText="1"/>
    </xf>
    <xf numFmtId="0" fontId="48" fillId="8" borderId="28" xfId="0" applyFont="1" applyFill="1" applyBorder="1" applyAlignment="1">
      <alignment/>
    </xf>
    <xf numFmtId="0" fontId="48" fillId="8" borderId="26" xfId="0" applyFont="1" applyFill="1" applyBorder="1" applyAlignment="1">
      <alignment/>
    </xf>
    <xf numFmtId="14" fontId="48" fillId="8" borderId="26" xfId="0" applyNumberFormat="1" applyFont="1" applyFill="1" applyBorder="1" applyAlignment="1">
      <alignment/>
    </xf>
    <xf numFmtId="0" fontId="0" fillId="0" borderId="0" xfId="70" applyFont="1" applyFill="1" applyAlignment="1">
      <alignment wrapText="1"/>
      <protection/>
    </xf>
    <xf numFmtId="0" fontId="0" fillId="0" borderId="13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3" fillId="0" borderId="0" xfId="58" applyFont="1" applyAlignment="1">
      <alignment horizontal="center" vertical="center" wrapText="1"/>
      <protection/>
    </xf>
    <xf numFmtId="0" fontId="0" fillId="0" borderId="0" xfId="58" applyFont="1">
      <alignment/>
      <protection/>
    </xf>
    <xf numFmtId="0" fontId="5" fillId="0" borderId="10" xfId="58" applyFont="1" applyBorder="1" applyAlignment="1">
      <alignment horizontal="center"/>
      <protection/>
    </xf>
    <xf numFmtId="0" fontId="3" fillId="0" borderId="20" xfId="58" applyFont="1" applyBorder="1" applyAlignment="1">
      <alignment horizontal="center" vertical="center"/>
      <protection/>
    </xf>
    <xf numFmtId="0" fontId="0" fillId="0" borderId="17" xfId="58" applyFont="1" applyBorder="1" applyAlignment="1">
      <alignment/>
      <protection/>
    </xf>
    <xf numFmtId="0" fontId="0" fillId="0" borderId="24" xfId="58" applyFont="1" applyBorder="1" applyAlignment="1">
      <alignment/>
      <protection/>
    </xf>
    <xf numFmtId="0" fontId="0" fillId="0" borderId="32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21" xfId="58" applyFont="1" applyBorder="1" applyAlignment="1">
      <alignment/>
      <protection/>
    </xf>
    <xf numFmtId="0" fontId="0" fillId="0" borderId="19" xfId="58" applyFont="1" applyBorder="1" applyAlignment="1">
      <alignment/>
      <protection/>
    </xf>
    <xf numFmtId="0" fontId="0" fillId="0" borderId="16" xfId="58" applyFont="1" applyBorder="1" applyAlignment="1">
      <alignment/>
      <protection/>
    </xf>
    <xf numFmtId="0" fontId="0" fillId="0" borderId="23" xfId="58" applyFont="1" applyBorder="1" applyAlignment="1">
      <alignment/>
      <protection/>
    </xf>
    <xf numFmtId="0" fontId="0" fillId="33" borderId="20" xfId="58" applyFont="1" applyFill="1" applyBorder="1" applyAlignment="1">
      <alignment horizontal="center" wrapText="1"/>
      <protection/>
    </xf>
    <xf numFmtId="0" fontId="0" fillId="33" borderId="17" xfId="58" applyFont="1" applyFill="1" applyBorder="1" applyAlignment="1">
      <alignment horizontal="center"/>
      <protection/>
    </xf>
    <xf numFmtId="0" fontId="0" fillId="33" borderId="19" xfId="58" applyFont="1" applyFill="1" applyBorder="1" applyAlignment="1">
      <alignment horizontal="center"/>
      <protection/>
    </xf>
    <xf numFmtId="0" fontId="0" fillId="33" borderId="16" xfId="58" applyFont="1" applyFill="1" applyBorder="1" applyAlignment="1">
      <alignment horizontal="center"/>
      <protection/>
    </xf>
    <xf numFmtId="0" fontId="0" fillId="0" borderId="20" xfId="58" applyFont="1" applyFill="1" applyBorder="1" applyAlignment="1">
      <alignment horizontal="center" wrapText="1"/>
      <protection/>
    </xf>
    <xf numFmtId="0" fontId="0" fillId="0" borderId="17" xfId="58" applyFont="1" applyFill="1" applyBorder="1" applyAlignment="1">
      <alignment horizontal="center"/>
      <protection/>
    </xf>
    <xf numFmtId="0" fontId="0" fillId="0" borderId="24" xfId="58" applyFont="1" applyFill="1" applyBorder="1" applyAlignment="1">
      <alignment horizontal="center"/>
      <protection/>
    </xf>
    <xf numFmtId="0" fontId="0" fillId="0" borderId="19" xfId="58" applyFont="1" applyFill="1" applyBorder="1" applyAlignment="1">
      <alignment horizontal="center"/>
      <protection/>
    </xf>
    <xf numFmtId="0" fontId="0" fillId="0" borderId="16" xfId="58" applyFont="1" applyFill="1" applyBorder="1" applyAlignment="1">
      <alignment horizontal="center"/>
      <protection/>
    </xf>
    <xf numFmtId="0" fontId="0" fillId="0" borderId="23" xfId="58" applyFont="1" applyFill="1" applyBorder="1" applyAlignment="1">
      <alignment horizontal="center"/>
      <protection/>
    </xf>
    <xf numFmtId="0" fontId="0" fillId="33" borderId="17" xfId="58" applyFont="1" applyFill="1" applyBorder="1" applyAlignment="1">
      <alignment horizontal="center" wrapText="1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4" fillId="0" borderId="20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/>
      <protection/>
    </xf>
    <xf numFmtId="0" fontId="0" fillId="0" borderId="22" xfId="58" applyFont="1" applyBorder="1" applyAlignment="1">
      <alignment/>
      <protection/>
    </xf>
    <xf numFmtId="0" fontId="4" fillId="0" borderId="11" xfId="58" applyFont="1" applyBorder="1" applyAlignment="1">
      <alignment horizontal="center" vertical="center" textRotation="90"/>
      <protection/>
    </xf>
    <xf numFmtId="0" fontId="4" fillId="0" borderId="18" xfId="58" applyFont="1" applyBorder="1" applyAlignment="1">
      <alignment horizontal="center" vertical="center" textRotation="90"/>
      <protection/>
    </xf>
    <xf numFmtId="0" fontId="4" fillId="0" borderId="12" xfId="58" applyFont="1" applyBorder="1" applyAlignment="1">
      <alignment horizontal="center" vertical="center" textRotation="90"/>
      <protection/>
    </xf>
    <xf numFmtId="0" fontId="0" fillId="0" borderId="20" xfId="58" applyFont="1" applyBorder="1" applyAlignment="1">
      <alignment vertical="center" wrapText="1"/>
      <protection/>
    </xf>
    <xf numFmtId="0" fontId="0" fillId="0" borderId="32" xfId="58" applyFont="1" applyBorder="1" applyAlignment="1">
      <alignment vertical="center" wrapText="1"/>
      <protection/>
    </xf>
    <xf numFmtId="0" fontId="0" fillId="0" borderId="19" xfId="58" applyFont="1" applyBorder="1" applyAlignment="1">
      <alignment vertical="center" wrapText="1"/>
      <protection/>
    </xf>
    <xf numFmtId="0" fontId="4" fillId="33" borderId="13" xfId="58" applyFont="1" applyFill="1" applyBorder="1" applyAlignment="1">
      <alignment horizontal="center"/>
      <protection/>
    </xf>
    <xf numFmtId="0" fontId="4" fillId="33" borderId="15" xfId="58" applyFont="1" applyFill="1" applyBorder="1" applyAlignment="1">
      <alignment horizontal="center"/>
      <protection/>
    </xf>
    <xf numFmtId="0" fontId="4" fillId="33" borderId="22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15" xfId="58" applyFont="1" applyFill="1" applyBorder="1" applyAlignment="1">
      <alignment horizontal="center"/>
      <protection/>
    </xf>
    <xf numFmtId="0" fontId="4" fillId="0" borderId="22" xfId="58" applyFont="1" applyFill="1" applyBorder="1" applyAlignment="1">
      <alignment horizontal="center"/>
      <protection/>
    </xf>
    <xf numFmtId="0" fontId="4" fillId="0" borderId="20" xfId="58" applyFont="1" applyBorder="1" applyAlignment="1">
      <alignment vertical="center" wrapText="1"/>
      <protection/>
    </xf>
    <xf numFmtId="0" fontId="4" fillId="0" borderId="13" xfId="58" applyFont="1" applyBorder="1" applyAlignment="1">
      <alignment horizontal="center"/>
      <protection/>
    </xf>
    <xf numFmtId="0" fontId="4" fillId="0" borderId="15" xfId="58" applyFont="1" applyBorder="1" applyAlignment="1">
      <alignment/>
      <protection/>
    </xf>
    <xf numFmtId="0" fontId="4" fillId="0" borderId="22" xfId="58" applyFont="1" applyBorder="1" applyAlignment="1">
      <alignment/>
      <protection/>
    </xf>
    <xf numFmtId="0" fontId="4" fillId="33" borderId="13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0" fillId="0" borderId="14" xfId="58" applyFont="1" applyFill="1" applyBorder="1" applyAlignment="1">
      <alignment/>
      <protection/>
    </xf>
    <xf numFmtId="0" fontId="0" fillId="33" borderId="13" xfId="58" applyFont="1" applyFill="1" applyBorder="1" applyAlignment="1">
      <alignment/>
      <protection/>
    </xf>
    <xf numFmtId="0" fontId="0" fillId="33" borderId="22" xfId="58" applyFont="1" applyFill="1" applyBorder="1" applyAlignment="1">
      <alignment/>
      <protection/>
    </xf>
    <xf numFmtId="0" fontId="0" fillId="0" borderId="13" xfId="58" applyFont="1" applyFill="1" applyBorder="1" applyAlignment="1">
      <alignment/>
      <protection/>
    </xf>
    <xf numFmtId="0" fontId="4" fillId="0" borderId="14" xfId="58" applyFont="1" applyFill="1" applyBorder="1" applyAlignment="1">
      <alignment horizontal="left" vertical="top" wrapText="1"/>
      <protection/>
    </xf>
    <xf numFmtId="0" fontId="0" fillId="0" borderId="14" xfId="58" applyFont="1" applyBorder="1" applyAlignment="1">
      <alignment/>
      <protection/>
    </xf>
    <xf numFmtId="0" fontId="4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4" fillId="0" borderId="10" xfId="58" applyFont="1" applyBorder="1" applyAlignment="1">
      <alignment horizontal="left"/>
      <protection/>
    </xf>
    <xf numFmtId="0" fontId="38" fillId="0" borderId="10" xfId="52" applyBorder="1" applyAlignment="1">
      <alignment horizontal="left"/>
    </xf>
    <xf numFmtId="0" fontId="4" fillId="0" borderId="15" xfId="58" applyFont="1" applyBorder="1" applyAlignment="1">
      <alignment horizontal="center" vertical="center"/>
      <protection/>
    </xf>
    <xf numFmtId="0" fontId="0" fillId="0" borderId="15" xfId="58" applyFont="1" applyBorder="1" applyAlignment="1">
      <alignment/>
      <protection/>
    </xf>
    <xf numFmtId="0" fontId="0" fillId="0" borderId="0" xfId="58" applyFont="1" applyAlignment="1">
      <alignment horizontal="left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3" xfId="59"/>
    <cellStyle name="Normal 3 2" xfId="60"/>
    <cellStyle name="Normal 3 2 2" xfId="61"/>
    <cellStyle name="Normal 3 2 2 2" xfId="62"/>
    <cellStyle name="Normal 4" xfId="63"/>
    <cellStyle name="Normal 4 2" xfId="64"/>
    <cellStyle name="Normal 4 2 2" xfId="65"/>
    <cellStyle name="Normal 4 2 3" xfId="66"/>
    <cellStyle name="Normal 4 3" xfId="67"/>
    <cellStyle name="Normal 5" xfId="68"/>
    <cellStyle name="Normal 5 2" xfId="69"/>
    <cellStyle name="Normal 5 2 2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roller@ponderosatel.com" TargetMode="External" /><Relationship Id="rId2" Type="http://schemas.openxmlformats.org/officeDocument/2006/relationships/hyperlink" Target="mailto:lroller@ponderosatel.com" TargetMode="External" /><Relationship Id="rId3" Type="http://schemas.openxmlformats.org/officeDocument/2006/relationships/hyperlink" Target="mailto:lroller@ponderosatel.com" TargetMode="External" /><Relationship Id="rId4" Type="http://schemas.openxmlformats.org/officeDocument/2006/relationships/hyperlink" Target="mailto:lroller@ponderosatel.com" TargetMode="External" /><Relationship Id="rId5" Type="http://schemas.openxmlformats.org/officeDocument/2006/relationships/hyperlink" Target="mailto:lroller@ponderosatel.com" TargetMode="External" /><Relationship Id="rId6" Type="http://schemas.openxmlformats.org/officeDocument/2006/relationships/hyperlink" Target="mailto:lroller@ponderosatel.com" TargetMode="External" /><Relationship Id="rId7" Type="http://schemas.openxmlformats.org/officeDocument/2006/relationships/hyperlink" Target="mailto:lroller@ponderosatel.com" TargetMode="External" /><Relationship Id="rId8" Type="http://schemas.openxmlformats.org/officeDocument/2006/relationships/hyperlink" Target="mailto:lroller@ponderosatel.com" TargetMode="External" /><Relationship Id="rId9" Type="http://schemas.openxmlformats.org/officeDocument/2006/relationships/hyperlink" Target="mailto:lroller@ponderosatel.com" TargetMode="Externa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B1">
      <selection activeCell="G47" sqref="G47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214" t="s">
        <v>27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2:15" s="3" customFormat="1" ht="13.5" thickBot="1">
      <c r="B2" s="3" t="s">
        <v>40</v>
      </c>
      <c r="D2" s="249" t="s">
        <v>72</v>
      </c>
      <c r="E2" s="250"/>
      <c r="I2" s="4" t="s">
        <v>36</v>
      </c>
      <c r="J2" s="40" t="s">
        <v>73</v>
      </c>
      <c r="M2" s="3" t="s">
        <v>41</v>
      </c>
      <c r="N2" s="6"/>
      <c r="O2" s="5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41" t="s">
        <v>70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255" t="s">
        <v>0</v>
      </c>
      <c r="C7" s="256"/>
      <c r="D7" s="257"/>
      <c r="E7" s="233" t="s">
        <v>20</v>
      </c>
      <c r="F7" s="227"/>
      <c r="G7" s="227"/>
      <c r="H7" s="220" t="s">
        <v>21</v>
      </c>
      <c r="I7" s="221"/>
      <c r="J7" s="222"/>
      <c r="K7" s="226" t="s">
        <v>22</v>
      </c>
      <c r="L7" s="227"/>
      <c r="M7" s="227"/>
      <c r="N7" s="220" t="s">
        <v>23</v>
      </c>
      <c r="O7" s="221"/>
      <c r="P7" s="222"/>
    </row>
    <row r="8" spans="2:16" s="2" customFormat="1" ht="12.75" customHeight="1">
      <c r="B8" s="258"/>
      <c r="C8" s="259"/>
      <c r="D8" s="260"/>
      <c r="E8" s="234"/>
      <c r="F8" s="228"/>
      <c r="G8" s="228"/>
      <c r="H8" s="223"/>
      <c r="I8" s="224"/>
      <c r="J8" s="225"/>
      <c r="K8" s="228"/>
      <c r="L8" s="228"/>
      <c r="M8" s="228"/>
      <c r="N8" s="223"/>
      <c r="O8" s="224"/>
      <c r="P8" s="225"/>
    </row>
    <row r="9" spans="2:16" ht="12.75" customHeight="1">
      <c r="B9" s="258"/>
      <c r="C9" s="259"/>
      <c r="D9" s="260"/>
      <c r="E9" s="240" t="s">
        <v>1</v>
      </c>
      <c r="F9" s="241"/>
      <c r="G9" s="242"/>
      <c r="H9" s="230" t="s">
        <v>2</v>
      </c>
      <c r="I9" s="235"/>
      <c r="J9" s="236"/>
      <c r="K9" s="240" t="s">
        <v>3</v>
      </c>
      <c r="L9" s="241"/>
      <c r="M9" s="242"/>
      <c r="N9" s="230" t="s">
        <v>4</v>
      </c>
      <c r="O9" s="235"/>
      <c r="P9" s="236"/>
    </row>
    <row r="10" spans="2:16" s="14" customFormat="1" ht="12.75" customHeight="1">
      <c r="B10" s="247"/>
      <c r="C10" s="261"/>
      <c r="D10" s="24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243" t="s">
        <v>47</v>
      </c>
      <c r="C11" s="244"/>
      <c r="D11" s="15" t="s">
        <v>30</v>
      </c>
      <c r="E11" s="16"/>
      <c r="F11" s="17"/>
      <c r="G11" s="18"/>
      <c r="H11" s="19"/>
      <c r="I11" s="20"/>
      <c r="J11" s="19"/>
      <c r="K11" s="18"/>
      <c r="L11" s="17"/>
      <c r="M11" s="18"/>
      <c r="N11" s="19"/>
      <c r="O11" s="20"/>
      <c r="P11" s="19"/>
    </row>
    <row r="12" spans="2:16" ht="12.75">
      <c r="B12" s="245"/>
      <c r="C12" s="246"/>
      <c r="D12" s="19" t="s">
        <v>31</v>
      </c>
      <c r="E12" s="18"/>
      <c r="F12" s="17"/>
      <c r="G12" s="18"/>
      <c r="H12" s="19"/>
      <c r="I12" s="20"/>
      <c r="J12" s="19"/>
      <c r="K12" s="18"/>
      <c r="L12" s="17"/>
      <c r="M12" s="18"/>
      <c r="N12" s="19"/>
      <c r="O12" s="20"/>
      <c r="P12" s="19"/>
    </row>
    <row r="13" spans="2:16" ht="12.75">
      <c r="B13" s="247"/>
      <c r="C13" s="248"/>
      <c r="D13" s="15" t="s">
        <v>32</v>
      </c>
      <c r="E13" s="21"/>
      <c r="F13" s="22"/>
      <c r="G13" s="21"/>
      <c r="H13" s="15"/>
      <c r="I13" s="23"/>
      <c r="J13" s="15"/>
      <c r="K13" s="21"/>
      <c r="L13" s="22"/>
      <c r="M13" s="21"/>
      <c r="N13" s="15"/>
      <c r="O13" s="23"/>
      <c r="P13" s="15"/>
    </row>
    <row r="14" spans="2:16" ht="12.75" customHeight="1">
      <c r="B14" s="243" t="s">
        <v>48</v>
      </c>
      <c r="C14" s="244"/>
      <c r="D14" s="24" t="s">
        <v>49</v>
      </c>
      <c r="E14" s="25"/>
      <c r="F14" s="26"/>
      <c r="G14" s="25"/>
      <c r="H14" s="24"/>
      <c r="I14" s="27"/>
      <c r="J14" s="24"/>
      <c r="K14" s="25"/>
      <c r="L14" s="26"/>
      <c r="M14" s="25"/>
      <c r="N14" s="24"/>
      <c r="O14" s="27"/>
      <c r="P14" s="24"/>
    </row>
    <row r="15" spans="2:16" ht="15" customHeight="1">
      <c r="B15" s="245"/>
      <c r="C15" s="246"/>
      <c r="D15" s="28" t="s">
        <v>33</v>
      </c>
      <c r="E15" s="18"/>
      <c r="F15" s="17"/>
      <c r="G15" s="18"/>
      <c r="H15" s="19"/>
      <c r="I15" s="20"/>
      <c r="J15" s="19"/>
      <c r="K15" s="18"/>
      <c r="L15" s="17"/>
      <c r="M15" s="18"/>
      <c r="N15" s="19"/>
      <c r="O15" s="20"/>
      <c r="P15" s="19"/>
    </row>
    <row r="16" spans="2:16" ht="13.5" customHeight="1">
      <c r="B16" s="245"/>
      <c r="C16" s="246"/>
      <c r="D16" s="28" t="s">
        <v>34</v>
      </c>
      <c r="E16" s="21"/>
      <c r="F16" s="22"/>
      <c r="G16" s="21"/>
      <c r="H16" s="15"/>
      <c r="I16" s="23"/>
      <c r="J16" s="15"/>
      <c r="K16" s="21"/>
      <c r="L16" s="22"/>
      <c r="M16" s="21"/>
      <c r="N16" s="15"/>
      <c r="O16" s="23"/>
      <c r="P16" s="15"/>
    </row>
    <row r="17" spans="2:16" ht="12.75">
      <c r="B17" s="247"/>
      <c r="C17" s="248"/>
      <c r="D17" s="15" t="s">
        <v>17</v>
      </c>
      <c r="E17" s="21"/>
      <c r="F17" s="22"/>
      <c r="G17" s="21"/>
      <c r="H17" s="15"/>
      <c r="I17" s="23"/>
      <c r="J17" s="15"/>
      <c r="K17" s="21"/>
      <c r="L17" s="22"/>
      <c r="M17" s="21"/>
      <c r="N17" s="15"/>
      <c r="O17" s="23"/>
      <c r="P17" s="15"/>
    </row>
    <row r="18" spans="2:16" ht="12.75">
      <c r="B18" s="229" t="s">
        <v>18</v>
      </c>
      <c r="C18" s="207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251" t="s">
        <v>19</v>
      </c>
      <c r="C19" s="237" t="s">
        <v>50</v>
      </c>
      <c r="D19" s="24" t="s">
        <v>51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252"/>
      <c r="C20" s="238"/>
      <c r="D20" s="19" t="s">
        <v>52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252"/>
      <c r="C21" s="239"/>
      <c r="D21" s="15" t="s">
        <v>44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252"/>
      <c r="C22" s="237" t="s">
        <v>35</v>
      </c>
      <c r="D22" s="24" t="s">
        <v>51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252"/>
      <c r="C23" s="238"/>
      <c r="D23" s="19" t="s">
        <v>52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252"/>
      <c r="C24" s="239"/>
      <c r="D24" s="15" t="s">
        <v>44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252"/>
      <c r="C25" s="237" t="s">
        <v>53</v>
      </c>
      <c r="D25" s="24" t="s">
        <v>51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252"/>
      <c r="C26" s="238"/>
      <c r="D26" s="19" t="s">
        <v>52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253"/>
      <c r="C27" s="239"/>
      <c r="D27" s="15" t="s">
        <v>44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254" t="s">
        <v>54</v>
      </c>
      <c r="C28" s="244"/>
      <c r="D28" s="29" t="s">
        <v>55</v>
      </c>
      <c r="E28" s="25"/>
      <c r="F28" s="26"/>
      <c r="G28" s="25"/>
      <c r="H28" s="24"/>
      <c r="I28" s="27"/>
      <c r="J28" s="24"/>
      <c r="K28" s="25"/>
      <c r="L28" s="26"/>
      <c r="M28" s="25"/>
      <c r="N28" s="24"/>
      <c r="O28" s="27"/>
      <c r="P28" s="24"/>
    </row>
    <row r="29" spans="2:16" ht="12.75">
      <c r="B29" s="245"/>
      <c r="C29" s="246"/>
      <c r="D29" s="19" t="s">
        <v>56</v>
      </c>
      <c r="E29" s="18"/>
      <c r="F29" s="17"/>
      <c r="G29" s="18"/>
      <c r="H29" s="19"/>
      <c r="I29" s="20"/>
      <c r="J29" s="19"/>
      <c r="K29" s="18"/>
      <c r="L29" s="17"/>
      <c r="M29" s="18"/>
      <c r="N29" s="19"/>
      <c r="O29" s="20"/>
      <c r="P29" s="19"/>
    </row>
    <row r="30" spans="2:16" ht="12.75">
      <c r="B30" s="245"/>
      <c r="C30" s="246"/>
      <c r="D30" s="30" t="s">
        <v>57</v>
      </c>
      <c r="E30" s="31"/>
      <c r="F30" s="32"/>
      <c r="G30" s="31"/>
      <c r="H30" s="30"/>
      <c r="I30" s="33"/>
      <c r="J30" s="30"/>
      <c r="K30" s="31"/>
      <c r="L30" s="32"/>
      <c r="M30" s="31"/>
      <c r="N30" s="30"/>
      <c r="O30" s="33"/>
      <c r="P30" s="30"/>
    </row>
    <row r="31" spans="2:16" ht="12.75">
      <c r="B31" s="245"/>
      <c r="C31" s="246"/>
      <c r="D31" s="19" t="s">
        <v>45</v>
      </c>
      <c r="E31" s="18"/>
      <c r="F31" s="17"/>
      <c r="G31" s="18"/>
      <c r="H31" s="19"/>
      <c r="I31" s="20"/>
      <c r="J31" s="19"/>
      <c r="K31" s="18"/>
      <c r="L31" s="17"/>
      <c r="M31" s="18"/>
      <c r="N31" s="19"/>
      <c r="O31" s="20"/>
      <c r="P31" s="19"/>
    </row>
    <row r="32" spans="2:16" ht="12.75">
      <c r="B32" s="247"/>
      <c r="C32" s="248"/>
      <c r="D32" s="15" t="s">
        <v>46</v>
      </c>
      <c r="E32" s="21"/>
      <c r="F32" s="22"/>
      <c r="G32" s="21"/>
      <c r="H32" s="15"/>
      <c r="I32" s="23"/>
      <c r="J32" s="15"/>
      <c r="K32" s="21"/>
      <c r="L32" s="22"/>
      <c r="M32" s="21"/>
      <c r="N32" s="15"/>
      <c r="O32" s="23"/>
      <c r="P32" s="15"/>
    </row>
    <row r="34" spans="2:16" s="3" customFormat="1" ht="12.75">
      <c r="B34" s="230" t="s">
        <v>24</v>
      </c>
      <c r="C34" s="231"/>
      <c r="D34" s="231"/>
      <c r="E34" s="231"/>
      <c r="F34" s="231"/>
      <c r="G34" s="231"/>
      <c r="H34" s="232"/>
      <c r="I34" s="216" t="s">
        <v>1</v>
      </c>
      <c r="J34" s="217"/>
      <c r="K34" s="218" t="s">
        <v>2</v>
      </c>
      <c r="L34" s="219"/>
      <c r="M34" s="216" t="s">
        <v>3</v>
      </c>
      <c r="N34" s="217"/>
      <c r="O34" s="218" t="s">
        <v>4</v>
      </c>
      <c r="P34" s="219"/>
    </row>
    <row r="35" spans="2:16" ht="12.75" customHeight="1">
      <c r="B35" s="262" t="s">
        <v>58</v>
      </c>
      <c r="C35" s="263"/>
      <c r="D35" s="263"/>
      <c r="E35" s="213" t="s">
        <v>59</v>
      </c>
      <c r="F35" s="213"/>
      <c r="G35" s="213"/>
      <c r="H35" s="213"/>
      <c r="I35" s="208"/>
      <c r="J35" s="209"/>
      <c r="K35" s="206"/>
      <c r="L35" s="207"/>
      <c r="M35" s="208"/>
      <c r="N35" s="209"/>
      <c r="O35" s="206"/>
      <c r="P35" s="207"/>
    </row>
    <row r="36" spans="2:16" ht="12.75">
      <c r="B36" s="263"/>
      <c r="C36" s="263"/>
      <c r="D36" s="263"/>
      <c r="E36" s="213" t="s">
        <v>25</v>
      </c>
      <c r="F36" s="213"/>
      <c r="G36" s="213"/>
      <c r="H36" s="213"/>
      <c r="I36" s="208"/>
      <c r="J36" s="209"/>
      <c r="K36" s="206"/>
      <c r="L36" s="207"/>
      <c r="M36" s="208"/>
      <c r="N36" s="209"/>
      <c r="O36" s="206"/>
      <c r="P36" s="207"/>
    </row>
    <row r="37" spans="2:16" ht="12.75">
      <c r="B37" s="263"/>
      <c r="C37" s="263"/>
      <c r="D37" s="263"/>
      <c r="E37" s="213" t="s">
        <v>60</v>
      </c>
      <c r="F37" s="213"/>
      <c r="G37" s="213"/>
      <c r="H37" s="213"/>
      <c r="I37" s="208"/>
      <c r="J37" s="209"/>
      <c r="K37" s="206"/>
      <c r="L37" s="207"/>
      <c r="M37" s="208"/>
      <c r="N37" s="209"/>
      <c r="O37" s="206"/>
      <c r="P37" s="207"/>
    </row>
    <row r="38" spans="2:16" ht="12.75">
      <c r="B38" s="34"/>
      <c r="C38" s="34"/>
      <c r="D38" s="34"/>
      <c r="E38" s="35"/>
      <c r="F38" s="34"/>
      <c r="G38" s="34"/>
      <c r="H38" s="35"/>
      <c r="I38" s="35"/>
      <c r="J38" s="35"/>
      <c r="K38" s="35"/>
      <c r="L38" s="35"/>
      <c r="M38" s="35"/>
      <c r="N38" s="35"/>
      <c r="O38" s="35"/>
      <c r="P38" s="34"/>
    </row>
    <row r="39" spans="2:16" ht="12.75">
      <c r="B39" s="34"/>
      <c r="C39" s="34"/>
      <c r="D39" s="34"/>
      <c r="E39" s="35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4"/>
    </row>
    <row r="41" spans="3:16" ht="12.75">
      <c r="C41" s="211" t="s">
        <v>26</v>
      </c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</row>
    <row r="42" spans="3:16" ht="12.75"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ht="12.75">
      <c r="J43" s="3"/>
    </row>
    <row r="44" spans="3:15" s="6" customFormat="1" ht="13.5" thickBot="1">
      <c r="C44" s="6" t="s">
        <v>37</v>
      </c>
      <c r="D44" s="38"/>
      <c r="G44" s="6" t="s">
        <v>38</v>
      </c>
      <c r="H44" s="210"/>
      <c r="I44" s="210"/>
      <c r="J44" s="210"/>
      <c r="L44" s="6" t="s">
        <v>39</v>
      </c>
      <c r="M44" s="210"/>
      <c r="N44" s="210"/>
      <c r="O44" s="210"/>
    </row>
    <row r="45" spans="5:11" ht="12.75">
      <c r="E45" s="3"/>
      <c r="H45" s="3"/>
      <c r="K45" s="39"/>
    </row>
    <row r="46" spans="2:4" ht="12.75">
      <c r="B46" s="7" t="s">
        <v>28</v>
      </c>
      <c r="D46" s="14"/>
    </row>
    <row r="47" ht="12.75">
      <c r="B47" s="7" t="s">
        <v>29</v>
      </c>
    </row>
    <row r="48" ht="12.75">
      <c r="B48" s="7" t="s">
        <v>61</v>
      </c>
    </row>
  </sheetData>
  <sheetProtection/>
  <mergeCells count="43"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E9:G9"/>
    <mergeCell ref="H9:J9"/>
    <mergeCell ref="K9:M9"/>
    <mergeCell ref="K35:L35"/>
    <mergeCell ref="I36:J36"/>
    <mergeCell ref="H44:J44"/>
    <mergeCell ref="M44:O44"/>
    <mergeCell ref="K36:L36"/>
    <mergeCell ref="I37:J37"/>
    <mergeCell ref="K37:L37"/>
    <mergeCell ref="C41:P41"/>
    <mergeCell ref="O35:P35"/>
    <mergeCell ref="E35:H35"/>
    <mergeCell ref="O36:P36"/>
    <mergeCell ref="O37:P37"/>
    <mergeCell ref="M35:N35"/>
    <mergeCell ref="M36:N36"/>
    <mergeCell ref="M37:N37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26"/>
  <sheetViews>
    <sheetView tabSelected="1" zoomScaleSheetLayoutView="100" zoomScalePageLayoutView="0" workbookViewId="0" topLeftCell="D100">
      <selection activeCell="P134" sqref="P134"/>
    </sheetView>
  </sheetViews>
  <sheetFormatPr defaultColWidth="9.140625" defaultRowHeight="12.75"/>
  <cols>
    <col min="1" max="1" width="2.7109375" style="93" customWidth="1"/>
    <col min="2" max="2" width="4.57421875" style="93" customWidth="1"/>
    <col min="3" max="3" width="26.00390625" style="93" customWidth="1"/>
    <col min="4" max="4" width="39.140625" style="93" customWidth="1"/>
    <col min="5" max="5" width="11.7109375" style="93" customWidth="1"/>
    <col min="6" max="6" width="10.8515625" style="93" bestFit="1" customWidth="1"/>
    <col min="7" max="8" width="9.140625" style="93" customWidth="1"/>
    <col min="9" max="9" width="13.57421875" style="93" customWidth="1"/>
    <col min="10" max="11" width="9.140625" style="93" customWidth="1"/>
    <col min="12" max="12" width="9.28125" style="93" bestFit="1" customWidth="1"/>
    <col min="13" max="13" width="9.140625" style="93" customWidth="1"/>
    <col min="14" max="14" width="9.8515625" style="93" customWidth="1"/>
    <col min="15" max="15" width="9.140625" style="93" customWidth="1"/>
    <col min="16" max="16" width="10.00390625" style="93" customWidth="1"/>
    <col min="17" max="238" width="9.140625" style="45" customWidth="1"/>
    <col min="239" max="239" width="2.7109375" style="45" customWidth="1"/>
    <col min="240" max="240" width="4.57421875" style="45" customWidth="1"/>
    <col min="241" max="241" width="26.00390625" style="45" customWidth="1"/>
    <col min="242" max="242" width="25.00390625" style="45" customWidth="1"/>
    <col min="243" max="243" width="11.7109375" style="45" customWidth="1"/>
    <col min="244" max="16384" width="9.140625" style="45" customWidth="1"/>
  </cols>
  <sheetData>
    <row r="1" spans="1:16" ht="79.5" customHeight="1">
      <c r="A1" s="44"/>
      <c r="B1" s="44"/>
      <c r="C1" s="264" t="s">
        <v>27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ht="13.5" thickBot="1">
      <c r="A2" s="46"/>
      <c r="B2" s="46" t="s">
        <v>40</v>
      </c>
      <c r="C2" s="46"/>
      <c r="D2" s="266" t="s">
        <v>72</v>
      </c>
      <c r="E2" s="266"/>
      <c r="F2" s="46"/>
      <c r="G2" s="46"/>
      <c r="H2" s="46"/>
      <c r="I2" s="47" t="s">
        <v>36</v>
      </c>
      <c r="J2" s="48" t="s">
        <v>73</v>
      </c>
      <c r="K2" s="46"/>
      <c r="L2" s="46"/>
      <c r="M2" s="46" t="s">
        <v>41</v>
      </c>
      <c r="N2" s="49"/>
      <c r="O2" s="48">
        <v>2012</v>
      </c>
      <c r="P2" s="46"/>
    </row>
    <row r="3" spans="1:16" ht="12.75">
      <c r="A3" s="44"/>
      <c r="B3" s="46"/>
      <c r="C3" s="44"/>
      <c r="D3" s="44"/>
      <c r="E3" s="44"/>
      <c r="F3" s="44"/>
      <c r="G3" s="44"/>
      <c r="H3" s="44"/>
      <c r="I3" s="46"/>
      <c r="J3" s="46"/>
      <c r="K3" s="46"/>
      <c r="L3" s="46"/>
      <c r="M3" s="46"/>
      <c r="N3" s="46"/>
      <c r="O3" s="44"/>
      <c r="P3" s="44"/>
    </row>
    <row r="4" spans="1:16" ht="13.5" thickBot="1">
      <c r="A4" s="46"/>
      <c r="B4" s="46" t="s">
        <v>42</v>
      </c>
      <c r="C4" s="46"/>
      <c r="D4" s="50"/>
      <c r="E4" s="50"/>
      <c r="F4" s="46"/>
      <c r="G4" s="46"/>
      <c r="H4" s="46"/>
      <c r="I4" s="47" t="s">
        <v>43</v>
      </c>
      <c r="J4" s="49"/>
      <c r="K4" s="46"/>
      <c r="L4" s="51" t="s">
        <v>83</v>
      </c>
      <c r="M4" s="51"/>
      <c r="N4" s="51"/>
      <c r="O4" s="48"/>
      <c r="P4" s="46"/>
    </row>
    <row r="5" spans="1:16" ht="12.75">
      <c r="A5" s="44"/>
      <c r="B5" s="46"/>
      <c r="C5" s="46"/>
      <c r="D5" s="46"/>
      <c r="E5" s="46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ht="12.75">
      <c r="A6" s="44"/>
      <c r="B6" s="44"/>
      <c r="C6" s="44"/>
      <c r="D6" s="44"/>
      <c r="E6" s="44"/>
      <c r="F6" s="44"/>
      <c r="G6" s="45"/>
      <c r="H6" s="44"/>
      <c r="I6" s="44"/>
      <c r="J6" s="44"/>
      <c r="K6" s="44"/>
      <c r="L6" s="44"/>
      <c r="M6" s="44"/>
      <c r="N6" s="44"/>
      <c r="O6" s="44"/>
      <c r="P6" s="44"/>
    </row>
    <row r="7" spans="1:16" ht="12.75" customHeight="1">
      <c r="A7" s="44"/>
      <c r="B7" s="267" t="s">
        <v>0</v>
      </c>
      <c r="C7" s="268"/>
      <c r="D7" s="269"/>
      <c r="E7" s="276" t="s">
        <v>87</v>
      </c>
      <c r="F7" s="277"/>
      <c r="G7" s="277"/>
      <c r="H7" s="280" t="s">
        <v>88</v>
      </c>
      <c r="I7" s="281"/>
      <c r="J7" s="282"/>
      <c r="K7" s="286" t="s">
        <v>89</v>
      </c>
      <c r="L7" s="277"/>
      <c r="M7" s="277"/>
      <c r="N7" s="280" t="s">
        <v>90</v>
      </c>
      <c r="O7" s="281"/>
      <c r="P7" s="282"/>
    </row>
    <row r="8" spans="1:16" ht="12.75" customHeight="1">
      <c r="A8" s="44"/>
      <c r="B8" s="270"/>
      <c r="C8" s="271"/>
      <c r="D8" s="272"/>
      <c r="E8" s="278"/>
      <c r="F8" s="279"/>
      <c r="G8" s="279"/>
      <c r="H8" s="283"/>
      <c r="I8" s="284"/>
      <c r="J8" s="285"/>
      <c r="K8" s="279"/>
      <c r="L8" s="279"/>
      <c r="M8" s="279"/>
      <c r="N8" s="283"/>
      <c r="O8" s="284"/>
      <c r="P8" s="285"/>
    </row>
    <row r="9" spans="1:16" ht="12.75" customHeight="1">
      <c r="A9" s="44"/>
      <c r="B9" s="270"/>
      <c r="C9" s="271"/>
      <c r="D9" s="272"/>
      <c r="E9" s="298" t="s">
        <v>1</v>
      </c>
      <c r="F9" s="299"/>
      <c r="G9" s="300"/>
      <c r="H9" s="301" t="s">
        <v>2</v>
      </c>
      <c r="I9" s="302"/>
      <c r="J9" s="303"/>
      <c r="K9" s="298" t="s">
        <v>3</v>
      </c>
      <c r="L9" s="299"/>
      <c r="M9" s="300"/>
      <c r="N9" s="301" t="s">
        <v>4</v>
      </c>
      <c r="O9" s="302"/>
      <c r="P9" s="303"/>
    </row>
    <row r="10" spans="1:16" ht="12.75" customHeight="1">
      <c r="A10" s="52"/>
      <c r="B10" s="273"/>
      <c r="C10" s="274"/>
      <c r="D10" s="275"/>
      <c r="E10" s="53" t="s">
        <v>5</v>
      </c>
      <c r="F10" s="53" t="s">
        <v>6</v>
      </c>
      <c r="G10" s="54" t="s">
        <v>7</v>
      </c>
      <c r="H10" s="132" t="s">
        <v>154</v>
      </c>
      <c r="I10" s="130" t="s">
        <v>9</v>
      </c>
      <c r="J10" s="129" t="s">
        <v>155</v>
      </c>
      <c r="K10" s="54" t="s">
        <v>11</v>
      </c>
      <c r="L10" s="53" t="s">
        <v>12</v>
      </c>
      <c r="M10" s="54" t="s">
        <v>13</v>
      </c>
      <c r="N10" s="132" t="s">
        <v>14</v>
      </c>
      <c r="O10" s="130" t="s">
        <v>15</v>
      </c>
      <c r="P10" s="154" t="s">
        <v>16</v>
      </c>
    </row>
    <row r="11" spans="1:16" ht="12.75" customHeight="1">
      <c r="A11" s="44"/>
      <c r="B11" s="289" t="s">
        <v>47</v>
      </c>
      <c r="C11" s="269"/>
      <c r="D11" s="55" t="s">
        <v>30</v>
      </c>
      <c r="E11" s="57">
        <v>68.61706018518858</v>
      </c>
      <c r="F11" s="57">
        <v>90.78164351851916</v>
      </c>
      <c r="G11" s="57">
        <v>80.40677083333108</v>
      </c>
      <c r="H11" s="56">
        <v>79.67140046295941</v>
      </c>
      <c r="I11" s="56">
        <v>94.36518518518193</v>
      </c>
      <c r="J11" s="56">
        <v>104.47819444444445</v>
      </c>
      <c r="K11" s="57">
        <v>123.23184027777793</v>
      </c>
      <c r="L11" s="57">
        <v>134.47554398146886</v>
      </c>
      <c r="M11" s="57">
        <v>89.74831018518843</v>
      </c>
      <c r="N11" s="56">
        <v>88.42913194445026</v>
      </c>
      <c r="O11" s="56">
        <v>62.717731481482616</v>
      </c>
      <c r="P11" s="58">
        <v>59.67037037037102</v>
      </c>
    </row>
    <row r="12" spans="1:16" ht="12.75">
      <c r="A12" s="44"/>
      <c r="B12" s="270"/>
      <c r="C12" s="272"/>
      <c r="D12" s="59" t="s">
        <v>31</v>
      </c>
      <c r="E12" s="61">
        <v>39</v>
      </c>
      <c r="F12" s="61">
        <v>40</v>
      </c>
      <c r="G12" s="61">
        <v>48</v>
      </c>
      <c r="H12" s="60">
        <v>40</v>
      </c>
      <c r="I12" s="60">
        <v>51</v>
      </c>
      <c r="J12" s="60">
        <v>64</v>
      </c>
      <c r="K12" s="61">
        <v>52</v>
      </c>
      <c r="L12" s="61">
        <v>55</v>
      </c>
      <c r="M12" s="61">
        <v>45</v>
      </c>
      <c r="N12" s="60">
        <v>42</v>
      </c>
      <c r="O12" s="60">
        <v>39</v>
      </c>
      <c r="P12" s="155">
        <v>29</v>
      </c>
    </row>
    <row r="13" spans="1:16" ht="12.75">
      <c r="A13" s="44"/>
      <c r="B13" s="273"/>
      <c r="C13" s="275"/>
      <c r="D13" s="55" t="s">
        <v>32</v>
      </c>
      <c r="E13" s="67">
        <v>1.7594117996202199</v>
      </c>
      <c r="F13" s="67">
        <v>2.269541087962979</v>
      </c>
      <c r="G13" s="67">
        <v>1.675141059027731</v>
      </c>
      <c r="H13" s="62">
        <v>1.9917850115739852</v>
      </c>
      <c r="I13" s="62">
        <v>1.8502977487290575</v>
      </c>
      <c r="J13" s="62">
        <v>1.6324717881944446</v>
      </c>
      <c r="K13" s="67">
        <v>2.36984308226496</v>
      </c>
      <c r="L13" s="67">
        <v>2.445009890572161</v>
      </c>
      <c r="M13" s="67">
        <v>1.9944068930041874</v>
      </c>
      <c r="N13" s="62">
        <v>2.105455522486911</v>
      </c>
      <c r="O13" s="62">
        <v>1.6081469610636567</v>
      </c>
      <c r="P13" s="156">
        <v>2.057598978288656</v>
      </c>
    </row>
    <row r="14" spans="1:16" ht="12.75" customHeight="1">
      <c r="A14" s="44"/>
      <c r="B14" s="289" t="s">
        <v>48</v>
      </c>
      <c r="C14" s="269"/>
      <c r="D14" s="63" t="s">
        <v>49</v>
      </c>
      <c r="E14" s="65">
        <v>39</v>
      </c>
      <c r="F14" s="65">
        <v>40</v>
      </c>
      <c r="G14" s="65">
        <v>48</v>
      </c>
      <c r="H14" s="64">
        <v>40</v>
      </c>
      <c r="I14" s="64">
        <v>51</v>
      </c>
      <c r="J14" s="64">
        <v>64</v>
      </c>
      <c r="K14" s="65">
        <v>52</v>
      </c>
      <c r="L14" s="65">
        <v>55</v>
      </c>
      <c r="M14" s="65">
        <v>45</v>
      </c>
      <c r="N14" s="64">
        <v>42</v>
      </c>
      <c r="O14" s="64">
        <v>39</v>
      </c>
      <c r="P14" s="157">
        <v>29</v>
      </c>
    </row>
    <row r="15" spans="1:16" ht="12.75">
      <c r="A15" s="44"/>
      <c r="B15" s="270"/>
      <c r="C15" s="272"/>
      <c r="D15" s="66" t="s">
        <v>33</v>
      </c>
      <c r="E15" s="61">
        <v>38</v>
      </c>
      <c r="F15" s="61">
        <v>39</v>
      </c>
      <c r="G15" s="61">
        <v>48</v>
      </c>
      <c r="H15" s="60">
        <v>40</v>
      </c>
      <c r="I15" s="60">
        <v>51</v>
      </c>
      <c r="J15" s="60">
        <v>64</v>
      </c>
      <c r="K15" s="61">
        <v>51</v>
      </c>
      <c r="L15" s="61">
        <v>55</v>
      </c>
      <c r="M15" s="61">
        <v>45</v>
      </c>
      <c r="N15" s="60">
        <v>42</v>
      </c>
      <c r="O15" s="60">
        <v>39</v>
      </c>
      <c r="P15" s="155">
        <v>29</v>
      </c>
    </row>
    <row r="16" spans="1:16" ht="12.75">
      <c r="A16" s="44"/>
      <c r="B16" s="270"/>
      <c r="C16" s="272"/>
      <c r="D16" s="66" t="s">
        <v>34</v>
      </c>
      <c r="E16" s="67">
        <v>1</v>
      </c>
      <c r="F16" s="67">
        <v>1</v>
      </c>
      <c r="G16" s="67">
        <v>0</v>
      </c>
      <c r="H16" s="62">
        <v>0</v>
      </c>
      <c r="I16" s="62">
        <v>0</v>
      </c>
      <c r="J16" s="62">
        <v>0</v>
      </c>
      <c r="K16" s="67">
        <v>1</v>
      </c>
      <c r="L16" s="67">
        <v>0</v>
      </c>
      <c r="M16" s="67">
        <v>0</v>
      </c>
      <c r="N16" s="62">
        <v>0</v>
      </c>
      <c r="O16" s="62">
        <v>0</v>
      </c>
      <c r="P16" s="156">
        <v>0</v>
      </c>
    </row>
    <row r="17" spans="1:16" ht="12.75">
      <c r="A17" s="44"/>
      <c r="B17" s="273"/>
      <c r="C17" s="275"/>
      <c r="D17" s="55" t="s">
        <v>17</v>
      </c>
      <c r="E17" s="68">
        <v>0.9743589743589743</v>
      </c>
      <c r="F17" s="68">
        <v>0.975</v>
      </c>
      <c r="G17" s="68">
        <v>1</v>
      </c>
      <c r="H17" s="144">
        <v>1</v>
      </c>
      <c r="I17" s="144">
        <v>1</v>
      </c>
      <c r="J17" s="144">
        <v>1</v>
      </c>
      <c r="K17" s="68">
        <v>0.9807692307692307</v>
      </c>
      <c r="L17" s="68">
        <v>1</v>
      </c>
      <c r="M17" s="68">
        <v>1</v>
      </c>
      <c r="N17" s="144">
        <v>1</v>
      </c>
      <c r="O17" s="144">
        <v>1</v>
      </c>
      <c r="P17" s="189">
        <v>1</v>
      </c>
    </row>
    <row r="18" spans="1:16" ht="12.75" customHeight="1">
      <c r="A18" s="44"/>
      <c r="B18" s="290" t="s">
        <v>18</v>
      </c>
      <c r="C18" s="291"/>
      <c r="D18" s="59"/>
      <c r="E18" s="70"/>
      <c r="F18" s="71"/>
      <c r="G18" s="70"/>
      <c r="H18" s="120"/>
      <c r="I18" s="78"/>
      <c r="J18" s="79"/>
      <c r="K18" s="124"/>
      <c r="L18" s="71"/>
      <c r="M18" s="70"/>
      <c r="N18" s="79"/>
      <c r="O18" s="79"/>
      <c r="P18" s="158"/>
    </row>
    <row r="19" spans="1:16" ht="12.75">
      <c r="A19" s="44"/>
      <c r="B19" s="292" t="s">
        <v>19</v>
      </c>
      <c r="C19" s="295" t="s">
        <v>50</v>
      </c>
      <c r="D19" s="63" t="s">
        <v>51</v>
      </c>
      <c r="E19" s="72"/>
      <c r="F19" s="73"/>
      <c r="G19" s="72"/>
      <c r="H19" s="131"/>
      <c r="I19" s="104"/>
      <c r="J19" s="76"/>
      <c r="K19" s="125"/>
      <c r="L19" s="73"/>
      <c r="M19" s="72"/>
      <c r="N19" s="76"/>
      <c r="O19" s="76"/>
      <c r="P19" s="159"/>
    </row>
    <row r="20" spans="1:16" ht="12.75">
      <c r="A20" s="44"/>
      <c r="B20" s="293"/>
      <c r="C20" s="296"/>
      <c r="D20" s="59" t="s">
        <v>52</v>
      </c>
      <c r="E20" s="70"/>
      <c r="F20" s="71"/>
      <c r="G20" s="70"/>
      <c r="H20" s="120"/>
      <c r="I20" s="78"/>
      <c r="J20" s="79"/>
      <c r="K20" s="124"/>
      <c r="L20" s="71"/>
      <c r="M20" s="70"/>
      <c r="N20" s="79"/>
      <c r="O20" s="79"/>
      <c r="P20" s="158"/>
    </row>
    <row r="21" spans="1:16" ht="12.75" customHeight="1">
      <c r="A21" s="44"/>
      <c r="B21" s="293"/>
      <c r="C21" s="297"/>
      <c r="D21" s="55" t="s">
        <v>44</v>
      </c>
      <c r="E21" s="74"/>
      <c r="F21" s="75"/>
      <c r="G21" s="74"/>
      <c r="H21" s="122"/>
      <c r="I21" s="102"/>
      <c r="J21" s="109"/>
      <c r="K21" s="126"/>
      <c r="L21" s="152"/>
      <c r="M21" s="153"/>
      <c r="N21" s="109"/>
      <c r="O21" s="109"/>
      <c r="P21" s="160"/>
    </row>
    <row r="22" spans="1:16" ht="12.75">
      <c r="A22" s="44"/>
      <c r="B22" s="293"/>
      <c r="C22" s="295" t="s">
        <v>35</v>
      </c>
      <c r="D22" s="63" t="s">
        <v>51</v>
      </c>
      <c r="E22" s="72">
        <v>7089</v>
      </c>
      <c r="F22" s="72">
        <v>7064</v>
      </c>
      <c r="G22" s="72">
        <v>7052</v>
      </c>
      <c r="H22" s="76">
        <v>7063</v>
      </c>
      <c r="I22" s="76">
        <v>7129</v>
      </c>
      <c r="J22" s="76">
        <v>7155</v>
      </c>
      <c r="K22" s="77">
        <v>7160</v>
      </c>
      <c r="L22" s="77">
        <v>7180</v>
      </c>
      <c r="M22" s="77">
        <v>7168</v>
      </c>
      <c r="N22" s="76">
        <v>7126</v>
      </c>
      <c r="O22" s="76">
        <v>7052</v>
      </c>
      <c r="P22" s="159">
        <v>7036</v>
      </c>
    </row>
    <row r="23" spans="1:16" ht="12.75">
      <c r="A23" s="44"/>
      <c r="B23" s="293"/>
      <c r="C23" s="296"/>
      <c r="D23" s="59" t="s">
        <v>52</v>
      </c>
      <c r="E23" s="70">
        <v>81</v>
      </c>
      <c r="F23" s="70">
        <v>37</v>
      </c>
      <c r="G23" s="70">
        <v>148</v>
      </c>
      <c r="H23" s="79">
        <v>82</v>
      </c>
      <c r="I23" s="79">
        <v>38</v>
      </c>
      <c r="J23" s="79">
        <v>36</v>
      </c>
      <c r="K23" s="80">
        <v>97</v>
      </c>
      <c r="L23" s="80">
        <v>51</v>
      </c>
      <c r="M23" s="80">
        <v>33</v>
      </c>
      <c r="N23" s="79">
        <v>40</v>
      </c>
      <c r="O23" s="79">
        <v>47</v>
      </c>
      <c r="P23" s="158">
        <v>68</v>
      </c>
    </row>
    <row r="24" spans="1:16" ht="12.75" customHeight="1">
      <c r="A24" s="44"/>
      <c r="B24" s="293"/>
      <c r="C24" s="297"/>
      <c r="D24" s="55" t="s">
        <v>44</v>
      </c>
      <c r="E24" s="68">
        <v>0.011426153195090986</v>
      </c>
      <c r="F24" s="81">
        <v>0.005237825594563986</v>
      </c>
      <c r="G24" s="81">
        <v>0.02098695405558707</v>
      </c>
      <c r="H24" s="144">
        <v>0.011609797536457595</v>
      </c>
      <c r="I24" s="144">
        <v>0.005330340861270866</v>
      </c>
      <c r="J24" s="144">
        <v>0.005031446540880503</v>
      </c>
      <c r="K24" s="68">
        <v>0.013547486033519553</v>
      </c>
      <c r="L24" s="68">
        <v>0.0071030640668523675</v>
      </c>
      <c r="M24" s="68">
        <v>0.004603794642857143</v>
      </c>
      <c r="N24" s="144">
        <v>0.005613247263541959</v>
      </c>
      <c r="O24" s="144">
        <v>0.006664775950085082</v>
      </c>
      <c r="P24" s="189">
        <v>0.009664582148948267</v>
      </c>
    </row>
    <row r="25" spans="1:16" ht="12.75">
      <c r="A25" s="44"/>
      <c r="B25" s="293"/>
      <c r="C25" s="295" t="s">
        <v>53</v>
      </c>
      <c r="D25" s="63" t="s">
        <v>51</v>
      </c>
      <c r="E25" s="72">
        <v>915</v>
      </c>
      <c r="F25" s="72">
        <v>931</v>
      </c>
      <c r="G25" s="72">
        <v>927</v>
      </c>
      <c r="H25" s="76">
        <v>913</v>
      </c>
      <c r="I25" s="76">
        <v>999</v>
      </c>
      <c r="J25" s="76">
        <v>1071</v>
      </c>
      <c r="K25" s="77">
        <v>1089</v>
      </c>
      <c r="L25" s="77">
        <v>1094</v>
      </c>
      <c r="M25" s="77">
        <v>1047</v>
      </c>
      <c r="N25" s="76">
        <v>969</v>
      </c>
      <c r="O25" s="76">
        <v>915</v>
      </c>
      <c r="P25" s="159">
        <v>909</v>
      </c>
    </row>
    <row r="26" spans="1:16" ht="12.75">
      <c r="A26" s="44"/>
      <c r="B26" s="293"/>
      <c r="C26" s="296"/>
      <c r="D26" s="59" t="s">
        <v>52</v>
      </c>
      <c r="E26" s="70">
        <v>11</v>
      </c>
      <c r="F26" s="70">
        <v>5</v>
      </c>
      <c r="G26" s="70">
        <v>4</v>
      </c>
      <c r="H26" s="79">
        <v>42</v>
      </c>
      <c r="I26" s="79">
        <v>8</v>
      </c>
      <c r="J26" s="79">
        <v>15</v>
      </c>
      <c r="K26" s="80">
        <v>6</v>
      </c>
      <c r="L26" s="80">
        <v>11</v>
      </c>
      <c r="M26" s="80">
        <v>9</v>
      </c>
      <c r="N26" s="79">
        <v>8</v>
      </c>
      <c r="O26" s="79">
        <v>2</v>
      </c>
      <c r="P26" s="158">
        <v>18</v>
      </c>
    </row>
    <row r="27" spans="1:16" ht="25.5" customHeight="1">
      <c r="A27" s="44"/>
      <c r="B27" s="294"/>
      <c r="C27" s="297"/>
      <c r="D27" s="55" t="s">
        <v>44</v>
      </c>
      <c r="E27" s="81">
        <v>0.012021857923497269</v>
      </c>
      <c r="F27" s="81">
        <v>0.0053705692803437165</v>
      </c>
      <c r="G27" s="81">
        <v>0.004314994606256742</v>
      </c>
      <c r="H27" s="144">
        <v>0.04600219058050383</v>
      </c>
      <c r="I27" s="144">
        <v>0.008008008008008008</v>
      </c>
      <c r="J27" s="144">
        <v>0.014005602240896359</v>
      </c>
      <c r="K27" s="68">
        <v>0.005509641873278237</v>
      </c>
      <c r="L27" s="68">
        <v>0.010054844606946984</v>
      </c>
      <c r="M27" s="68">
        <v>0.008595988538681949</v>
      </c>
      <c r="N27" s="144">
        <v>0.008255933952528379</v>
      </c>
      <c r="O27" s="144">
        <v>0.002185792349726776</v>
      </c>
      <c r="P27" s="189">
        <v>0.019801980198019802</v>
      </c>
    </row>
    <row r="28" spans="1:16" ht="12.75">
      <c r="A28" s="44"/>
      <c r="B28" s="304" t="s">
        <v>54</v>
      </c>
      <c r="C28" s="269"/>
      <c r="D28" s="82" t="s">
        <v>55</v>
      </c>
      <c r="E28" s="72">
        <v>73</v>
      </c>
      <c r="F28" s="72">
        <v>29</v>
      </c>
      <c r="G28" s="72">
        <v>134</v>
      </c>
      <c r="H28" s="76">
        <v>100</v>
      </c>
      <c r="I28" s="76">
        <v>35</v>
      </c>
      <c r="J28" s="76">
        <v>40</v>
      </c>
      <c r="K28" s="77">
        <v>77</v>
      </c>
      <c r="L28" s="77">
        <v>41</v>
      </c>
      <c r="M28" s="77">
        <v>28</v>
      </c>
      <c r="N28" s="76">
        <v>32</v>
      </c>
      <c r="O28" s="76">
        <v>37</v>
      </c>
      <c r="P28" s="159">
        <v>59</v>
      </c>
    </row>
    <row r="29" spans="1:16" ht="12.75">
      <c r="A29" s="44"/>
      <c r="B29" s="270"/>
      <c r="C29" s="272"/>
      <c r="D29" s="59" t="s">
        <v>56</v>
      </c>
      <c r="E29" s="70">
        <v>73</v>
      </c>
      <c r="F29" s="70">
        <v>29</v>
      </c>
      <c r="G29" s="70">
        <v>134</v>
      </c>
      <c r="H29" s="79">
        <v>100</v>
      </c>
      <c r="I29" s="79">
        <v>35</v>
      </c>
      <c r="J29" s="79">
        <v>40</v>
      </c>
      <c r="K29" s="80">
        <v>77</v>
      </c>
      <c r="L29" s="80">
        <v>41</v>
      </c>
      <c r="M29" s="80">
        <v>28</v>
      </c>
      <c r="N29" s="79">
        <v>32</v>
      </c>
      <c r="O29" s="79">
        <v>37</v>
      </c>
      <c r="P29" s="158">
        <v>57</v>
      </c>
    </row>
    <row r="30" spans="1:16" ht="12.75">
      <c r="A30" s="44"/>
      <c r="B30" s="270"/>
      <c r="C30" s="272"/>
      <c r="D30" s="83" t="s">
        <v>57</v>
      </c>
      <c r="E30" s="84">
        <v>1</v>
      </c>
      <c r="F30" s="84">
        <v>1</v>
      </c>
      <c r="G30" s="84">
        <v>1</v>
      </c>
      <c r="H30" s="85">
        <v>1</v>
      </c>
      <c r="I30" s="85">
        <v>1</v>
      </c>
      <c r="J30" s="85">
        <v>1</v>
      </c>
      <c r="K30" s="84">
        <v>1</v>
      </c>
      <c r="L30" s="84">
        <v>1</v>
      </c>
      <c r="M30" s="84">
        <v>1</v>
      </c>
      <c r="N30" s="85">
        <v>1</v>
      </c>
      <c r="O30" s="85">
        <v>1</v>
      </c>
      <c r="P30" s="192">
        <v>0.9661016949152542</v>
      </c>
    </row>
    <row r="31" spans="1:16" ht="12.75">
      <c r="A31" s="44"/>
      <c r="B31" s="270"/>
      <c r="C31" s="272"/>
      <c r="D31" s="59" t="s">
        <v>45</v>
      </c>
      <c r="E31" s="70">
        <v>321.23</v>
      </c>
      <c r="F31" s="70">
        <v>133.05</v>
      </c>
      <c r="G31" s="70">
        <v>468.85</v>
      </c>
      <c r="H31" s="79">
        <v>399.78999999999996</v>
      </c>
      <c r="I31" s="79">
        <v>215.73000000000002</v>
      </c>
      <c r="J31" s="79">
        <v>120.52000000000001</v>
      </c>
      <c r="K31" s="80">
        <v>257.08000000000004</v>
      </c>
      <c r="L31" s="80">
        <v>152.81</v>
      </c>
      <c r="M31" s="80">
        <v>125.66</v>
      </c>
      <c r="N31" s="79">
        <v>204.2</v>
      </c>
      <c r="O31" s="79">
        <v>132.67000000000002</v>
      </c>
      <c r="P31" s="158">
        <v>283.62</v>
      </c>
    </row>
    <row r="32" spans="1:16" ht="12.75">
      <c r="A32" s="44"/>
      <c r="B32" s="273"/>
      <c r="C32" s="275"/>
      <c r="D32" s="55" t="s">
        <v>46</v>
      </c>
      <c r="E32" s="86">
        <v>4.40041095890411</v>
      </c>
      <c r="F32" s="86">
        <v>4.587931034482759</v>
      </c>
      <c r="G32" s="86">
        <v>3.4988805970149257</v>
      </c>
      <c r="H32" s="62">
        <v>3.9978999999999996</v>
      </c>
      <c r="I32" s="62">
        <v>6.163714285714287</v>
      </c>
      <c r="J32" s="62">
        <v>3.0130000000000003</v>
      </c>
      <c r="K32" s="67">
        <v>3.338701298701299</v>
      </c>
      <c r="L32" s="67">
        <v>3.7270731707317073</v>
      </c>
      <c r="M32" s="67">
        <v>4.487857142857143</v>
      </c>
      <c r="N32" s="62">
        <v>6.38125</v>
      </c>
      <c r="O32" s="62">
        <v>3.585675675675676</v>
      </c>
      <c r="P32" s="156">
        <v>4.807118644067796</v>
      </c>
    </row>
    <row r="33" spans="1:16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 customHeight="1">
      <c r="A34" s="46"/>
      <c r="B34" s="305" t="s">
        <v>24</v>
      </c>
      <c r="C34" s="306"/>
      <c r="D34" s="306"/>
      <c r="E34" s="306"/>
      <c r="F34" s="306"/>
      <c r="G34" s="306"/>
      <c r="H34" s="307"/>
      <c r="I34" s="308" t="s">
        <v>1</v>
      </c>
      <c r="J34" s="309"/>
      <c r="K34" s="287" t="s">
        <v>2</v>
      </c>
      <c r="L34" s="288"/>
      <c r="M34" s="308" t="s">
        <v>3</v>
      </c>
      <c r="N34" s="309"/>
      <c r="O34" s="287" t="s">
        <v>4</v>
      </c>
      <c r="P34" s="288"/>
    </row>
    <row r="35" spans="1:16" ht="12.75">
      <c r="A35" s="44"/>
      <c r="B35" s="314" t="s">
        <v>58</v>
      </c>
      <c r="C35" s="315"/>
      <c r="D35" s="315"/>
      <c r="E35" s="310" t="s">
        <v>59</v>
      </c>
      <c r="F35" s="310"/>
      <c r="G35" s="310"/>
      <c r="H35" s="310"/>
      <c r="I35" s="311"/>
      <c r="J35" s="312"/>
      <c r="K35" s="313"/>
      <c r="L35" s="291"/>
      <c r="M35" s="311"/>
      <c r="N35" s="312"/>
      <c r="O35" s="313"/>
      <c r="P35" s="291"/>
    </row>
    <row r="36" spans="1:16" ht="12.75">
      <c r="A36" s="44"/>
      <c r="B36" s="315"/>
      <c r="C36" s="315"/>
      <c r="D36" s="315"/>
      <c r="E36" s="310" t="s">
        <v>25</v>
      </c>
      <c r="F36" s="310"/>
      <c r="G36" s="310"/>
      <c r="H36" s="310"/>
      <c r="I36" s="311"/>
      <c r="J36" s="312"/>
      <c r="K36" s="313"/>
      <c r="L36" s="291"/>
      <c r="M36" s="311"/>
      <c r="N36" s="312"/>
      <c r="O36" s="313"/>
      <c r="P36" s="291"/>
    </row>
    <row r="37" spans="1:16" ht="12.75">
      <c r="A37" s="44"/>
      <c r="B37" s="315"/>
      <c r="C37" s="315"/>
      <c r="D37" s="315"/>
      <c r="E37" s="310" t="s">
        <v>60</v>
      </c>
      <c r="F37" s="310"/>
      <c r="G37" s="310"/>
      <c r="H37" s="310"/>
      <c r="I37" s="311"/>
      <c r="J37" s="312"/>
      <c r="K37" s="313"/>
      <c r="L37" s="291"/>
      <c r="M37" s="311"/>
      <c r="N37" s="312"/>
      <c r="O37" s="313"/>
      <c r="P37" s="291"/>
    </row>
    <row r="38" spans="1:16" ht="12.75">
      <c r="A38" s="44"/>
      <c r="B38" s="87"/>
      <c r="C38" s="87"/>
      <c r="D38" s="87"/>
      <c r="E38" s="88"/>
      <c r="F38" s="87"/>
      <c r="G38" s="87"/>
      <c r="H38" s="88"/>
      <c r="I38" s="88"/>
      <c r="J38" s="88"/>
      <c r="K38" s="88"/>
      <c r="L38" s="88"/>
      <c r="M38" s="88"/>
      <c r="N38" s="88"/>
      <c r="O38" s="88"/>
      <c r="P38" s="87"/>
    </row>
    <row r="39" spans="1:16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2.75">
      <c r="A40" s="44"/>
      <c r="B40" s="44"/>
      <c r="C40" s="316" t="s">
        <v>26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</row>
    <row r="41" spans="1:16" ht="12.75">
      <c r="A41" s="44"/>
      <c r="B41" s="44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2.75">
      <c r="A42" s="44"/>
      <c r="B42" s="44"/>
      <c r="C42" s="44"/>
      <c r="D42" s="44"/>
      <c r="E42" s="44"/>
      <c r="F42" s="44"/>
      <c r="G42" s="44"/>
      <c r="H42" s="44"/>
      <c r="I42" s="44"/>
      <c r="J42" s="46"/>
      <c r="K42" s="44"/>
      <c r="L42" s="44"/>
      <c r="M42" s="44"/>
      <c r="N42" s="44"/>
      <c r="O42" s="44"/>
      <c r="P42" s="44"/>
    </row>
    <row r="43" spans="1:16" ht="13.5" thickBot="1">
      <c r="A43" s="49"/>
      <c r="B43" s="49"/>
      <c r="C43" s="49" t="s">
        <v>37</v>
      </c>
      <c r="D43" s="91" t="s">
        <v>202</v>
      </c>
      <c r="E43" s="49"/>
      <c r="F43" s="49"/>
      <c r="G43" s="49" t="s">
        <v>38</v>
      </c>
      <c r="H43" s="318" t="s">
        <v>203</v>
      </c>
      <c r="I43" s="318"/>
      <c r="J43" s="318"/>
      <c r="K43" s="49"/>
      <c r="L43" s="49" t="s">
        <v>39</v>
      </c>
      <c r="M43" s="319" t="s">
        <v>204</v>
      </c>
      <c r="N43" s="318"/>
      <c r="O43" s="318"/>
      <c r="P43" s="49"/>
    </row>
    <row r="44" spans="1:16" ht="12.75">
      <c r="A44" s="44"/>
      <c r="B44" s="44"/>
      <c r="C44" s="44"/>
      <c r="D44" s="44"/>
      <c r="E44" s="46"/>
      <c r="F44" s="44"/>
      <c r="G44" s="44"/>
      <c r="H44" s="46"/>
      <c r="I44" s="44"/>
      <c r="J44" s="44"/>
      <c r="K44" s="92"/>
      <c r="L44" s="44"/>
      <c r="M44" s="44"/>
      <c r="N44" s="44"/>
      <c r="O44" s="44"/>
      <c r="P44" s="44"/>
    </row>
    <row r="45" spans="1:16" ht="12.75">
      <c r="A45" s="44"/>
      <c r="B45" s="44" t="s">
        <v>28</v>
      </c>
      <c r="C45" s="44"/>
      <c r="D45" s="5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1:16" ht="12.75">
      <c r="A46" s="44"/>
      <c r="B46" s="44" t="s">
        <v>29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2.75">
      <c r="A47" s="44"/>
      <c r="B47" s="44" t="s">
        <v>61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1:16" ht="79.5" customHeight="1">
      <c r="A48" s="44"/>
      <c r="B48" s="44"/>
      <c r="C48" s="264" t="s">
        <v>84</v>
      </c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</row>
    <row r="49" spans="1:2" ht="12.75">
      <c r="A49" s="44"/>
      <c r="B49" s="44"/>
    </row>
    <row r="50" spans="1:16" ht="13.5" thickBot="1">
      <c r="A50" s="46"/>
      <c r="B50" s="46" t="s">
        <v>40</v>
      </c>
      <c r="C50" s="46"/>
      <c r="D50" s="266" t="s">
        <v>72</v>
      </c>
      <c r="E50" s="266"/>
      <c r="F50" s="46"/>
      <c r="G50" s="46"/>
      <c r="H50" s="46"/>
      <c r="I50" s="47" t="s">
        <v>36</v>
      </c>
      <c r="J50" s="48" t="s">
        <v>73</v>
      </c>
      <c r="K50" s="46"/>
      <c r="L50" s="46"/>
      <c r="M50" s="46" t="s">
        <v>41</v>
      </c>
      <c r="N50" s="49"/>
      <c r="O50" s="48">
        <v>2012</v>
      </c>
      <c r="P50" s="46"/>
    </row>
    <row r="51" spans="1:16" ht="12.75">
      <c r="A51" s="44"/>
      <c r="B51" s="46"/>
      <c r="C51" s="44"/>
      <c r="D51" s="44"/>
      <c r="E51" s="44"/>
      <c r="F51" s="44"/>
      <c r="G51" s="44"/>
      <c r="H51" s="44"/>
      <c r="I51" s="46"/>
      <c r="J51" s="46"/>
      <c r="K51" s="46"/>
      <c r="L51" s="46"/>
      <c r="M51" s="46"/>
      <c r="N51" s="46"/>
      <c r="O51" s="44"/>
      <c r="P51" s="44"/>
    </row>
    <row r="52" spans="1:16" ht="13.5" thickBot="1">
      <c r="A52" s="46"/>
      <c r="B52" s="46" t="s">
        <v>42</v>
      </c>
      <c r="C52" s="46"/>
      <c r="D52" s="50"/>
      <c r="E52" s="50"/>
      <c r="F52" s="46"/>
      <c r="G52" s="46"/>
      <c r="H52" s="46"/>
      <c r="I52" s="47" t="s">
        <v>43</v>
      </c>
      <c r="J52" s="49"/>
      <c r="K52" s="46"/>
      <c r="L52" s="51" t="s">
        <v>70</v>
      </c>
      <c r="M52" s="51"/>
      <c r="N52" s="51"/>
      <c r="O52" s="48"/>
      <c r="P52" s="46"/>
    </row>
    <row r="53" spans="1:16" ht="12.75">
      <c r="A53" s="44"/>
      <c r="B53" s="46"/>
      <c r="C53" s="46"/>
      <c r="D53" s="46"/>
      <c r="E53" s="46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6" ht="12.75" customHeight="1">
      <c r="A54" s="44"/>
      <c r="B54" s="44"/>
      <c r="C54" s="44"/>
      <c r="D54" s="44"/>
      <c r="E54" s="44"/>
      <c r="F54" s="44"/>
      <c r="G54" s="45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2.75" customHeight="1">
      <c r="A55" s="44"/>
      <c r="B55" s="267" t="s">
        <v>0</v>
      </c>
      <c r="C55" s="268"/>
      <c r="D55" s="269"/>
      <c r="E55" s="276" t="s">
        <v>87</v>
      </c>
      <c r="F55" s="277"/>
      <c r="G55" s="277"/>
      <c r="H55" s="280" t="s">
        <v>88</v>
      </c>
      <c r="I55" s="281"/>
      <c r="J55" s="282"/>
      <c r="K55" s="286" t="s">
        <v>89</v>
      </c>
      <c r="L55" s="277"/>
      <c r="M55" s="277"/>
      <c r="N55" s="280" t="s">
        <v>90</v>
      </c>
      <c r="O55" s="281"/>
      <c r="P55" s="282"/>
    </row>
    <row r="56" spans="1:16" ht="12.75" customHeight="1">
      <c r="A56" s="44"/>
      <c r="B56" s="270"/>
      <c r="C56" s="271"/>
      <c r="D56" s="272"/>
      <c r="E56" s="278"/>
      <c r="F56" s="279"/>
      <c r="G56" s="279"/>
      <c r="H56" s="283"/>
      <c r="I56" s="284"/>
      <c r="J56" s="285"/>
      <c r="K56" s="279"/>
      <c r="L56" s="279"/>
      <c r="M56" s="279"/>
      <c r="N56" s="283"/>
      <c r="O56" s="284"/>
      <c r="P56" s="285"/>
    </row>
    <row r="57" spans="1:16" ht="12.75" customHeight="1">
      <c r="A57" s="44"/>
      <c r="B57" s="270"/>
      <c r="C57" s="271"/>
      <c r="D57" s="272"/>
      <c r="E57" s="298" t="s">
        <v>1</v>
      </c>
      <c r="F57" s="299"/>
      <c r="G57" s="300"/>
      <c r="H57" s="301" t="s">
        <v>2</v>
      </c>
      <c r="I57" s="302"/>
      <c r="J57" s="303"/>
      <c r="K57" s="298" t="s">
        <v>3</v>
      </c>
      <c r="L57" s="299"/>
      <c r="M57" s="300"/>
      <c r="N57" s="301" t="s">
        <v>4</v>
      </c>
      <c r="O57" s="302"/>
      <c r="P57" s="303"/>
    </row>
    <row r="58" spans="1:16" ht="12.75" customHeight="1">
      <c r="A58" s="52"/>
      <c r="B58" s="273"/>
      <c r="C58" s="274"/>
      <c r="D58" s="275"/>
      <c r="E58" s="53" t="s">
        <v>5</v>
      </c>
      <c r="F58" s="53" t="s">
        <v>6</v>
      </c>
      <c r="G58" s="54" t="s">
        <v>7</v>
      </c>
      <c r="H58" s="132" t="s">
        <v>154</v>
      </c>
      <c r="I58" s="130" t="s">
        <v>9</v>
      </c>
      <c r="J58" s="129" t="s">
        <v>155</v>
      </c>
      <c r="K58" s="54" t="s">
        <v>11</v>
      </c>
      <c r="L58" s="53" t="s">
        <v>12</v>
      </c>
      <c r="M58" s="54" t="s">
        <v>13</v>
      </c>
      <c r="N58" s="132" t="s">
        <v>14</v>
      </c>
      <c r="O58" s="130" t="s">
        <v>15</v>
      </c>
      <c r="P58" s="154" t="s">
        <v>16</v>
      </c>
    </row>
    <row r="59" spans="1:16" ht="12.75">
      <c r="A59" s="44"/>
      <c r="B59" s="289" t="s">
        <v>47</v>
      </c>
      <c r="C59" s="269"/>
      <c r="D59" s="55" t="s">
        <v>30</v>
      </c>
      <c r="E59" s="57">
        <v>7.8979629629629615</v>
      </c>
      <c r="F59" s="113">
        <v>2.3360648148148146</v>
      </c>
      <c r="G59" s="61">
        <v>9.72712962962963</v>
      </c>
      <c r="H59" s="56">
        <v>15.315775462963126</v>
      </c>
      <c r="I59" s="56">
        <v>7.258391203703703</v>
      </c>
      <c r="J59" s="56">
        <v>6.955578703703703</v>
      </c>
      <c r="K59" s="123">
        <v>9.413240740740742</v>
      </c>
      <c r="L59" s="95">
        <v>6.884756944444445</v>
      </c>
      <c r="M59" s="94">
        <v>5.0416898148148155</v>
      </c>
      <c r="N59" s="56">
        <v>5.487523148148148</v>
      </c>
      <c r="O59" s="58">
        <v>0</v>
      </c>
      <c r="P59" s="155">
        <v>2.143078703703704</v>
      </c>
    </row>
    <row r="60" spans="1:16" ht="12.75">
      <c r="A60" s="44"/>
      <c r="B60" s="270"/>
      <c r="C60" s="272"/>
      <c r="D60" s="59" t="s">
        <v>31</v>
      </c>
      <c r="E60" s="61">
        <v>4</v>
      </c>
      <c r="F60" s="113">
        <v>2</v>
      </c>
      <c r="G60" s="61">
        <v>4</v>
      </c>
      <c r="H60" s="56">
        <v>7</v>
      </c>
      <c r="I60" s="56">
        <v>5</v>
      </c>
      <c r="J60" s="56">
        <v>3</v>
      </c>
      <c r="K60" s="123">
        <v>4</v>
      </c>
      <c r="L60" s="95">
        <v>3</v>
      </c>
      <c r="M60" s="94">
        <v>3</v>
      </c>
      <c r="N60" s="56">
        <v>2</v>
      </c>
      <c r="O60" s="58">
        <v>0</v>
      </c>
      <c r="P60" s="155">
        <v>2</v>
      </c>
    </row>
    <row r="61" spans="1:16" ht="12.75" customHeight="1">
      <c r="A61" s="44"/>
      <c r="B61" s="273"/>
      <c r="C61" s="275"/>
      <c r="D61" s="55" t="s">
        <v>32</v>
      </c>
      <c r="E61" s="67">
        <v>1.9744907407407404</v>
      </c>
      <c r="F61" s="114">
        <v>1.1680324074074073</v>
      </c>
      <c r="G61" s="67">
        <v>2.4317824074074075</v>
      </c>
      <c r="H61" s="56">
        <v>2.1879679232804468</v>
      </c>
      <c r="I61" s="56">
        <v>1.4516782407407407</v>
      </c>
      <c r="J61" s="56">
        <v>2.318526234567901</v>
      </c>
      <c r="K61" s="123">
        <v>2.3533101851851854</v>
      </c>
      <c r="L61" s="95">
        <v>2.2949189814814814</v>
      </c>
      <c r="M61" s="94">
        <v>1.6805632716049386</v>
      </c>
      <c r="N61" s="56">
        <v>2.743761574074074</v>
      </c>
      <c r="O61" s="58">
        <v>0</v>
      </c>
      <c r="P61" s="155">
        <v>1.071539351851852</v>
      </c>
    </row>
    <row r="62" spans="1:16" ht="12.75">
      <c r="A62" s="44"/>
      <c r="B62" s="289" t="s">
        <v>48</v>
      </c>
      <c r="C62" s="269"/>
      <c r="D62" s="63" t="s">
        <v>49</v>
      </c>
      <c r="E62" s="65">
        <v>4</v>
      </c>
      <c r="F62" s="115">
        <v>2</v>
      </c>
      <c r="G62" s="65">
        <v>4</v>
      </c>
      <c r="H62" s="56">
        <v>7</v>
      </c>
      <c r="I62" s="56">
        <v>5</v>
      </c>
      <c r="J62" s="56">
        <v>3</v>
      </c>
      <c r="K62" s="123">
        <v>4</v>
      </c>
      <c r="L62" s="95">
        <v>3</v>
      </c>
      <c r="M62" s="94">
        <v>3</v>
      </c>
      <c r="N62" s="56">
        <v>2</v>
      </c>
      <c r="O62" s="58">
        <v>0</v>
      </c>
      <c r="P62" s="155">
        <v>2</v>
      </c>
    </row>
    <row r="63" spans="1:16" ht="12.75">
      <c r="A63" s="44"/>
      <c r="B63" s="270"/>
      <c r="C63" s="272"/>
      <c r="D63" s="66" t="s">
        <v>33</v>
      </c>
      <c r="E63" s="61">
        <v>4</v>
      </c>
      <c r="F63" s="113">
        <v>2</v>
      </c>
      <c r="G63" s="61">
        <v>4</v>
      </c>
      <c r="H63" s="56">
        <v>7</v>
      </c>
      <c r="I63" s="56">
        <v>5</v>
      </c>
      <c r="J63" s="56">
        <v>3</v>
      </c>
      <c r="K63" s="123">
        <v>4</v>
      </c>
      <c r="L63" s="95">
        <v>3</v>
      </c>
      <c r="M63" s="94">
        <v>3</v>
      </c>
      <c r="N63" s="56">
        <v>2</v>
      </c>
      <c r="O63" s="58">
        <v>0</v>
      </c>
      <c r="P63" s="155">
        <v>2</v>
      </c>
    </row>
    <row r="64" spans="1:16" ht="12.75">
      <c r="A64" s="44"/>
      <c r="B64" s="270"/>
      <c r="C64" s="272"/>
      <c r="D64" s="66" t="s">
        <v>34</v>
      </c>
      <c r="E64" s="67">
        <v>0</v>
      </c>
      <c r="F64" s="114">
        <v>0</v>
      </c>
      <c r="G64" s="67">
        <v>0</v>
      </c>
      <c r="H64" s="56">
        <v>0</v>
      </c>
      <c r="I64" s="56">
        <v>0</v>
      </c>
      <c r="J64" s="56">
        <v>0</v>
      </c>
      <c r="K64" s="123">
        <v>0</v>
      </c>
      <c r="L64" s="95">
        <v>0</v>
      </c>
      <c r="M64" s="94">
        <v>0</v>
      </c>
      <c r="N64" s="56">
        <v>0</v>
      </c>
      <c r="O64" s="58">
        <v>0</v>
      </c>
      <c r="P64" s="155">
        <v>0</v>
      </c>
    </row>
    <row r="65" spans="1:16" ht="12.75" customHeight="1">
      <c r="A65" s="44"/>
      <c r="B65" s="273"/>
      <c r="C65" s="275"/>
      <c r="D65" s="55" t="s">
        <v>17</v>
      </c>
      <c r="E65" s="68">
        <v>1</v>
      </c>
      <c r="F65" s="116">
        <v>1</v>
      </c>
      <c r="G65" s="68">
        <v>1</v>
      </c>
      <c r="H65" s="119">
        <v>1</v>
      </c>
      <c r="I65" s="119">
        <v>1</v>
      </c>
      <c r="J65" s="119">
        <v>1</v>
      </c>
      <c r="K65" s="150">
        <v>1</v>
      </c>
      <c r="L65" s="103">
        <v>1</v>
      </c>
      <c r="M65" s="151">
        <v>1</v>
      </c>
      <c r="N65" s="119">
        <v>1</v>
      </c>
      <c r="O65" s="69">
        <v>1</v>
      </c>
      <c r="P65" s="190">
        <v>1</v>
      </c>
    </row>
    <row r="66" spans="1:16" ht="12.75">
      <c r="A66" s="44"/>
      <c r="B66" s="290" t="s">
        <v>18</v>
      </c>
      <c r="C66" s="291"/>
      <c r="D66" s="59"/>
      <c r="E66" s="70"/>
      <c r="F66" s="71"/>
      <c r="G66" s="80"/>
      <c r="H66" s="120"/>
      <c r="I66" s="78"/>
      <c r="J66" s="79"/>
      <c r="K66" s="124"/>
      <c r="L66" s="71"/>
      <c r="M66" s="70"/>
      <c r="N66" s="120"/>
      <c r="O66" s="78"/>
      <c r="P66" s="158"/>
    </row>
    <row r="67" spans="1:16" ht="12.75">
      <c r="A67" s="44"/>
      <c r="B67" s="292" t="s">
        <v>19</v>
      </c>
      <c r="C67" s="295" t="s">
        <v>50</v>
      </c>
      <c r="D67" s="63" t="s">
        <v>51</v>
      </c>
      <c r="E67" s="72"/>
      <c r="F67" s="73"/>
      <c r="G67" s="72"/>
      <c r="H67" s="131"/>
      <c r="I67" s="104"/>
      <c r="J67" s="76"/>
      <c r="K67" s="125"/>
      <c r="L67" s="73"/>
      <c r="M67" s="72"/>
      <c r="N67" s="131"/>
      <c r="O67" s="104"/>
      <c r="P67" s="159"/>
    </row>
    <row r="68" spans="1:16" ht="12.75" customHeight="1">
      <c r="A68" s="44"/>
      <c r="B68" s="293"/>
      <c r="C68" s="296"/>
      <c r="D68" s="59" t="s">
        <v>52</v>
      </c>
      <c r="E68" s="70"/>
      <c r="F68" s="71"/>
      <c r="G68" s="70"/>
      <c r="H68" s="120"/>
      <c r="I68" s="78"/>
      <c r="J68" s="79"/>
      <c r="K68" s="124"/>
      <c r="L68" s="71"/>
      <c r="M68" s="70"/>
      <c r="N68" s="120"/>
      <c r="O68" s="78"/>
      <c r="P68" s="158"/>
    </row>
    <row r="69" spans="1:16" ht="12.75">
      <c r="A69" s="44"/>
      <c r="B69" s="293"/>
      <c r="C69" s="297"/>
      <c r="D69" s="55" t="s">
        <v>44</v>
      </c>
      <c r="E69" s="74"/>
      <c r="F69" s="75"/>
      <c r="G69" s="74"/>
      <c r="H69" s="122"/>
      <c r="I69" s="102"/>
      <c r="J69" s="109"/>
      <c r="K69" s="126"/>
      <c r="L69" s="75"/>
      <c r="M69" s="74"/>
      <c r="N69" s="122"/>
      <c r="O69" s="102"/>
      <c r="P69" s="160"/>
    </row>
    <row r="70" spans="1:16" ht="12.75">
      <c r="A70" s="44"/>
      <c r="B70" s="293"/>
      <c r="C70" s="295" t="s">
        <v>35</v>
      </c>
      <c r="D70" s="63" t="s">
        <v>51</v>
      </c>
      <c r="E70" s="72">
        <v>1036</v>
      </c>
      <c r="F70" s="73">
        <v>1028</v>
      </c>
      <c r="G70" s="72">
        <v>1028</v>
      </c>
      <c r="H70" s="131">
        <v>1020</v>
      </c>
      <c r="I70" s="104">
        <v>1020</v>
      </c>
      <c r="J70" s="76">
        <v>1017</v>
      </c>
      <c r="K70" s="125">
        <v>1013</v>
      </c>
      <c r="L70" s="73">
        <v>1010</v>
      </c>
      <c r="M70" s="72">
        <v>1008</v>
      </c>
      <c r="N70" s="131">
        <v>1004</v>
      </c>
      <c r="O70" s="104">
        <v>1001</v>
      </c>
      <c r="P70" s="159">
        <v>1000</v>
      </c>
    </row>
    <row r="71" spans="1:16" ht="12.75" customHeight="1">
      <c r="A71" s="44"/>
      <c r="B71" s="293"/>
      <c r="C71" s="296"/>
      <c r="D71" s="59" t="s">
        <v>52</v>
      </c>
      <c r="E71" s="70">
        <v>5</v>
      </c>
      <c r="F71" s="71">
        <v>3</v>
      </c>
      <c r="G71" s="70">
        <v>2</v>
      </c>
      <c r="H71" s="120">
        <v>16</v>
      </c>
      <c r="I71" s="78">
        <v>1</v>
      </c>
      <c r="J71" s="79">
        <v>1</v>
      </c>
      <c r="K71" s="124">
        <v>10</v>
      </c>
      <c r="L71" s="71">
        <v>3</v>
      </c>
      <c r="M71" s="70">
        <v>2</v>
      </c>
      <c r="N71" s="120">
        <v>2</v>
      </c>
      <c r="O71" s="78">
        <v>2</v>
      </c>
      <c r="P71" s="158">
        <v>4</v>
      </c>
    </row>
    <row r="72" spans="1:16" ht="12.75">
      <c r="A72" s="44"/>
      <c r="B72" s="293"/>
      <c r="C72" s="297"/>
      <c r="D72" s="55" t="s">
        <v>44</v>
      </c>
      <c r="E72" s="68">
        <v>0.004826254826254826</v>
      </c>
      <c r="F72" s="81">
        <v>0.0029182879377431907</v>
      </c>
      <c r="G72" s="81">
        <v>0.0019455252918287938</v>
      </c>
      <c r="H72" s="144">
        <v>0.01568627450980392</v>
      </c>
      <c r="I72" s="144">
        <v>0.000980392156862745</v>
      </c>
      <c r="J72" s="144">
        <v>0.0009832841691248771</v>
      </c>
      <c r="K72" s="68">
        <v>0.009871668311944718</v>
      </c>
      <c r="L72" s="68">
        <v>0.0029702970297029703</v>
      </c>
      <c r="M72" s="68">
        <v>0.001984126984126984</v>
      </c>
      <c r="N72" s="144">
        <v>0.00199203187250996</v>
      </c>
      <c r="O72" s="144">
        <v>0.001998001998001998</v>
      </c>
      <c r="P72" s="189">
        <v>0.004</v>
      </c>
    </row>
    <row r="73" spans="1:16" ht="12.75">
      <c r="A73" s="44"/>
      <c r="B73" s="293"/>
      <c r="C73" s="295" t="s">
        <v>53</v>
      </c>
      <c r="D73" s="63" t="s">
        <v>51</v>
      </c>
      <c r="E73" s="72"/>
      <c r="F73" s="73"/>
      <c r="G73" s="72"/>
      <c r="H73" s="131"/>
      <c r="I73" s="104"/>
      <c r="J73" s="76"/>
      <c r="K73" s="125"/>
      <c r="L73" s="73"/>
      <c r="M73" s="72"/>
      <c r="N73" s="131"/>
      <c r="O73" s="104"/>
      <c r="P73" s="158"/>
    </row>
    <row r="74" spans="1:16" ht="25.5" customHeight="1">
      <c r="A74" s="44"/>
      <c r="B74" s="293"/>
      <c r="C74" s="296"/>
      <c r="D74" s="59" t="s">
        <v>52</v>
      </c>
      <c r="E74" s="70"/>
      <c r="F74" s="71"/>
      <c r="G74" s="70"/>
      <c r="H74" s="120"/>
      <c r="I74" s="78"/>
      <c r="J74" s="79"/>
      <c r="K74" s="124"/>
      <c r="L74" s="71"/>
      <c r="M74" s="70"/>
      <c r="N74" s="120"/>
      <c r="O74" s="78"/>
      <c r="P74" s="158"/>
    </row>
    <row r="75" spans="1:16" ht="12.75">
      <c r="A75" s="44"/>
      <c r="B75" s="294"/>
      <c r="C75" s="297"/>
      <c r="D75" s="55" t="s">
        <v>44</v>
      </c>
      <c r="E75" s="74"/>
      <c r="F75" s="75"/>
      <c r="G75" s="74"/>
      <c r="H75" s="122"/>
      <c r="I75" s="102"/>
      <c r="J75" s="78"/>
      <c r="K75" s="126"/>
      <c r="L75" s="75"/>
      <c r="M75" s="74"/>
      <c r="N75" s="122"/>
      <c r="O75" s="102"/>
      <c r="P75" s="78"/>
    </row>
    <row r="76" spans="1:17" ht="12.75">
      <c r="A76" s="44"/>
      <c r="B76" s="304" t="s">
        <v>54</v>
      </c>
      <c r="C76" s="269"/>
      <c r="D76" s="96" t="s">
        <v>55</v>
      </c>
      <c r="E76" s="77">
        <v>4</v>
      </c>
      <c r="F76" s="97">
        <v>3</v>
      </c>
      <c r="G76" s="77">
        <v>1</v>
      </c>
      <c r="H76" s="120">
        <v>13</v>
      </c>
      <c r="I76" s="78">
        <v>1</v>
      </c>
      <c r="J76" s="79">
        <v>0</v>
      </c>
      <c r="K76" s="125">
        <v>1</v>
      </c>
      <c r="L76" s="71">
        <v>1</v>
      </c>
      <c r="M76" s="70">
        <v>2</v>
      </c>
      <c r="N76" s="120">
        <v>1</v>
      </c>
      <c r="O76" s="78">
        <v>1</v>
      </c>
      <c r="P76" s="158">
        <v>4</v>
      </c>
      <c r="Q76" s="121"/>
    </row>
    <row r="77" spans="1:16" ht="12.75">
      <c r="A77" s="44"/>
      <c r="B77" s="270"/>
      <c r="C77" s="272"/>
      <c r="D77" s="78" t="s">
        <v>56</v>
      </c>
      <c r="E77" s="80">
        <v>4</v>
      </c>
      <c r="F77" s="98">
        <v>3</v>
      </c>
      <c r="G77" s="80">
        <v>1</v>
      </c>
      <c r="H77" s="120">
        <v>13</v>
      </c>
      <c r="I77" s="78">
        <v>1</v>
      </c>
      <c r="J77" s="79">
        <v>0</v>
      </c>
      <c r="K77" s="71">
        <v>1</v>
      </c>
      <c r="L77" s="71">
        <v>1</v>
      </c>
      <c r="M77" s="70">
        <v>2</v>
      </c>
      <c r="N77" s="120">
        <v>1</v>
      </c>
      <c r="O77" s="78">
        <v>1</v>
      </c>
      <c r="P77" s="158">
        <v>4</v>
      </c>
    </row>
    <row r="78" spans="1:16" ht="12.75">
      <c r="A78" s="162"/>
      <c r="B78" s="270"/>
      <c r="C78" s="272"/>
      <c r="D78" s="99" t="s">
        <v>57</v>
      </c>
      <c r="E78" s="100">
        <v>1</v>
      </c>
      <c r="F78" s="100">
        <v>1</v>
      </c>
      <c r="G78" s="100">
        <v>1</v>
      </c>
      <c r="H78" s="101">
        <v>1</v>
      </c>
      <c r="I78" s="101">
        <v>1</v>
      </c>
      <c r="J78" s="101">
        <v>1</v>
      </c>
      <c r="K78" s="100">
        <v>1</v>
      </c>
      <c r="L78" s="100">
        <v>1</v>
      </c>
      <c r="M78" s="100">
        <v>1</v>
      </c>
      <c r="N78" s="101">
        <v>1</v>
      </c>
      <c r="O78" s="101">
        <v>1</v>
      </c>
      <c r="P78" s="191">
        <v>1</v>
      </c>
    </row>
    <row r="79" spans="1:16" ht="12.75">
      <c r="A79" s="162"/>
      <c r="B79" s="270"/>
      <c r="C79" s="272"/>
      <c r="D79" s="78" t="s">
        <v>45</v>
      </c>
      <c r="E79" s="80">
        <v>11.120000000000001</v>
      </c>
      <c r="F79" s="98">
        <v>10.35</v>
      </c>
      <c r="G79" s="80">
        <v>3.7</v>
      </c>
      <c r="H79" s="120">
        <v>41.059999999999995</v>
      </c>
      <c r="I79" s="78">
        <v>20</v>
      </c>
      <c r="J79" s="79">
        <v>0</v>
      </c>
      <c r="K79" s="98">
        <v>5.8</v>
      </c>
      <c r="L79" s="71">
        <v>4.5</v>
      </c>
      <c r="M79" s="70">
        <v>26.150000000000002</v>
      </c>
      <c r="N79" s="120">
        <v>19.53</v>
      </c>
      <c r="O79" s="78">
        <v>7.25</v>
      </c>
      <c r="P79" s="158">
        <v>29.85</v>
      </c>
    </row>
    <row r="80" spans="1:16" ht="12.75">
      <c r="A80" s="162"/>
      <c r="B80" s="273"/>
      <c r="C80" s="275"/>
      <c r="D80" s="102" t="s">
        <v>46</v>
      </c>
      <c r="E80" s="67">
        <v>2.7800000000000002</v>
      </c>
      <c r="F80" s="67">
        <v>3.4499999999999997</v>
      </c>
      <c r="G80" s="67">
        <v>3.7</v>
      </c>
      <c r="H80" s="62">
        <v>3.158461538461538</v>
      </c>
      <c r="I80" s="62">
        <v>20</v>
      </c>
      <c r="J80" s="62">
        <v>0</v>
      </c>
      <c r="K80" s="67">
        <v>5.8</v>
      </c>
      <c r="L80" s="67">
        <v>4.5</v>
      </c>
      <c r="M80" s="67">
        <v>13.075000000000001</v>
      </c>
      <c r="N80" s="62">
        <v>19.53</v>
      </c>
      <c r="O80" s="62">
        <v>7.25</v>
      </c>
      <c r="P80" s="156">
        <v>7.4625</v>
      </c>
    </row>
    <row r="81" spans="1:16" ht="12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2.75">
      <c r="A82" s="46"/>
      <c r="B82" s="305" t="s">
        <v>24</v>
      </c>
      <c r="C82" s="306"/>
      <c r="D82" s="306"/>
      <c r="E82" s="306"/>
      <c r="F82" s="306"/>
      <c r="G82" s="306"/>
      <c r="H82" s="307"/>
      <c r="I82" s="308" t="s">
        <v>1</v>
      </c>
      <c r="J82" s="309"/>
      <c r="K82" s="287" t="s">
        <v>2</v>
      </c>
      <c r="L82" s="288"/>
      <c r="M82" s="308" t="s">
        <v>3</v>
      </c>
      <c r="N82" s="309"/>
      <c r="O82" s="287" t="s">
        <v>4</v>
      </c>
      <c r="P82" s="320"/>
    </row>
    <row r="83" spans="1:16" ht="12.75">
      <c r="A83" s="44"/>
      <c r="B83" s="314" t="s">
        <v>58</v>
      </c>
      <c r="C83" s="315"/>
      <c r="D83" s="315"/>
      <c r="E83" s="310" t="s">
        <v>59</v>
      </c>
      <c r="F83" s="310"/>
      <c r="G83" s="310"/>
      <c r="H83" s="310"/>
      <c r="I83" s="311"/>
      <c r="J83" s="312"/>
      <c r="K83" s="313"/>
      <c r="L83" s="291"/>
      <c r="M83" s="311"/>
      <c r="N83" s="312"/>
      <c r="O83" s="313"/>
      <c r="P83" s="321"/>
    </row>
    <row r="84" spans="1:16" ht="12.75">
      <c r="A84" s="44"/>
      <c r="B84" s="315"/>
      <c r="C84" s="315"/>
      <c r="D84" s="315"/>
      <c r="E84" s="310" t="s">
        <v>25</v>
      </c>
      <c r="F84" s="310"/>
      <c r="G84" s="310"/>
      <c r="H84" s="310"/>
      <c r="I84" s="311"/>
      <c r="J84" s="312"/>
      <c r="K84" s="313"/>
      <c r="L84" s="291"/>
      <c r="M84" s="311"/>
      <c r="N84" s="312"/>
      <c r="O84" s="313"/>
      <c r="P84" s="321"/>
    </row>
    <row r="85" spans="1:16" ht="12.75">
      <c r="A85" s="44"/>
      <c r="B85" s="315"/>
      <c r="C85" s="315"/>
      <c r="D85" s="315"/>
      <c r="E85" s="310" t="s">
        <v>60</v>
      </c>
      <c r="F85" s="310"/>
      <c r="G85" s="310"/>
      <c r="H85" s="310"/>
      <c r="I85" s="311"/>
      <c r="J85" s="312"/>
      <c r="K85" s="313"/>
      <c r="L85" s="291"/>
      <c r="M85" s="311"/>
      <c r="N85" s="312"/>
      <c r="O85" s="313"/>
      <c r="P85" s="321"/>
    </row>
    <row r="86" spans="1:16" ht="12.75">
      <c r="A86" s="44"/>
      <c r="B86" s="87"/>
      <c r="C86" s="87"/>
      <c r="D86" s="87"/>
      <c r="E86" s="88"/>
      <c r="F86" s="87"/>
      <c r="G86" s="87"/>
      <c r="H86" s="88"/>
      <c r="I86" s="88"/>
      <c r="J86" s="88"/>
      <c r="K86" s="88"/>
      <c r="L86" s="88"/>
      <c r="M86" s="88"/>
      <c r="N86" s="88"/>
      <c r="O86" s="88"/>
      <c r="P86" s="87"/>
    </row>
    <row r="87" spans="1:16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.75">
      <c r="A88" s="44"/>
      <c r="B88" s="44"/>
      <c r="C88" s="316" t="s">
        <v>26</v>
      </c>
      <c r="D88" s="317"/>
      <c r="E88" s="317"/>
      <c r="F88" s="317"/>
      <c r="G88" s="317"/>
      <c r="H88" s="317"/>
      <c r="I88" s="317"/>
      <c r="J88" s="317"/>
      <c r="K88" s="317"/>
      <c r="L88" s="317"/>
      <c r="M88" s="317"/>
      <c r="N88" s="317"/>
      <c r="O88" s="317"/>
      <c r="P88" s="317"/>
    </row>
    <row r="89" spans="1:16" ht="12.75">
      <c r="A89" s="44"/>
      <c r="B89" s="44"/>
      <c r="C89" s="89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1:16" ht="12.75">
      <c r="A90" s="44"/>
      <c r="B90" s="44"/>
      <c r="C90" s="44"/>
      <c r="D90" s="44"/>
      <c r="E90" s="44"/>
      <c r="F90" s="44"/>
      <c r="G90" s="44"/>
      <c r="H90" s="44"/>
      <c r="I90" s="44"/>
      <c r="J90" s="46"/>
      <c r="K90" s="44"/>
      <c r="L90" s="44"/>
      <c r="M90" s="44"/>
      <c r="N90" s="44"/>
      <c r="O90" s="44"/>
      <c r="P90" s="44"/>
    </row>
    <row r="91" spans="1:16" ht="13.5" thickBot="1">
      <c r="A91" s="49"/>
      <c r="B91" s="49"/>
      <c r="C91" s="49" t="s">
        <v>37</v>
      </c>
      <c r="D91" s="188" t="s">
        <v>202</v>
      </c>
      <c r="E91" s="49"/>
      <c r="F91" s="49"/>
      <c r="G91" s="49" t="s">
        <v>38</v>
      </c>
      <c r="H91" s="318" t="s">
        <v>203</v>
      </c>
      <c r="I91" s="318"/>
      <c r="J91" s="318"/>
      <c r="K91" s="49"/>
      <c r="L91" s="49" t="s">
        <v>39</v>
      </c>
      <c r="M91" s="319" t="s">
        <v>204</v>
      </c>
      <c r="N91" s="318"/>
      <c r="O91" s="318"/>
      <c r="P91" s="49"/>
    </row>
    <row r="92" spans="1:16" ht="12.75">
      <c r="A92" s="44"/>
      <c r="B92" s="44" t="s">
        <v>28</v>
      </c>
      <c r="C92" s="44"/>
      <c r="D92" s="52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.75">
      <c r="A93" s="44"/>
      <c r="B93" s="44" t="s">
        <v>29</v>
      </c>
      <c r="C93" s="44"/>
      <c r="D93" s="52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2.75">
      <c r="A94" s="44"/>
      <c r="B94" s="44" t="s">
        <v>61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79.5" customHeight="1">
      <c r="A95" s="44"/>
      <c r="B95" s="44"/>
      <c r="C95" s="264" t="s">
        <v>27</v>
      </c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</row>
    <row r="96" spans="1:16" ht="12.75">
      <c r="A96" s="44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ht="13.5" thickBot="1">
      <c r="A97" s="46"/>
      <c r="B97" s="46" t="s">
        <v>40</v>
      </c>
      <c r="C97" s="46"/>
      <c r="D97" s="266" t="s">
        <v>72</v>
      </c>
      <c r="E97" s="266"/>
      <c r="F97" s="46"/>
      <c r="G97" s="46"/>
      <c r="H97" s="46"/>
      <c r="I97" s="47" t="s">
        <v>36</v>
      </c>
      <c r="J97" s="48" t="s">
        <v>73</v>
      </c>
      <c r="K97" s="46"/>
      <c r="L97" s="46"/>
      <c r="M97" s="46" t="s">
        <v>41</v>
      </c>
      <c r="N97" s="49"/>
      <c r="O97" s="48">
        <v>2012</v>
      </c>
      <c r="P97" s="46"/>
    </row>
    <row r="98" spans="1:16" ht="12.75">
      <c r="A98" s="44"/>
      <c r="B98" s="46"/>
      <c r="C98" s="44"/>
      <c r="D98" s="44"/>
      <c r="E98" s="44"/>
      <c r="F98" s="44"/>
      <c r="G98" s="44"/>
      <c r="H98" s="44"/>
      <c r="I98" s="46"/>
      <c r="J98" s="46"/>
      <c r="K98" s="46"/>
      <c r="L98" s="46"/>
      <c r="M98" s="46"/>
      <c r="N98" s="46"/>
      <c r="O98" s="44"/>
      <c r="P98" s="44"/>
    </row>
    <row r="99" spans="1:16" ht="13.5" thickBot="1">
      <c r="A99" s="46"/>
      <c r="B99" s="46" t="s">
        <v>42</v>
      </c>
      <c r="C99" s="46"/>
      <c r="D99" s="50"/>
      <c r="E99" s="50"/>
      <c r="F99" s="46"/>
      <c r="G99" s="46"/>
      <c r="H99" s="46"/>
      <c r="I99" s="47" t="s">
        <v>43</v>
      </c>
      <c r="J99" s="49"/>
      <c r="K99" s="46"/>
      <c r="L99" s="51" t="s">
        <v>76</v>
      </c>
      <c r="M99" s="51"/>
      <c r="N99" s="51"/>
      <c r="O99" s="48"/>
      <c r="P99" s="46"/>
    </row>
    <row r="100" spans="1:16" ht="12.75" customHeight="1">
      <c r="A100" s="44"/>
      <c r="B100" s="46"/>
      <c r="C100" s="46"/>
      <c r="D100" s="46"/>
      <c r="E100" s="46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4" ht="12.75" customHeight="1">
      <c r="A101" s="44"/>
      <c r="B101" s="44"/>
      <c r="C101" s="44"/>
      <c r="D101" s="44"/>
      <c r="E101" s="44"/>
      <c r="F101" s="44"/>
      <c r="G101" s="45"/>
      <c r="H101" s="44"/>
      <c r="I101" s="44"/>
      <c r="J101" s="44"/>
      <c r="K101" s="44"/>
      <c r="L101" s="44"/>
      <c r="M101" s="44"/>
      <c r="N101" s="44"/>
    </row>
    <row r="102" spans="1:16" ht="12.75" customHeight="1">
      <c r="A102" s="44"/>
      <c r="B102" s="267" t="s">
        <v>0</v>
      </c>
      <c r="C102" s="268"/>
      <c r="D102" s="269"/>
      <c r="E102" s="276" t="s">
        <v>87</v>
      </c>
      <c r="F102" s="277"/>
      <c r="G102" s="277"/>
      <c r="H102" s="280" t="s">
        <v>88</v>
      </c>
      <c r="I102" s="281"/>
      <c r="J102" s="282"/>
      <c r="K102" s="286" t="s">
        <v>89</v>
      </c>
      <c r="L102" s="277"/>
      <c r="M102" s="277"/>
      <c r="N102" s="280" t="s">
        <v>90</v>
      </c>
      <c r="O102" s="281"/>
      <c r="P102" s="282"/>
    </row>
    <row r="103" spans="1:16" ht="12.75" customHeight="1">
      <c r="A103" s="44"/>
      <c r="B103" s="270"/>
      <c r="C103" s="271"/>
      <c r="D103" s="272"/>
      <c r="E103" s="278"/>
      <c r="F103" s="279"/>
      <c r="G103" s="279"/>
      <c r="H103" s="283"/>
      <c r="I103" s="284"/>
      <c r="J103" s="285"/>
      <c r="K103" s="279"/>
      <c r="L103" s="279"/>
      <c r="M103" s="279"/>
      <c r="N103" s="283"/>
      <c r="O103" s="284"/>
      <c r="P103" s="285"/>
    </row>
    <row r="104" spans="1:16" ht="12.75" customHeight="1">
      <c r="A104" s="44"/>
      <c r="B104" s="270"/>
      <c r="C104" s="271"/>
      <c r="D104" s="272"/>
      <c r="E104" s="298" t="s">
        <v>1</v>
      </c>
      <c r="F104" s="299"/>
      <c r="G104" s="300"/>
      <c r="H104" s="301" t="s">
        <v>2</v>
      </c>
      <c r="I104" s="302"/>
      <c r="J104" s="303"/>
      <c r="K104" s="298" t="s">
        <v>3</v>
      </c>
      <c r="L104" s="299"/>
      <c r="M104" s="300"/>
      <c r="N104" s="301" t="s">
        <v>4</v>
      </c>
      <c r="O104" s="302"/>
      <c r="P104" s="303"/>
    </row>
    <row r="105" spans="1:16" ht="12.75">
      <c r="A105" s="52"/>
      <c r="B105" s="273"/>
      <c r="C105" s="274"/>
      <c r="D105" s="275"/>
      <c r="E105" s="53" t="s">
        <v>5</v>
      </c>
      <c r="F105" s="53" t="s">
        <v>6</v>
      </c>
      <c r="G105" s="54" t="s">
        <v>7</v>
      </c>
      <c r="H105" s="132" t="s">
        <v>154</v>
      </c>
      <c r="I105" s="130" t="s">
        <v>9</v>
      </c>
      <c r="J105" s="129" t="s">
        <v>155</v>
      </c>
      <c r="K105" s="54" t="s">
        <v>11</v>
      </c>
      <c r="L105" s="53" t="s">
        <v>12</v>
      </c>
      <c r="M105" s="54" t="s">
        <v>13</v>
      </c>
      <c r="N105" s="132" t="s">
        <v>14</v>
      </c>
      <c r="O105" s="130" t="s">
        <v>15</v>
      </c>
      <c r="P105" s="154" t="s">
        <v>16</v>
      </c>
    </row>
    <row r="106" spans="1:16" ht="12.75">
      <c r="A106" s="44"/>
      <c r="B106" s="289" t="s">
        <v>47</v>
      </c>
      <c r="C106" s="269"/>
      <c r="D106" s="55" t="s">
        <v>30</v>
      </c>
      <c r="E106" s="57">
        <v>1.6159837962962964</v>
      </c>
      <c r="F106" s="113">
        <v>19.2959143518525</v>
      </c>
      <c r="G106" s="61">
        <v>13.907731481480676</v>
      </c>
      <c r="H106" s="56">
        <v>15.315775462963126</v>
      </c>
      <c r="I106" s="56">
        <v>21.089004629626395</v>
      </c>
      <c r="J106" s="60">
        <v>33.00659722222223</v>
      </c>
      <c r="K106" s="123">
        <v>34.44531249999709</v>
      </c>
      <c r="L106" s="95">
        <v>31.251481481475338</v>
      </c>
      <c r="M106" s="94">
        <v>18.83343750000357</v>
      </c>
      <c r="N106" s="56">
        <v>24.212743055560082</v>
      </c>
      <c r="O106" s="58">
        <v>16.54450231481659</v>
      </c>
      <c r="P106" s="155">
        <v>12.329930555555558</v>
      </c>
    </row>
    <row r="107" spans="1:16" ht="12.75" customHeight="1">
      <c r="A107" s="44"/>
      <c r="B107" s="270"/>
      <c r="C107" s="272"/>
      <c r="D107" s="59" t="s">
        <v>31</v>
      </c>
      <c r="E107" s="61">
        <v>6</v>
      </c>
      <c r="F107" s="113">
        <v>7</v>
      </c>
      <c r="G107" s="61">
        <v>8</v>
      </c>
      <c r="H107" s="56">
        <v>10</v>
      </c>
      <c r="I107" s="56">
        <v>10</v>
      </c>
      <c r="J107" s="60">
        <v>22</v>
      </c>
      <c r="K107" s="123">
        <v>16</v>
      </c>
      <c r="L107" s="95">
        <v>10</v>
      </c>
      <c r="M107" s="94">
        <v>9</v>
      </c>
      <c r="N107" s="56">
        <v>12</v>
      </c>
      <c r="O107" s="58">
        <v>10</v>
      </c>
      <c r="P107" s="155">
        <v>7</v>
      </c>
    </row>
    <row r="108" spans="1:16" ht="12.75">
      <c r="A108" s="44"/>
      <c r="B108" s="273"/>
      <c r="C108" s="275"/>
      <c r="D108" s="55" t="s">
        <v>32</v>
      </c>
      <c r="E108" s="67">
        <v>0.2693306327160494</v>
      </c>
      <c r="F108" s="114">
        <v>2.756559193121785</v>
      </c>
      <c r="G108" s="67">
        <v>1.7384664351850845</v>
      </c>
      <c r="H108" s="56">
        <v>1.5315775462963126</v>
      </c>
      <c r="I108" s="56">
        <v>2.1089004629626396</v>
      </c>
      <c r="J108" s="60">
        <v>1.500299873737374</v>
      </c>
      <c r="K108" s="123">
        <v>2.152832031249818</v>
      </c>
      <c r="L108" s="95">
        <v>3.125148148147534</v>
      </c>
      <c r="M108" s="94">
        <v>2.0926041666670634</v>
      </c>
      <c r="N108" s="56">
        <v>2.01772858796334</v>
      </c>
      <c r="O108" s="58">
        <v>1.6544502314816592</v>
      </c>
      <c r="P108" s="155">
        <v>1.7614186507936511</v>
      </c>
    </row>
    <row r="109" spans="1:16" ht="12.75">
      <c r="A109" s="44"/>
      <c r="B109" s="289" t="s">
        <v>48</v>
      </c>
      <c r="C109" s="269"/>
      <c r="D109" s="63" t="s">
        <v>49</v>
      </c>
      <c r="E109" s="65">
        <v>6</v>
      </c>
      <c r="F109" s="115">
        <v>7</v>
      </c>
      <c r="G109" s="65">
        <v>8</v>
      </c>
      <c r="H109" s="56">
        <v>10</v>
      </c>
      <c r="I109" s="56">
        <v>10</v>
      </c>
      <c r="J109" s="60">
        <v>22</v>
      </c>
      <c r="K109" s="123">
        <v>16</v>
      </c>
      <c r="L109" s="95">
        <v>10</v>
      </c>
      <c r="M109" s="94">
        <v>9</v>
      </c>
      <c r="N109" s="56">
        <v>12</v>
      </c>
      <c r="O109" s="58">
        <v>10</v>
      </c>
      <c r="P109" s="155">
        <v>7</v>
      </c>
    </row>
    <row r="110" spans="1:16" ht="12.75">
      <c r="A110" s="44"/>
      <c r="B110" s="270"/>
      <c r="C110" s="272"/>
      <c r="D110" s="66" t="s">
        <v>33</v>
      </c>
      <c r="E110" s="61">
        <v>6</v>
      </c>
      <c r="F110" s="113">
        <v>6</v>
      </c>
      <c r="G110" s="61">
        <v>8</v>
      </c>
      <c r="H110" s="56">
        <v>10</v>
      </c>
      <c r="I110" s="56">
        <v>10</v>
      </c>
      <c r="J110" s="60">
        <v>22</v>
      </c>
      <c r="K110" s="123">
        <v>15</v>
      </c>
      <c r="L110" s="95">
        <v>10</v>
      </c>
      <c r="M110" s="94">
        <v>9</v>
      </c>
      <c r="N110" s="56">
        <v>12</v>
      </c>
      <c r="O110" s="58">
        <v>10</v>
      </c>
      <c r="P110" s="155">
        <v>7</v>
      </c>
    </row>
    <row r="111" spans="1:16" ht="12.75" customHeight="1">
      <c r="A111" s="44"/>
      <c r="B111" s="270"/>
      <c r="C111" s="272"/>
      <c r="D111" s="66" t="s">
        <v>34</v>
      </c>
      <c r="E111" s="67">
        <v>0</v>
      </c>
      <c r="F111" s="114">
        <v>1</v>
      </c>
      <c r="G111" s="67">
        <v>0</v>
      </c>
      <c r="H111" s="56">
        <v>0</v>
      </c>
      <c r="I111" s="56">
        <v>0</v>
      </c>
      <c r="J111" s="60">
        <v>0</v>
      </c>
      <c r="K111" s="123">
        <v>1</v>
      </c>
      <c r="L111" s="95">
        <v>0</v>
      </c>
      <c r="M111" s="94">
        <v>0</v>
      </c>
      <c r="N111" s="56">
        <v>0</v>
      </c>
      <c r="O111" s="58">
        <v>0</v>
      </c>
      <c r="P111" s="155">
        <v>0</v>
      </c>
    </row>
    <row r="112" spans="1:16" ht="12.75">
      <c r="A112" s="44"/>
      <c r="B112" s="273"/>
      <c r="C112" s="275"/>
      <c r="D112" s="55" t="s">
        <v>17</v>
      </c>
      <c r="E112" s="68">
        <v>1</v>
      </c>
      <c r="F112" s="116">
        <v>0.8571428571428571</v>
      </c>
      <c r="G112" s="68">
        <v>1</v>
      </c>
      <c r="H112" s="119">
        <v>1</v>
      </c>
      <c r="I112" s="119">
        <v>1</v>
      </c>
      <c r="J112" s="147">
        <v>1</v>
      </c>
      <c r="K112" s="128">
        <v>0.9375</v>
      </c>
      <c r="L112" s="103">
        <v>1</v>
      </c>
      <c r="M112" s="151">
        <v>1</v>
      </c>
      <c r="N112" s="119">
        <v>1</v>
      </c>
      <c r="O112" s="69">
        <v>1</v>
      </c>
      <c r="P112" s="190">
        <v>1</v>
      </c>
    </row>
    <row r="113" spans="1:16" ht="12.75">
      <c r="A113" s="44"/>
      <c r="B113" s="290" t="s">
        <v>18</v>
      </c>
      <c r="C113" s="291"/>
      <c r="D113" s="59"/>
      <c r="E113" s="70"/>
      <c r="F113" s="71"/>
      <c r="G113" s="70"/>
      <c r="H113" s="120"/>
      <c r="I113" s="78"/>
      <c r="J113" s="79"/>
      <c r="K113" s="124"/>
      <c r="L113" s="71"/>
      <c r="M113" s="70"/>
      <c r="N113" s="120"/>
      <c r="O113" s="78"/>
      <c r="P113" s="158"/>
    </row>
    <row r="114" spans="1:16" ht="12.75" customHeight="1">
      <c r="A114" s="44"/>
      <c r="B114" s="292" t="s">
        <v>19</v>
      </c>
      <c r="C114" s="295" t="s">
        <v>50</v>
      </c>
      <c r="D114" s="63" t="s">
        <v>51</v>
      </c>
      <c r="E114" s="72"/>
      <c r="F114" s="73"/>
      <c r="G114" s="72"/>
      <c r="H114" s="131"/>
      <c r="I114" s="104"/>
      <c r="J114" s="76"/>
      <c r="K114" s="125"/>
      <c r="L114" s="73"/>
      <c r="M114" s="72"/>
      <c r="N114" s="131"/>
      <c r="O114" s="104"/>
      <c r="P114" s="159"/>
    </row>
    <row r="115" spans="1:16" ht="12.75">
      <c r="A115" s="44"/>
      <c r="B115" s="293"/>
      <c r="C115" s="296"/>
      <c r="D115" s="59" t="s">
        <v>52</v>
      </c>
      <c r="E115" s="70"/>
      <c r="F115" s="71"/>
      <c r="G115" s="70"/>
      <c r="H115" s="120"/>
      <c r="I115" s="56"/>
      <c r="J115" s="79"/>
      <c r="K115" s="124"/>
      <c r="L115" s="71"/>
      <c r="M115" s="70"/>
      <c r="N115" s="120"/>
      <c r="O115" s="78"/>
      <c r="P115" s="158"/>
    </row>
    <row r="116" spans="1:16" ht="12.75">
      <c r="A116" s="44"/>
      <c r="B116" s="293"/>
      <c r="C116" s="297"/>
      <c r="D116" s="55" t="s">
        <v>44</v>
      </c>
      <c r="E116" s="74"/>
      <c r="F116" s="75"/>
      <c r="G116" s="74"/>
      <c r="H116" s="122"/>
      <c r="I116" s="102"/>
      <c r="J116" s="109"/>
      <c r="K116" s="126"/>
      <c r="L116" s="75"/>
      <c r="M116" s="74"/>
      <c r="N116" s="122"/>
      <c r="O116" s="102"/>
      <c r="P116" s="160"/>
    </row>
    <row r="117" spans="1:16" ht="12.75" customHeight="1">
      <c r="A117" s="44"/>
      <c r="B117" s="293"/>
      <c r="C117" s="295" t="s">
        <v>35</v>
      </c>
      <c r="D117" s="63" t="s">
        <v>51</v>
      </c>
      <c r="E117" s="72">
        <v>1420</v>
      </c>
      <c r="F117" s="73">
        <v>1411</v>
      </c>
      <c r="G117" s="72">
        <v>1412</v>
      </c>
      <c r="H117" s="131">
        <v>1423</v>
      </c>
      <c r="I117" s="104">
        <v>1506</v>
      </c>
      <c r="J117" s="76">
        <v>1524</v>
      </c>
      <c r="K117" s="125">
        <v>1542</v>
      </c>
      <c r="L117" s="73">
        <v>1562</v>
      </c>
      <c r="M117" s="72">
        <v>1555</v>
      </c>
      <c r="N117" s="131">
        <v>1525</v>
      </c>
      <c r="O117" s="104">
        <v>1468</v>
      </c>
      <c r="P117" s="159">
        <v>1456</v>
      </c>
    </row>
    <row r="118" spans="1:16" ht="12.75">
      <c r="A118" s="44"/>
      <c r="B118" s="293"/>
      <c r="C118" s="296"/>
      <c r="D118" s="59" t="s">
        <v>52</v>
      </c>
      <c r="E118" s="70">
        <v>7</v>
      </c>
      <c r="F118" s="71">
        <v>5</v>
      </c>
      <c r="G118" s="70">
        <v>1</v>
      </c>
      <c r="H118" s="120">
        <v>2</v>
      </c>
      <c r="I118" s="78">
        <v>8</v>
      </c>
      <c r="J118" s="79">
        <v>11</v>
      </c>
      <c r="K118" s="124">
        <v>15</v>
      </c>
      <c r="L118" s="71">
        <v>6</v>
      </c>
      <c r="M118" s="70">
        <v>8</v>
      </c>
      <c r="N118" s="79">
        <v>12</v>
      </c>
      <c r="O118" s="79">
        <v>3</v>
      </c>
      <c r="P118" s="158">
        <v>7</v>
      </c>
    </row>
    <row r="119" spans="1:16" ht="12.75">
      <c r="A119" s="44"/>
      <c r="B119" s="293"/>
      <c r="C119" s="297"/>
      <c r="D119" s="55" t="s">
        <v>44</v>
      </c>
      <c r="E119" s="68">
        <v>0.004929577464788733</v>
      </c>
      <c r="F119" s="81">
        <v>0.003543586109142452</v>
      </c>
      <c r="G119" s="81">
        <v>0.000708215297450425</v>
      </c>
      <c r="H119" s="144">
        <v>0.0014054813773717498</v>
      </c>
      <c r="I119" s="144">
        <v>0.005312084993359893</v>
      </c>
      <c r="J119" s="144">
        <v>0.007217847769028871</v>
      </c>
      <c r="K119" s="68">
        <v>0.009727626459143969</v>
      </c>
      <c r="L119" s="68">
        <v>0.0038412291933418692</v>
      </c>
      <c r="M119" s="68">
        <v>0.005144694533762058</v>
      </c>
      <c r="N119" s="144">
        <v>0.007868852459016393</v>
      </c>
      <c r="O119" s="144">
        <v>0.0020435967302452314</v>
      </c>
      <c r="P119" s="189">
        <v>0.004807692307692308</v>
      </c>
    </row>
    <row r="120" spans="1:16" ht="25.5" customHeight="1">
      <c r="A120" s="44"/>
      <c r="B120" s="293"/>
      <c r="C120" s="295" t="s">
        <v>53</v>
      </c>
      <c r="D120" s="63" t="s">
        <v>51</v>
      </c>
      <c r="E120" s="72"/>
      <c r="F120" s="73"/>
      <c r="G120" s="72"/>
      <c r="H120" s="131"/>
      <c r="I120" s="104"/>
      <c r="J120" s="76"/>
      <c r="K120" s="125"/>
      <c r="L120" s="73"/>
      <c r="M120" s="94"/>
      <c r="N120" s="60"/>
      <c r="O120" s="60"/>
      <c r="P120" s="155"/>
    </row>
    <row r="121" spans="1:16" ht="12.75">
      <c r="A121" s="44"/>
      <c r="B121" s="293"/>
      <c r="C121" s="296"/>
      <c r="D121" s="59" t="s">
        <v>52</v>
      </c>
      <c r="E121" s="70"/>
      <c r="F121" s="71"/>
      <c r="G121" s="70"/>
      <c r="H121" s="120"/>
      <c r="I121" s="78"/>
      <c r="J121" s="79"/>
      <c r="K121" s="124"/>
      <c r="L121" s="71"/>
      <c r="M121" s="70"/>
      <c r="N121" s="79"/>
      <c r="O121" s="79"/>
      <c r="P121" s="158"/>
    </row>
    <row r="122" spans="1:16" ht="12.75">
      <c r="A122" s="44"/>
      <c r="B122" s="294"/>
      <c r="C122" s="297"/>
      <c r="D122" s="55" t="s">
        <v>44</v>
      </c>
      <c r="E122" s="74"/>
      <c r="F122" s="75"/>
      <c r="G122" s="74"/>
      <c r="H122" s="122"/>
      <c r="I122" s="102"/>
      <c r="J122" s="78"/>
      <c r="K122" s="126"/>
      <c r="L122" s="75"/>
      <c r="M122" s="74"/>
      <c r="N122" s="109"/>
      <c r="O122" s="109"/>
      <c r="P122" s="160"/>
    </row>
    <row r="123" spans="1:16" ht="12.75">
      <c r="A123" s="44"/>
      <c r="B123" s="304" t="s">
        <v>54</v>
      </c>
      <c r="C123" s="269"/>
      <c r="D123" s="82" t="s">
        <v>55</v>
      </c>
      <c r="E123" s="72">
        <v>7</v>
      </c>
      <c r="F123" s="73">
        <v>2</v>
      </c>
      <c r="G123" s="72">
        <v>1</v>
      </c>
      <c r="H123" s="120">
        <v>2</v>
      </c>
      <c r="I123" s="78">
        <v>6</v>
      </c>
      <c r="J123" s="79">
        <v>7</v>
      </c>
      <c r="K123" s="125">
        <v>8</v>
      </c>
      <c r="L123" s="71">
        <v>3</v>
      </c>
      <c r="M123" s="70">
        <v>3</v>
      </c>
      <c r="N123" s="79">
        <v>5</v>
      </c>
      <c r="O123" s="79">
        <v>3</v>
      </c>
      <c r="P123" s="158">
        <v>6</v>
      </c>
    </row>
    <row r="124" spans="1:16" ht="12.75">
      <c r="A124" s="44"/>
      <c r="B124" s="270"/>
      <c r="C124" s="272"/>
      <c r="D124" s="59" t="s">
        <v>56</v>
      </c>
      <c r="E124" s="70">
        <v>7</v>
      </c>
      <c r="F124" s="71">
        <v>2</v>
      </c>
      <c r="G124" s="70">
        <v>1</v>
      </c>
      <c r="H124" s="120">
        <v>2</v>
      </c>
      <c r="I124" s="78">
        <v>6</v>
      </c>
      <c r="J124" s="79">
        <v>7</v>
      </c>
      <c r="K124" s="125">
        <v>8</v>
      </c>
      <c r="L124" s="71">
        <v>3</v>
      </c>
      <c r="M124" s="70">
        <v>3</v>
      </c>
      <c r="N124" s="79">
        <v>5</v>
      </c>
      <c r="O124" s="79">
        <v>3</v>
      </c>
      <c r="P124" s="158">
        <v>4</v>
      </c>
    </row>
    <row r="125" spans="1:17" ht="12.75">
      <c r="A125" s="44"/>
      <c r="B125" s="270"/>
      <c r="C125" s="272"/>
      <c r="D125" s="83" t="s">
        <v>57</v>
      </c>
      <c r="E125" s="100">
        <v>1</v>
      </c>
      <c r="F125" s="105">
        <v>1</v>
      </c>
      <c r="G125" s="100">
        <v>1</v>
      </c>
      <c r="H125" s="101">
        <v>1</v>
      </c>
      <c r="I125" s="101">
        <v>1</v>
      </c>
      <c r="J125" s="101">
        <v>1</v>
      </c>
      <c r="K125" s="100">
        <v>1</v>
      </c>
      <c r="L125" s="100">
        <v>1</v>
      </c>
      <c r="M125" s="100">
        <v>1</v>
      </c>
      <c r="N125" s="101">
        <v>1</v>
      </c>
      <c r="O125" s="101">
        <v>1</v>
      </c>
      <c r="P125" s="161">
        <v>0.6666666666666666</v>
      </c>
      <c r="Q125" s="193" t="s">
        <v>201</v>
      </c>
    </row>
    <row r="126" spans="1:16" ht="12.75">
      <c r="A126" s="44"/>
      <c r="B126" s="270"/>
      <c r="C126" s="272"/>
      <c r="D126" s="59" t="s">
        <v>45</v>
      </c>
      <c r="E126" s="70">
        <v>47.64</v>
      </c>
      <c r="F126" s="71">
        <v>6.37</v>
      </c>
      <c r="G126" s="70">
        <v>0.25</v>
      </c>
      <c r="H126" s="120">
        <v>2.55</v>
      </c>
      <c r="I126" s="78">
        <v>42.95000000000001</v>
      </c>
      <c r="J126" s="79">
        <v>25.21</v>
      </c>
      <c r="K126" s="125">
        <v>25.03</v>
      </c>
      <c r="L126" s="71">
        <v>8.87</v>
      </c>
      <c r="M126" s="70">
        <v>11.39</v>
      </c>
      <c r="N126" s="79">
        <v>8.49</v>
      </c>
      <c r="O126" s="79">
        <v>6.67</v>
      </c>
      <c r="P126" s="158">
        <v>150.4</v>
      </c>
    </row>
    <row r="127" spans="1:16" ht="12.75" customHeight="1">
      <c r="A127" s="44"/>
      <c r="B127" s="273"/>
      <c r="C127" s="275"/>
      <c r="D127" s="55" t="s">
        <v>46</v>
      </c>
      <c r="E127" s="86">
        <v>6.805714285714286</v>
      </c>
      <c r="F127" s="86">
        <v>3.185</v>
      </c>
      <c r="G127" s="86">
        <v>0.25</v>
      </c>
      <c r="H127" s="62">
        <v>1.275</v>
      </c>
      <c r="I127" s="62">
        <v>7.158333333333335</v>
      </c>
      <c r="J127" s="62">
        <v>3.6014285714285714</v>
      </c>
      <c r="K127" s="67">
        <v>3.12875</v>
      </c>
      <c r="L127" s="67">
        <v>2.9566666666666666</v>
      </c>
      <c r="M127" s="67">
        <v>3.796666666666667</v>
      </c>
      <c r="N127" s="62">
        <v>1.698</v>
      </c>
      <c r="O127" s="62">
        <v>2.223333333333333</v>
      </c>
      <c r="P127" s="156">
        <v>25.066666666666666</v>
      </c>
    </row>
    <row r="128" spans="1:16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</row>
    <row r="129" spans="1:16" ht="12.75">
      <c r="A129" s="46"/>
      <c r="B129" s="305" t="s">
        <v>24</v>
      </c>
      <c r="C129" s="306"/>
      <c r="D129" s="306"/>
      <c r="E129" s="306"/>
      <c r="F129" s="306"/>
      <c r="G129" s="306"/>
      <c r="H129" s="307"/>
      <c r="I129" s="308" t="s">
        <v>1</v>
      </c>
      <c r="J129" s="309"/>
      <c r="K129" s="287" t="s">
        <v>2</v>
      </c>
      <c r="L129" s="288"/>
      <c r="M129" s="308" t="s">
        <v>3</v>
      </c>
      <c r="N129" s="309"/>
      <c r="O129" s="287" t="s">
        <v>4</v>
      </c>
      <c r="P129" s="320"/>
    </row>
    <row r="130" spans="1:16" ht="12.75">
      <c r="A130" s="44"/>
      <c r="B130" s="314" t="s">
        <v>58</v>
      </c>
      <c r="C130" s="315"/>
      <c r="D130" s="315"/>
      <c r="E130" s="310" t="s">
        <v>59</v>
      </c>
      <c r="F130" s="310"/>
      <c r="G130" s="310"/>
      <c r="H130" s="310"/>
      <c r="I130" s="311"/>
      <c r="J130" s="312"/>
      <c r="K130" s="313"/>
      <c r="L130" s="291"/>
      <c r="M130" s="311"/>
      <c r="N130" s="312"/>
      <c r="O130" s="313"/>
      <c r="P130" s="321"/>
    </row>
    <row r="131" spans="1:16" ht="12.75">
      <c r="A131" s="44"/>
      <c r="B131" s="315"/>
      <c r="C131" s="315"/>
      <c r="D131" s="315"/>
      <c r="E131" s="310" t="s">
        <v>25</v>
      </c>
      <c r="F131" s="310"/>
      <c r="G131" s="310"/>
      <c r="H131" s="310"/>
      <c r="I131" s="311"/>
      <c r="J131" s="312"/>
      <c r="K131" s="313"/>
      <c r="L131" s="291"/>
      <c r="M131" s="311"/>
      <c r="N131" s="312"/>
      <c r="O131" s="313"/>
      <c r="P131" s="321"/>
    </row>
    <row r="132" spans="1:16" ht="12.75">
      <c r="A132" s="44"/>
      <c r="B132" s="315"/>
      <c r="C132" s="315"/>
      <c r="D132" s="315"/>
      <c r="E132" s="310" t="s">
        <v>60</v>
      </c>
      <c r="F132" s="310"/>
      <c r="G132" s="310"/>
      <c r="H132" s="310"/>
      <c r="I132" s="311"/>
      <c r="J132" s="312"/>
      <c r="K132" s="313"/>
      <c r="L132" s="291"/>
      <c r="M132" s="311"/>
      <c r="N132" s="312"/>
      <c r="O132" s="313"/>
      <c r="P132" s="321"/>
    </row>
    <row r="133" spans="1:16" ht="12.75">
      <c r="A133" s="44"/>
      <c r="B133" s="87"/>
      <c r="C133" s="87"/>
      <c r="D133" s="87"/>
      <c r="E133" s="88"/>
      <c r="F133" s="87"/>
      <c r="G133" s="87"/>
      <c r="H133" s="88"/>
      <c r="I133" s="88"/>
      <c r="J133" s="88"/>
      <c r="K133" s="88"/>
      <c r="L133" s="88"/>
      <c r="M133" s="88"/>
      <c r="N133" s="88"/>
      <c r="O133" s="88"/>
      <c r="P133" s="87"/>
    </row>
    <row r="134" spans="1:16" ht="12.75">
      <c r="A134" s="44"/>
      <c r="B134" s="87"/>
      <c r="C134" s="87"/>
      <c r="D134" s="87"/>
      <c r="E134" s="88"/>
      <c r="F134" s="87"/>
      <c r="G134" s="87"/>
      <c r="H134" s="88"/>
      <c r="I134" s="88"/>
      <c r="J134" s="88"/>
      <c r="K134" s="88"/>
      <c r="L134" s="88"/>
      <c r="M134" s="88"/>
      <c r="N134" s="88"/>
      <c r="O134" s="88"/>
      <c r="P134" s="87"/>
    </row>
    <row r="135" spans="1:16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</row>
    <row r="136" spans="1:16" ht="12.75">
      <c r="A136" s="44"/>
      <c r="B136" s="44"/>
      <c r="C136" s="316" t="s">
        <v>26</v>
      </c>
      <c r="D136" s="317"/>
      <c r="E136" s="317"/>
      <c r="F136" s="317"/>
      <c r="G136" s="317"/>
      <c r="H136" s="317"/>
      <c r="I136" s="317"/>
      <c r="J136" s="317"/>
      <c r="K136" s="317"/>
      <c r="L136" s="317"/>
      <c r="M136" s="317"/>
      <c r="N136" s="317"/>
      <c r="O136" s="317"/>
      <c r="P136" s="317"/>
    </row>
    <row r="137" spans="1:16" ht="12.75">
      <c r="A137" s="44"/>
      <c r="B137" s="44"/>
      <c r="C137" s="89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</row>
    <row r="138" spans="1:16" ht="12.75">
      <c r="A138" s="44"/>
      <c r="B138" s="44"/>
      <c r="C138" s="44"/>
      <c r="D138" s="44"/>
      <c r="E138" s="44"/>
      <c r="F138" s="44"/>
      <c r="G138" s="44"/>
      <c r="H138" s="44"/>
      <c r="I138" s="44"/>
      <c r="J138" s="46"/>
      <c r="K138" s="44"/>
      <c r="L138" s="44"/>
      <c r="M138" s="44"/>
      <c r="N138" s="44"/>
      <c r="O138" s="44"/>
      <c r="P138" s="44"/>
    </row>
    <row r="139" spans="1:16" ht="13.5" thickBot="1">
      <c r="A139" s="49"/>
      <c r="B139" s="49"/>
      <c r="C139" s="49" t="s">
        <v>37</v>
      </c>
      <c r="D139" s="188" t="s">
        <v>202</v>
      </c>
      <c r="E139" s="49"/>
      <c r="F139" s="49"/>
      <c r="G139" s="49" t="s">
        <v>38</v>
      </c>
      <c r="H139" s="318" t="s">
        <v>203</v>
      </c>
      <c r="I139" s="318"/>
      <c r="J139" s="318"/>
      <c r="K139" s="49"/>
      <c r="L139" s="49" t="s">
        <v>39</v>
      </c>
      <c r="M139" s="319" t="s">
        <v>204</v>
      </c>
      <c r="N139" s="318"/>
      <c r="O139" s="318"/>
      <c r="P139" s="49"/>
    </row>
    <row r="140" spans="1:16" s="108" customFormat="1" ht="12.75">
      <c r="A140" s="106"/>
      <c r="B140" s="322" t="s">
        <v>85</v>
      </c>
      <c r="C140" s="322"/>
      <c r="D140" s="107"/>
      <c r="E140" s="106"/>
      <c r="F140" s="106"/>
      <c r="G140" s="106"/>
      <c r="H140" s="107"/>
      <c r="I140" s="107"/>
      <c r="J140" s="107"/>
      <c r="K140" s="106"/>
      <c r="L140" s="106"/>
      <c r="M140" s="107"/>
      <c r="N140" s="107"/>
      <c r="O140" s="107"/>
      <c r="P140" s="106"/>
    </row>
    <row r="141" spans="1:16" ht="12.75">
      <c r="A141" s="44"/>
      <c r="B141" s="44" t="s">
        <v>29</v>
      </c>
      <c r="C141" s="44"/>
      <c r="D141" s="44"/>
      <c r="E141" s="46"/>
      <c r="F141" s="44"/>
      <c r="G141" s="44"/>
      <c r="H141" s="46"/>
      <c r="I141" s="44"/>
      <c r="J141" s="44"/>
      <c r="K141" s="92"/>
      <c r="L141" s="44"/>
      <c r="M141" s="44"/>
      <c r="N141" s="44"/>
      <c r="O141" s="44"/>
      <c r="P141" s="44"/>
    </row>
    <row r="142" spans="1:16" ht="12.75">
      <c r="A142" s="44"/>
      <c r="B142" s="44" t="s">
        <v>61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ht="79.5" customHeight="1">
      <c r="A143" s="44"/>
      <c r="B143" s="44"/>
      <c r="C143" s="264" t="s">
        <v>27</v>
      </c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</row>
    <row r="144" spans="1:16" ht="13.5" thickBot="1">
      <c r="A144" s="46"/>
      <c r="B144" s="46" t="s">
        <v>40</v>
      </c>
      <c r="C144" s="46"/>
      <c r="D144" s="266" t="s">
        <v>72</v>
      </c>
      <c r="E144" s="266"/>
      <c r="F144" s="46"/>
      <c r="G144" s="46"/>
      <c r="H144" s="46"/>
      <c r="I144" s="47" t="s">
        <v>36</v>
      </c>
      <c r="J144" s="48" t="s">
        <v>73</v>
      </c>
      <c r="K144" s="46"/>
      <c r="L144" s="46"/>
      <c r="M144" s="46" t="s">
        <v>41</v>
      </c>
      <c r="N144" s="49"/>
      <c r="O144" s="48">
        <v>2012</v>
      </c>
      <c r="P144" s="46"/>
    </row>
    <row r="145" spans="1:16" ht="12.75">
      <c r="A145" s="44"/>
      <c r="B145" s="46"/>
      <c r="C145" s="44"/>
      <c r="D145" s="44"/>
      <c r="E145" s="44"/>
      <c r="F145" s="44"/>
      <c r="G145" s="44"/>
      <c r="H145" s="44"/>
      <c r="I145" s="46"/>
      <c r="J145" s="46"/>
      <c r="K145" s="46"/>
      <c r="L145" s="46"/>
      <c r="M145" s="46"/>
      <c r="N145" s="46"/>
      <c r="O145" s="44"/>
      <c r="P145" s="44"/>
    </row>
    <row r="146" spans="1:16" ht="13.5" thickBot="1">
      <c r="A146" s="46"/>
      <c r="B146" s="46" t="s">
        <v>42</v>
      </c>
      <c r="C146" s="46"/>
      <c r="D146" s="50"/>
      <c r="E146" s="50"/>
      <c r="F146" s="46"/>
      <c r="G146" s="46"/>
      <c r="H146" s="46"/>
      <c r="I146" s="47" t="s">
        <v>43</v>
      </c>
      <c r="J146" s="49"/>
      <c r="K146" s="46"/>
      <c r="L146" s="51" t="s">
        <v>77</v>
      </c>
      <c r="M146" s="51"/>
      <c r="N146" s="51"/>
      <c r="O146" s="48"/>
      <c r="P146" s="46"/>
    </row>
    <row r="147" spans="1:16" ht="12.75">
      <c r="A147" s="44"/>
      <c r="B147" s="46"/>
      <c r="C147" s="46"/>
      <c r="D147" s="46"/>
      <c r="E147" s="46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P148" s="44"/>
    </row>
    <row r="149" spans="1:16" ht="12.75" customHeight="1">
      <c r="A149" s="44"/>
      <c r="B149" s="267" t="s">
        <v>0</v>
      </c>
      <c r="C149" s="268"/>
      <c r="D149" s="269"/>
      <c r="E149" s="276" t="s">
        <v>87</v>
      </c>
      <c r="F149" s="277"/>
      <c r="G149" s="277"/>
      <c r="H149" s="280" t="s">
        <v>88</v>
      </c>
      <c r="I149" s="281"/>
      <c r="J149" s="282"/>
      <c r="K149" s="286" t="s">
        <v>89</v>
      </c>
      <c r="L149" s="277"/>
      <c r="M149" s="277"/>
      <c r="N149" s="280" t="s">
        <v>90</v>
      </c>
      <c r="O149" s="281"/>
      <c r="P149" s="282"/>
    </row>
    <row r="150" spans="1:16" ht="12.75" customHeight="1">
      <c r="A150" s="44"/>
      <c r="B150" s="270"/>
      <c r="C150" s="271"/>
      <c r="D150" s="272"/>
      <c r="E150" s="278"/>
      <c r="F150" s="279"/>
      <c r="G150" s="279"/>
      <c r="H150" s="283"/>
      <c r="I150" s="284"/>
      <c r="J150" s="285"/>
      <c r="K150" s="279"/>
      <c r="L150" s="279"/>
      <c r="M150" s="279"/>
      <c r="N150" s="283"/>
      <c r="O150" s="284"/>
      <c r="P150" s="285"/>
    </row>
    <row r="151" spans="1:16" ht="12.75" customHeight="1">
      <c r="A151" s="44"/>
      <c r="B151" s="270"/>
      <c r="C151" s="271"/>
      <c r="D151" s="272"/>
      <c r="E151" s="298" t="s">
        <v>1</v>
      </c>
      <c r="F151" s="299"/>
      <c r="G151" s="300"/>
      <c r="H151" s="301" t="s">
        <v>2</v>
      </c>
      <c r="I151" s="302"/>
      <c r="J151" s="303"/>
      <c r="K151" s="298" t="s">
        <v>3</v>
      </c>
      <c r="L151" s="299"/>
      <c r="M151" s="300"/>
      <c r="N151" s="301" t="s">
        <v>4</v>
      </c>
      <c r="O151" s="302"/>
      <c r="P151" s="303"/>
    </row>
    <row r="152" spans="1:16" ht="12.75" customHeight="1">
      <c r="A152" s="52"/>
      <c r="B152" s="273"/>
      <c r="C152" s="274"/>
      <c r="D152" s="275"/>
      <c r="E152" s="53" t="s">
        <v>5</v>
      </c>
      <c r="F152" s="53" t="s">
        <v>6</v>
      </c>
      <c r="G152" s="54" t="s">
        <v>7</v>
      </c>
      <c r="H152" s="132" t="s">
        <v>154</v>
      </c>
      <c r="I152" s="130" t="s">
        <v>9</v>
      </c>
      <c r="J152" s="129" t="s">
        <v>155</v>
      </c>
      <c r="K152" s="54" t="s">
        <v>11</v>
      </c>
      <c r="L152" s="53" t="s">
        <v>12</v>
      </c>
      <c r="M152" s="54" t="s">
        <v>13</v>
      </c>
      <c r="N152" s="132" t="s">
        <v>14</v>
      </c>
      <c r="O152" s="130" t="s">
        <v>15</v>
      </c>
      <c r="P152" s="154" t="s">
        <v>16</v>
      </c>
    </row>
    <row r="153" spans="1:16" ht="12.75" customHeight="1">
      <c r="A153" s="44"/>
      <c r="B153" s="289" t="s">
        <v>47</v>
      </c>
      <c r="C153" s="269"/>
      <c r="D153" s="55" t="s">
        <v>30</v>
      </c>
      <c r="E153" s="57">
        <v>37.12452546296296</v>
      </c>
      <c r="F153" s="113">
        <v>32.139062499999994</v>
      </c>
      <c r="G153" s="61">
        <v>34.44186342592868</v>
      </c>
      <c r="H153" s="60">
        <v>24.095254629625753</v>
      </c>
      <c r="I153" s="60">
        <v>43.25437499999999</v>
      </c>
      <c r="J153" s="60">
        <v>33.00659722222223</v>
      </c>
      <c r="K153" s="123">
        <v>26.225821759259258</v>
      </c>
      <c r="L153" s="95">
        <v>35.957743055555554</v>
      </c>
      <c r="M153" s="94">
        <v>38.37796296296297</v>
      </c>
      <c r="N153" s="56">
        <v>14.983449074074075</v>
      </c>
      <c r="O153" s="58">
        <v>19.186238425925925</v>
      </c>
      <c r="P153" s="155">
        <v>24.827812500000647</v>
      </c>
    </row>
    <row r="154" spans="1:16" ht="12.75">
      <c r="A154" s="44"/>
      <c r="B154" s="270"/>
      <c r="C154" s="272"/>
      <c r="D154" s="59" t="s">
        <v>31</v>
      </c>
      <c r="E154" s="111">
        <v>19</v>
      </c>
      <c r="F154" s="117">
        <v>15</v>
      </c>
      <c r="G154" s="111">
        <v>19</v>
      </c>
      <c r="H154" s="60">
        <v>10</v>
      </c>
      <c r="I154" s="60">
        <v>18</v>
      </c>
      <c r="J154" s="60">
        <v>22</v>
      </c>
      <c r="K154" s="123">
        <v>11</v>
      </c>
      <c r="L154" s="95">
        <v>15</v>
      </c>
      <c r="M154" s="94">
        <v>16</v>
      </c>
      <c r="N154" s="56">
        <v>10</v>
      </c>
      <c r="O154" s="58">
        <v>11</v>
      </c>
      <c r="P154" s="155">
        <v>11</v>
      </c>
    </row>
    <row r="155" spans="1:16" ht="12.75">
      <c r="A155" s="44"/>
      <c r="B155" s="273"/>
      <c r="C155" s="275"/>
      <c r="D155" s="55" t="s">
        <v>32</v>
      </c>
      <c r="E155" s="67">
        <v>1.953922392787524</v>
      </c>
      <c r="F155" s="114">
        <v>2.142604166666666</v>
      </c>
      <c r="G155" s="67">
        <v>1.8127296539962463</v>
      </c>
      <c r="H155" s="60">
        <v>2.4095254629625753</v>
      </c>
      <c r="I155" s="60">
        <v>2.4030208333333327</v>
      </c>
      <c r="J155" s="60">
        <v>1.500299873737374</v>
      </c>
      <c r="K155" s="123">
        <v>2.3841656144781145</v>
      </c>
      <c r="L155" s="95">
        <v>2.3971828703703704</v>
      </c>
      <c r="M155" s="94">
        <v>2.3986226851851855</v>
      </c>
      <c r="N155" s="56">
        <v>1.4983449074074076</v>
      </c>
      <c r="O155" s="58">
        <v>1.744203493265993</v>
      </c>
      <c r="P155" s="155">
        <v>2.2570738636364225</v>
      </c>
    </row>
    <row r="156" spans="1:16" ht="12.75" customHeight="1">
      <c r="A156" s="44"/>
      <c r="B156" s="289" t="s">
        <v>48</v>
      </c>
      <c r="C156" s="269"/>
      <c r="D156" s="63" t="s">
        <v>49</v>
      </c>
      <c r="E156" s="65">
        <v>19</v>
      </c>
      <c r="F156" s="118">
        <v>15</v>
      </c>
      <c r="G156" s="112">
        <v>19</v>
      </c>
      <c r="H156" s="60">
        <v>10</v>
      </c>
      <c r="I156" s="60">
        <v>18</v>
      </c>
      <c r="J156" s="60">
        <v>22</v>
      </c>
      <c r="K156" s="123">
        <v>11</v>
      </c>
      <c r="L156" s="95">
        <v>15</v>
      </c>
      <c r="M156" s="94">
        <v>16</v>
      </c>
      <c r="N156" s="56">
        <v>10</v>
      </c>
      <c r="O156" s="58">
        <v>11</v>
      </c>
      <c r="P156" s="155">
        <v>11</v>
      </c>
    </row>
    <row r="157" spans="1:16" ht="12.75">
      <c r="A157" s="44"/>
      <c r="B157" s="270"/>
      <c r="C157" s="272"/>
      <c r="D157" s="66" t="s">
        <v>33</v>
      </c>
      <c r="E157" s="61">
        <v>18</v>
      </c>
      <c r="F157" s="113">
        <v>15</v>
      </c>
      <c r="G157" s="61">
        <v>19</v>
      </c>
      <c r="H157" s="60">
        <v>10</v>
      </c>
      <c r="I157" s="60">
        <v>18</v>
      </c>
      <c r="J157" s="60">
        <v>22</v>
      </c>
      <c r="K157" s="123">
        <v>11</v>
      </c>
      <c r="L157" s="95">
        <v>15</v>
      </c>
      <c r="M157" s="94">
        <v>16</v>
      </c>
      <c r="N157" s="56">
        <v>10</v>
      </c>
      <c r="O157" s="58">
        <v>11</v>
      </c>
      <c r="P157" s="155">
        <v>11</v>
      </c>
    </row>
    <row r="158" spans="1:16" ht="12.75">
      <c r="A158" s="44"/>
      <c r="B158" s="270"/>
      <c r="C158" s="272"/>
      <c r="D158" s="66" t="s">
        <v>34</v>
      </c>
      <c r="E158" s="67">
        <v>1</v>
      </c>
      <c r="F158" s="114">
        <v>0</v>
      </c>
      <c r="G158" s="67">
        <v>0</v>
      </c>
      <c r="H158" s="60">
        <v>0</v>
      </c>
      <c r="I158" s="60">
        <v>0</v>
      </c>
      <c r="J158" s="60">
        <v>0</v>
      </c>
      <c r="K158" s="123">
        <v>0</v>
      </c>
      <c r="L158" s="95">
        <v>0</v>
      </c>
      <c r="M158" s="94">
        <v>0</v>
      </c>
      <c r="N158" s="56">
        <v>0</v>
      </c>
      <c r="O158" s="58">
        <v>0</v>
      </c>
      <c r="P158" s="155">
        <v>0</v>
      </c>
    </row>
    <row r="159" spans="1:16" ht="12.75">
      <c r="A159" s="44"/>
      <c r="B159" s="273"/>
      <c r="C159" s="275"/>
      <c r="D159" s="55" t="s">
        <v>17</v>
      </c>
      <c r="E159" s="68">
        <v>0.9473684210526315</v>
      </c>
      <c r="F159" s="116">
        <v>1</v>
      </c>
      <c r="G159" s="68">
        <v>1</v>
      </c>
      <c r="H159" s="147">
        <v>1</v>
      </c>
      <c r="I159" s="147">
        <v>1</v>
      </c>
      <c r="J159" s="147">
        <v>1</v>
      </c>
      <c r="K159" s="150">
        <v>1</v>
      </c>
      <c r="L159" s="103">
        <v>1</v>
      </c>
      <c r="M159" s="151">
        <v>1</v>
      </c>
      <c r="N159" s="119">
        <v>1</v>
      </c>
      <c r="O159" s="69">
        <v>1</v>
      </c>
      <c r="P159" s="190">
        <v>1</v>
      </c>
    </row>
    <row r="160" spans="1:16" ht="12.75" customHeight="1">
      <c r="A160" s="44"/>
      <c r="B160" s="290" t="s">
        <v>18</v>
      </c>
      <c r="C160" s="291"/>
      <c r="D160" s="59"/>
      <c r="E160" s="70"/>
      <c r="F160" s="71"/>
      <c r="G160" s="70"/>
      <c r="H160" s="120"/>
      <c r="I160" s="78"/>
      <c r="J160" s="79"/>
      <c r="K160" s="124"/>
      <c r="L160" s="71"/>
      <c r="M160" s="70"/>
      <c r="N160" s="120"/>
      <c r="O160" s="78"/>
      <c r="P160" s="158"/>
    </row>
    <row r="161" spans="1:16" ht="12.75">
      <c r="A161" s="44"/>
      <c r="B161" s="292" t="s">
        <v>19</v>
      </c>
      <c r="C161" s="295" t="s">
        <v>50</v>
      </c>
      <c r="D161" s="63" t="s">
        <v>51</v>
      </c>
      <c r="E161" s="72"/>
      <c r="F161" s="73"/>
      <c r="G161" s="72"/>
      <c r="H161" s="131"/>
      <c r="I161" s="104"/>
      <c r="J161" s="76"/>
      <c r="K161" s="125"/>
      <c r="L161" s="73"/>
      <c r="M161" s="72"/>
      <c r="N161" s="131"/>
      <c r="O161" s="104"/>
      <c r="P161" s="159"/>
    </row>
    <row r="162" spans="1:16" ht="12.75">
      <c r="A162" s="44"/>
      <c r="B162" s="293"/>
      <c r="C162" s="296"/>
      <c r="D162" s="59" t="s">
        <v>52</v>
      </c>
      <c r="E162" s="70"/>
      <c r="F162" s="71"/>
      <c r="G162" s="70"/>
      <c r="H162" s="120"/>
      <c r="I162" s="78"/>
      <c r="J162" s="79"/>
      <c r="K162" s="124"/>
      <c r="L162" s="71"/>
      <c r="M162" s="70"/>
      <c r="N162" s="120"/>
      <c r="O162" s="78"/>
      <c r="P162" s="158"/>
    </row>
    <row r="163" spans="1:16" ht="12.75" customHeight="1">
      <c r="A163" s="44"/>
      <c r="B163" s="293"/>
      <c r="C163" s="297"/>
      <c r="D163" s="55" t="s">
        <v>44</v>
      </c>
      <c r="E163" s="74"/>
      <c r="F163" s="75"/>
      <c r="G163" s="74"/>
      <c r="H163" s="122"/>
      <c r="I163" s="102"/>
      <c r="J163" s="109"/>
      <c r="K163" s="126"/>
      <c r="L163" s="75"/>
      <c r="M163" s="74"/>
      <c r="N163" s="122"/>
      <c r="O163" s="102"/>
      <c r="P163" s="160"/>
    </row>
    <row r="164" spans="1:16" ht="12.75">
      <c r="A164" s="44"/>
      <c r="B164" s="293"/>
      <c r="C164" s="295" t="s">
        <v>35</v>
      </c>
      <c r="D164" s="63" t="s">
        <v>51</v>
      </c>
      <c r="E164" s="72">
        <v>2760</v>
      </c>
      <c r="F164" s="73">
        <v>2747</v>
      </c>
      <c r="G164" s="72">
        <v>2740</v>
      </c>
      <c r="H164" s="131">
        <v>2742</v>
      </c>
      <c r="I164" s="104">
        <v>2727</v>
      </c>
      <c r="J164" s="76">
        <v>2727</v>
      </c>
      <c r="K164" s="125">
        <v>2718</v>
      </c>
      <c r="L164" s="73">
        <v>2715</v>
      </c>
      <c r="M164" s="72">
        <v>2706</v>
      </c>
      <c r="N164" s="131">
        <v>2698</v>
      </c>
      <c r="O164" s="104">
        <v>2693</v>
      </c>
      <c r="P164" s="159">
        <v>2690</v>
      </c>
    </row>
    <row r="165" spans="1:16" ht="12.75">
      <c r="A165" s="44"/>
      <c r="B165" s="293"/>
      <c r="C165" s="296"/>
      <c r="D165" s="59" t="s">
        <v>52</v>
      </c>
      <c r="E165" s="70">
        <v>28</v>
      </c>
      <c r="F165" s="71">
        <v>18</v>
      </c>
      <c r="G165" s="70">
        <v>73</v>
      </c>
      <c r="H165" s="120">
        <v>31</v>
      </c>
      <c r="I165" s="78">
        <v>21</v>
      </c>
      <c r="J165" s="79">
        <v>16</v>
      </c>
      <c r="K165" s="124">
        <v>66</v>
      </c>
      <c r="L165" s="71">
        <v>30</v>
      </c>
      <c r="M165" s="70">
        <v>14</v>
      </c>
      <c r="N165" s="79">
        <v>11</v>
      </c>
      <c r="O165" s="79">
        <v>6</v>
      </c>
      <c r="P165" s="158">
        <v>14</v>
      </c>
    </row>
    <row r="166" spans="1:16" ht="12.75" customHeight="1">
      <c r="A166" s="44"/>
      <c r="B166" s="293"/>
      <c r="C166" s="297"/>
      <c r="D166" s="55" t="s">
        <v>44</v>
      </c>
      <c r="E166" s="68">
        <v>0.010144927536231883</v>
      </c>
      <c r="F166" s="81">
        <v>0.006552602839461231</v>
      </c>
      <c r="G166" s="81">
        <v>0.02664233576642336</v>
      </c>
      <c r="H166" s="144">
        <v>0.011305616338439095</v>
      </c>
      <c r="I166" s="144">
        <v>0.007700770077007701</v>
      </c>
      <c r="J166" s="144">
        <v>0.005867253392005867</v>
      </c>
      <c r="K166" s="68">
        <v>0.024282560706401765</v>
      </c>
      <c r="L166" s="68">
        <v>0.011049723756906077</v>
      </c>
      <c r="M166" s="68">
        <v>0.005173688100517369</v>
      </c>
      <c r="N166" s="144">
        <v>0.00407709414381023</v>
      </c>
      <c r="O166" s="144">
        <v>0.0022279985146676567</v>
      </c>
      <c r="P166" s="189">
        <v>0.0052044609665427505</v>
      </c>
    </row>
    <row r="167" spans="1:16" ht="12.75">
      <c r="A167" s="44"/>
      <c r="B167" s="293"/>
      <c r="C167" s="295" t="s">
        <v>53</v>
      </c>
      <c r="D167" s="63" t="s">
        <v>51</v>
      </c>
      <c r="E167" s="72"/>
      <c r="F167" s="73"/>
      <c r="G167" s="72"/>
      <c r="H167" s="131"/>
      <c r="I167" s="104"/>
      <c r="J167" s="76"/>
      <c r="K167" s="125"/>
      <c r="L167" s="73"/>
      <c r="M167" s="72"/>
      <c r="N167" s="76"/>
      <c r="O167" s="76"/>
      <c r="P167" s="159"/>
    </row>
    <row r="168" spans="1:16" ht="12.75">
      <c r="A168" s="44"/>
      <c r="B168" s="293"/>
      <c r="C168" s="296"/>
      <c r="D168" s="59" t="s">
        <v>52</v>
      </c>
      <c r="E168" s="70"/>
      <c r="F168" s="71"/>
      <c r="G168" s="70"/>
      <c r="H168" s="120"/>
      <c r="I168" s="78"/>
      <c r="J168" s="79"/>
      <c r="K168" s="124"/>
      <c r="L168" s="71"/>
      <c r="M168" s="70"/>
      <c r="N168" s="79"/>
      <c r="O168" s="79"/>
      <c r="P168" s="158"/>
    </row>
    <row r="169" spans="1:16" ht="25.5" customHeight="1">
      <c r="A169" s="44"/>
      <c r="B169" s="294"/>
      <c r="C169" s="297"/>
      <c r="D169" s="55" t="s">
        <v>44</v>
      </c>
      <c r="E169" s="74"/>
      <c r="F169" s="75"/>
      <c r="G169" s="74"/>
      <c r="H169" s="122"/>
      <c r="I169" s="102"/>
      <c r="J169" s="78"/>
      <c r="K169" s="126"/>
      <c r="L169" s="75"/>
      <c r="M169" s="74"/>
      <c r="N169" s="109"/>
      <c r="O169" s="109"/>
      <c r="P169" s="160"/>
    </row>
    <row r="170" spans="1:16" ht="12.75">
      <c r="A170" s="44"/>
      <c r="B170" s="304" t="s">
        <v>54</v>
      </c>
      <c r="C170" s="269"/>
      <c r="D170" s="82" t="s">
        <v>55</v>
      </c>
      <c r="E170" s="72">
        <v>19</v>
      </c>
      <c r="F170" s="73">
        <v>13</v>
      </c>
      <c r="G170" s="72">
        <v>66</v>
      </c>
      <c r="H170" s="120">
        <v>22</v>
      </c>
      <c r="I170" s="78">
        <v>16</v>
      </c>
      <c r="J170" s="79">
        <v>13</v>
      </c>
      <c r="K170" s="124">
        <v>60</v>
      </c>
      <c r="L170" s="71">
        <v>19</v>
      </c>
      <c r="M170" s="70">
        <v>8</v>
      </c>
      <c r="N170" s="79">
        <v>8</v>
      </c>
      <c r="O170" s="79">
        <v>4</v>
      </c>
      <c r="P170" s="158">
        <v>10</v>
      </c>
    </row>
    <row r="171" spans="1:16" ht="12.75">
      <c r="A171" s="44"/>
      <c r="B171" s="270"/>
      <c r="C171" s="272"/>
      <c r="D171" s="59" t="s">
        <v>56</v>
      </c>
      <c r="E171" s="70">
        <v>19</v>
      </c>
      <c r="F171" s="71">
        <v>13</v>
      </c>
      <c r="G171" s="70">
        <v>66</v>
      </c>
      <c r="H171" s="120">
        <v>22</v>
      </c>
      <c r="I171" s="78">
        <v>16</v>
      </c>
      <c r="J171" s="79">
        <v>13</v>
      </c>
      <c r="K171" s="124">
        <v>60</v>
      </c>
      <c r="L171" s="71">
        <v>19</v>
      </c>
      <c r="M171" s="70">
        <v>8</v>
      </c>
      <c r="N171" s="79">
        <v>8</v>
      </c>
      <c r="O171" s="79">
        <v>4</v>
      </c>
      <c r="P171" s="158">
        <v>10</v>
      </c>
    </row>
    <row r="172" spans="1:16" ht="12.75">
      <c r="A172" s="44"/>
      <c r="B172" s="270"/>
      <c r="C172" s="272"/>
      <c r="D172" s="83" t="s">
        <v>57</v>
      </c>
      <c r="E172" s="100">
        <v>1</v>
      </c>
      <c r="F172" s="105">
        <v>1</v>
      </c>
      <c r="G172" s="105">
        <v>1</v>
      </c>
      <c r="H172" s="101">
        <v>1</v>
      </c>
      <c r="I172" s="101">
        <v>1</v>
      </c>
      <c r="J172" s="101">
        <v>1</v>
      </c>
      <c r="K172" s="100">
        <v>1</v>
      </c>
      <c r="L172" s="100">
        <v>1</v>
      </c>
      <c r="M172" s="100">
        <v>1</v>
      </c>
      <c r="N172" s="101">
        <v>1</v>
      </c>
      <c r="O172" s="101">
        <v>1</v>
      </c>
      <c r="P172" s="161">
        <v>1</v>
      </c>
    </row>
    <row r="173" spans="1:16" ht="12.75">
      <c r="A173" s="44"/>
      <c r="B173" s="270"/>
      <c r="C173" s="272"/>
      <c r="D173" s="59" t="s">
        <v>45</v>
      </c>
      <c r="E173" s="70">
        <v>103.49</v>
      </c>
      <c r="F173" s="71">
        <v>69.58999999999999</v>
      </c>
      <c r="G173" s="70">
        <v>251.60000000000002</v>
      </c>
      <c r="H173" s="120">
        <v>115.14999999999996</v>
      </c>
      <c r="I173" s="78">
        <v>89.84000000000002</v>
      </c>
      <c r="J173" s="79">
        <v>44.32</v>
      </c>
      <c r="K173" s="124">
        <v>163.99</v>
      </c>
      <c r="L173" s="71">
        <v>75.13</v>
      </c>
      <c r="M173" s="70">
        <v>33.39</v>
      </c>
      <c r="N173" s="79">
        <v>55.45</v>
      </c>
      <c r="O173" s="79">
        <v>26.64</v>
      </c>
      <c r="P173" s="158">
        <v>17.25</v>
      </c>
    </row>
    <row r="174" spans="1:16" ht="12.75">
      <c r="A174" s="44"/>
      <c r="B174" s="273"/>
      <c r="C174" s="275"/>
      <c r="D174" s="55" t="s">
        <v>46</v>
      </c>
      <c r="E174" s="86">
        <v>5.4468421052631575</v>
      </c>
      <c r="F174" s="86">
        <v>5.353076923076922</v>
      </c>
      <c r="G174" s="86">
        <v>3.8121212121212125</v>
      </c>
      <c r="H174" s="62">
        <v>5.234090909090908</v>
      </c>
      <c r="I174" s="62">
        <v>5.615000000000001</v>
      </c>
      <c r="J174" s="62">
        <v>3.4092307692307693</v>
      </c>
      <c r="K174" s="67">
        <v>2.733166666666667</v>
      </c>
      <c r="L174" s="67">
        <v>3.9542105263157894</v>
      </c>
      <c r="M174" s="67">
        <v>4.17375</v>
      </c>
      <c r="N174" s="62">
        <v>6.93125</v>
      </c>
      <c r="O174" s="62">
        <v>6.66</v>
      </c>
      <c r="P174" s="156">
        <v>1.725</v>
      </c>
    </row>
    <row r="175" spans="1:16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</row>
    <row r="176" spans="1:16" ht="12.75" customHeight="1">
      <c r="A176" s="46"/>
      <c r="B176" s="305" t="s">
        <v>24</v>
      </c>
      <c r="C176" s="306"/>
      <c r="D176" s="306"/>
      <c r="E176" s="306"/>
      <c r="F176" s="306"/>
      <c r="G176" s="306"/>
      <c r="H176" s="307"/>
      <c r="I176" s="308" t="s">
        <v>1</v>
      </c>
      <c r="J176" s="309"/>
      <c r="K176" s="287" t="s">
        <v>2</v>
      </c>
      <c r="L176" s="288"/>
      <c r="M176" s="308" t="s">
        <v>3</v>
      </c>
      <c r="N176" s="309"/>
      <c r="O176" s="287" t="s">
        <v>4</v>
      </c>
      <c r="P176" s="320"/>
    </row>
    <row r="177" spans="1:16" ht="12.75">
      <c r="A177" s="44"/>
      <c r="B177" s="314" t="s">
        <v>58</v>
      </c>
      <c r="C177" s="315"/>
      <c r="D177" s="315"/>
      <c r="E177" s="310" t="s">
        <v>59</v>
      </c>
      <c r="F177" s="310"/>
      <c r="G177" s="310"/>
      <c r="H177" s="310"/>
      <c r="I177" s="311"/>
      <c r="J177" s="312"/>
      <c r="K177" s="313"/>
      <c r="L177" s="291"/>
      <c r="M177" s="311"/>
      <c r="N177" s="312"/>
      <c r="O177" s="313"/>
      <c r="P177" s="321"/>
    </row>
    <row r="178" spans="1:16" ht="12.75">
      <c r="A178" s="44"/>
      <c r="B178" s="315"/>
      <c r="C178" s="315"/>
      <c r="D178" s="315"/>
      <c r="E178" s="310" t="s">
        <v>25</v>
      </c>
      <c r="F178" s="310"/>
      <c r="G178" s="310"/>
      <c r="H178" s="310"/>
      <c r="I178" s="311"/>
      <c r="J178" s="312"/>
      <c r="K178" s="313"/>
      <c r="L178" s="291"/>
      <c r="M178" s="311"/>
      <c r="N178" s="312"/>
      <c r="O178" s="313"/>
      <c r="P178" s="321"/>
    </row>
    <row r="179" spans="1:16" ht="12.75">
      <c r="A179" s="44"/>
      <c r="B179" s="315"/>
      <c r="C179" s="315"/>
      <c r="D179" s="315"/>
      <c r="E179" s="310" t="s">
        <v>60</v>
      </c>
      <c r="F179" s="310"/>
      <c r="G179" s="310"/>
      <c r="H179" s="310"/>
      <c r="I179" s="311"/>
      <c r="J179" s="312"/>
      <c r="K179" s="313"/>
      <c r="L179" s="291"/>
      <c r="M179" s="311"/>
      <c r="N179" s="312"/>
      <c r="O179" s="313"/>
      <c r="P179" s="321"/>
    </row>
    <row r="180" spans="1:16" ht="12.75">
      <c r="A180" s="44"/>
      <c r="B180" s="87"/>
      <c r="C180" s="87"/>
      <c r="D180" s="87"/>
      <c r="E180" s="88"/>
      <c r="F180" s="87"/>
      <c r="G180" s="87"/>
      <c r="H180" s="88"/>
      <c r="I180" s="88"/>
      <c r="J180" s="88"/>
      <c r="K180" s="88"/>
      <c r="L180" s="88"/>
      <c r="M180" s="88"/>
      <c r="N180" s="88"/>
      <c r="O180" s="88"/>
      <c r="P180" s="87"/>
    </row>
    <row r="181" spans="1:16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</row>
    <row r="182" spans="1:16" ht="12.75">
      <c r="A182" s="44"/>
      <c r="B182" s="44"/>
      <c r="C182" s="316" t="s">
        <v>26</v>
      </c>
      <c r="D182" s="317"/>
      <c r="E182" s="317"/>
      <c r="F182" s="317"/>
      <c r="G182" s="317"/>
      <c r="H182" s="317"/>
      <c r="I182" s="317"/>
      <c r="J182" s="317"/>
      <c r="K182" s="317"/>
      <c r="L182" s="317"/>
      <c r="M182" s="317"/>
      <c r="N182" s="317"/>
      <c r="O182" s="317"/>
      <c r="P182" s="317"/>
    </row>
    <row r="183" spans="1:16" ht="12.75">
      <c r="A183" s="44"/>
      <c r="B183" s="44"/>
      <c r="C183" s="89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</row>
    <row r="184" spans="1:16" ht="12.75">
      <c r="A184" s="44"/>
      <c r="B184" s="44"/>
      <c r="C184" s="44"/>
      <c r="D184" s="44"/>
      <c r="E184" s="44"/>
      <c r="F184" s="44"/>
      <c r="G184" s="44"/>
      <c r="H184" s="44"/>
      <c r="I184" s="44"/>
      <c r="J184" s="46"/>
      <c r="K184" s="44" t="s">
        <v>86</v>
      </c>
      <c r="L184" s="44"/>
      <c r="M184" s="44"/>
      <c r="N184" s="44"/>
      <c r="O184" s="44"/>
      <c r="P184" s="44"/>
    </row>
    <row r="185" spans="1:16" ht="13.5" thickBot="1">
      <c r="A185" s="49"/>
      <c r="B185" s="49"/>
      <c r="C185" s="49" t="s">
        <v>37</v>
      </c>
      <c r="D185" s="188" t="s">
        <v>202</v>
      </c>
      <c r="E185" s="49"/>
      <c r="F185" s="49"/>
      <c r="G185" s="49" t="s">
        <v>38</v>
      </c>
      <c r="H185" s="318" t="s">
        <v>203</v>
      </c>
      <c r="I185" s="318"/>
      <c r="J185" s="318"/>
      <c r="K185" s="49"/>
      <c r="L185" s="49" t="s">
        <v>39</v>
      </c>
      <c r="M185" s="319" t="s">
        <v>204</v>
      </c>
      <c r="N185" s="318"/>
      <c r="O185" s="318"/>
      <c r="P185" s="49"/>
    </row>
    <row r="186" spans="1:16" ht="12.75">
      <c r="A186" s="44"/>
      <c r="B186" s="44"/>
      <c r="C186" s="44"/>
      <c r="D186" s="44"/>
      <c r="E186" s="46"/>
      <c r="F186" s="44"/>
      <c r="G186" s="44"/>
      <c r="H186" s="46"/>
      <c r="I186" s="44"/>
      <c r="J186" s="44"/>
      <c r="K186" s="92"/>
      <c r="L186" s="44"/>
      <c r="M186" s="44"/>
      <c r="N186" s="44"/>
      <c r="O186" s="44"/>
      <c r="P186" s="44"/>
    </row>
    <row r="187" spans="1:16" ht="12.75">
      <c r="A187" s="44"/>
      <c r="B187" s="44" t="s">
        <v>28</v>
      </c>
      <c r="C187" s="44"/>
      <c r="D187" s="52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</row>
    <row r="188" spans="1:16" ht="12.75">
      <c r="A188" s="44"/>
      <c r="B188" s="44" t="s">
        <v>29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</row>
    <row r="189" spans="1:16" ht="12.75">
      <c r="A189" s="44"/>
      <c r="B189" s="44" t="s">
        <v>61</v>
      </c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</row>
    <row r="190" spans="1:16" ht="79.5" customHeight="1">
      <c r="A190" s="44"/>
      <c r="B190" s="44"/>
      <c r="C190" s="264" t="s">
        <v>27</v>
      </c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</row>
    <row r="191" spans="1:2" ht="12.75">
      <c r="A191" s="44"/>
      <c r="B191" s="44"/>
    </row>
    <row r="192" spans="1:16" ht="13.5" thickBot="1">
      <c r="A192" s="46"/>
      <c r="B192" s="46" t="s">
        <v>40</v>
      </c>
      <c r="C192" s="46"/>
      <c r="D192" s="266" t="s">
        <v>72</v>
      </c>
      <c r="E192" s="266"/>
      <c r="F192" s="46"/>
      <c r="G192" s="46"/>
      <c r="H192" s="46"/>
      <c r="I192" s="47" t="s">
        <v>36</v>
      </c>
      <c r="J192" s="48" t="s">
        <v>73</v>
      </c>
      <c r="K192" s="46"/>
      <c r="L192" s="46"/>
      <c r="M192" s="46" t="s">
        <v>41</v>
      </c>
      <c r="N192" s="49"/>
      <c r="O192" s="48">
        <v>2012</v>
      </c>
      <c r="P192" s="46"/>
    </row>
    <row r="193" spans="1:16" ht="12.75">
      <c r="A193" s="44"/>
      <c r="B193" s="46"/>
      <c r="C193" s="44"/>
      <c r="D193" s="44"/>
      <c r="E193" s="44"/>
      <c r="F193" s="44"/>
      <c r="G193" s="44"/>
      <c r="H193" s="44"/>
      <c r="I193" s="46"/>
      <c r="J193" s="46"/>
      <c r="K193" s="46"/>
      <c r="L193" s="46"/>
      <c r="M193" s="46"/>
      <c r="N193" s="46"/>
      <c r="O193" s="44"/>
      <c r="P193" s="44"/>
    </row>
    <row r="194" spans="1:16" ht="13.5" thickBot="1">
      <c r="A194" s="46"/>
      <c r="B194" s="46" t="s">
        <v>42</v>
      </c>
      <c r="C194" s="46"/>
      <c r="D194" s="50"/>
      <c r="E194" s="50"/>
      <c r="F194" s="46"/>
      <c r="G194" s="46"/>
      <c r="H194" s="46"/>
      <c r="I194" s="47" t="s">
        <v>43</v>
      </c>
      <c r="J194" s="49"/>
      <c r="K194" s="46"/>
      <c r="L194" s="51" t="s">
        <v>78</v>
      </c>
      <c r="M194" s="51"/>
      <c r="N194" s="51"/>
      <c r="O194" s="48"/>
      <c r="P194" s="46"/>
    </row>
    <row r="195" spans="1:16" ht="12.75">
      <c r="A195" s="44"/>
      <c r="B195" s="46"/>
      <c r="C195" s="46"/>
      <c r="D195" s="46"/>
      <c r="E195" s="46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</row>
    <row r="196" spans="1:16" ht="12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P196" s="44"/>
    </row>
    <row r="197" spans="1:16" ht="12.75" customHeight="1">
      <c r="A197" s="44"/>
      <c r="B197" s="267" t="s">
        <v>0</v>
      </c>
      <c r="C197" s="268"/>
      <c r="D197" s="269"/>
      <c r="E197" s="276" t="s">
        <v>87</v>
      </c>
      <c r="F197" s="277"/>
      <c r="G197" s="277"/>
      <c r="H197" s="280" t="s">
        <v>88</v>
      </c>
      <c r="I197" s="281"/>
      <c r="J197" s="282"/>
      <c r="K197" s="286" t="s">
        <v>89</v>
      </c>
      <c r="L197" s="277"/>
      <c r="M197" s="277"/>
      <c r="N197" s="280" t="s">
        <v>90</v>
      </c>
      <c r="O197" s="281"/>
      <c r="P197" s="282"/>
    </row>
    <row r="198" spans="1:16" ht="12.75" customHeight="1">
      <c r="A198" s="44"/>
      <c r="B198" s="270"/>
      <c r="C198" s="271"/>
      <c r="D198" s="272"/>
      <c r="E198" s="278"/>
      <c r="F198" s="279"/>
      <c r="G198" s="279"/>
      <c r="H198" s="283"/>
      <c r="I198" s="284"/>
      <c r="J198" s="285"/>
      <c r="K198" s="279"/>
      <c r="L198" s="279"/>
      <c r="M198" s="279"/>
      <c r="N198" s="283"/>
      <c r="O198" s="284"/>
      <c r="P198" s="285"/>
    </row>
    <row r="199" spans="1:16" ht="12.75" customHeight="1">
      <c r="A199" s="44"/>
      <c r="B199" s="270"/>
      <c r="C199" s="271"/>
      <c r="D199" s="272"/>
      <c r="E199" s="298" t="s">
        <v>1</v>
      </c>
      <c r="F199" s="299"/>
      <c r="G199" s="300"/>
      <c r="H199" s="301" t="s">
        <v>2</v>
      </c>
      <c r="I199" s="302"/>
      <c r="J199" s="303"/>
      <c r="K199" s="298" t="s">
        <v>3</v>
      </c>
      <c r="L199" s="299"/>
      <c r="M199" s="300"/>
      <c r="N199" s="301" t="s">
        <v>4</v>
      </c>
      <c r="O199" s="302"/>
      <c r="P199" s="303"/>
    </row>
    <row r="200" spans="1:16" ht="12.75" customHeight="1">
      <c r="A200" s="52"/>
      <c r="B200" s="273"/>
      <c r="C200" s="274"/>
      <c r="D200" s="275"/>
      <c r="E200" s="53" t="s">
        <v>5</v>
      </c>
      <c r="F200" s="53" t="s">
        <v>6</v>
      </c>
      <c r="G200" s="54" t="s">
        <v>7</v>
      </c>
      <c r="H200" s="132" t="s">
        <v>154</v>
      </c>
      <c r="I200" s="130" t="s">
        <v>9</v>
      </c>
      <c r="J200" s="129" t="s">
        <v>155</v>
      </c>
      <c r="K200" s="54" t="s">
        <v>11</v>
      </c>
      <c r="L200" s="53" t="s">
        <v>12</v>
      </c>
      <c r="M200" s="54" t="s">
        <v>13</v>
      </c>
      <c r="N200" s="132" t="s">
        <v>14</v>
      </c>
      <c r="O200" s="130" t="s">
        <v>15</v>
      </c>
      <c r="P200" s="154" t="s">
        <v>16</v>
      </c>
    </row>
    <row r="201" spans="1:16" ht="12.75">
      <c r="A201" s="44"/>
      <c r="B201" s="289" t="s">
        <v>47</v>
      </c>
      <c r="C201" s="269"/>
      <c r="D201" s="55" t="s">
        <v>30</v>
      </c>
      <c r="E201" s="57">
        <v>0</v>
      </c>
      <c r="F201" s="113">
        <v>0</v>
      </c>
      <c r="G201" s="61">
        <v>0</v>
      </c>
      <c r="H201" s="60">
        <v>0</v>
      </c>
      <c r="I201" s="60">
        <v>4.099328703703704</v>
      </c>
      <c r="J201" s="60">
        <v>6.933356481481482</v>
      </c>
      <c r="K201" s="123">
        <v>5.538206018518519</v>
      </c>
      <c r="L201" s="95">
        <v>0</v>
      </c>
      <c r="M201" s="94">
        <v>0</v>
      </c>
      <c r="N201" s="56">
        <v>2.0395949074074076</v>
      </c>
      <c r="O201" s="58">
        <v>0.21181712962962962</v>
      </c>
      <c r="P201" s="155">
        <v>0</v>
      </c>
    </row>
    <row r="202" spans="1:16" ht="12.75">
      <c r="A202" s="44"/>
      <c r="B202" s="270"/>
      <c r="C202" s="272"/>
      <c r="D202" s="59" t="s">
        <v>31</v>
      </c>
      <c r="E202" s="111">
        <v>0</v>
      </c>
      <c r="F202" s="117">
        <v>0</v>
      </c>
      <c r="G202" s="111">
        <v>0</v>
      </c>
      <c r="H202" s="60">
        <v>0</v>
      </c>
      <c r="I202" s="60">
        <v>2</v>
      </c>
      <c r="J202" s="60">
        <v>2</v>
      </c>
      <c r="K202" s="123">
        <v>1</v>
      </c>
      <c r="L202" s="95">
        <v>0</v>
      </c>
      <c r="M202" s="94">
        <v>0</v>
      </c>
      <c r="N202" s="56">
        <v>1</v>
      </c>
      <c r="O202" s="58">
        <v>1</v>
      </c>
      <c r="P202" s="155">
        <v>0</v>
      </c>
    </row>
    <row r="203" spans="1:16" ht="12.75" customHeight="1">
      <c r="A203" s="44"/>
      <c r="B203" s="273"/>
      <c r="C203" s="275"/>
      <c r="D203" s="55" t="s">
        <v>32</v>
      </c>
      <c r="E203" s="67">
        <v>0</v>
      </c>
      <c r="F203" s="114">
        <v>0</v>
      </c>
      <c r="G203" s="67">
        <v>0</v>
      </c>
      <c r="H203" s="60">
        <v>0</v>
      </c>
      <c r="I203" s="60">
        <v>2.049664351851852</v>
      </c>
      <c r="J203" s="60">
        <v>3.466678240740741</v>
      </c>
      <c r="K203" s="123">
        <v>5.538206018518519</v>
      </c>
      <c r="L203" s="95">
        <v>0</v>
      </c>
      <c r="M203" s="94">
        <v>0</v>
      </c>
      <c r="N203" s="56">
        <v>2.0395949074074076</v>
      </c>
      <c r="O203" s="58">
        <v>0.21181712962962962</v>
      </c>
      <c r="P203" s="155">
        <v>0</v>
      </c>
    </row>
    <row r="204" spans="1:16" ht="12.75">
      <c r="A204" s="44"/>
      <c r="B204" s="289" t="s">
        <v>48</v>
      </c>
      <c r="C204" s="269"/>
      <c r="D204" s="63" t="s">
        <v>49</v>
      </c>
      <c r="E204" s="112">
        <v>0</v>
      </c>
      <c r="F204" s="118">
        <v>0</v>
      </c>
      <c r="G204" s="112">
        <v>0</v>
      </c>
      <c r="H204" s="60">
        <v>0</v>
      </c>
      <c r="I204" s="60">
        <v>2</v>
      </c>
      <c r="J204" s="60">
        <v>2</v>
      </c>
      <c r="K204" s="123">
        <v>1</v>
      </c>
      <c r="L204" s="95">
        <v>0</v>
      </c>
      <c r="M204" s="94">
        <v>0</v>
      </c>
      <c r="N204" s="56">
        <v>1</v>
      </c>
      <c r="O204" s="58">
        <v>1</v>
      </c>
      <c r="P204" s="155">
        <v>0</v>
      </c>
    </row>
    <row r="205" spans="1:16" ht="12.75">
      <c r="A205" s="44"/>
      <c r="B205" s="270"/>
      <c r="C205" s="272"/>
      <c r="D205" s="66" t="s">
        <v>33</v>
      </c>
      <c r="E205" s="61">
        <v>0</v>
      </c>
      <c r="F205" s="113">
        <v>0</v>
      </c>
      <c r="G205" s="61">
        <v>0</v>
      </c>
      <c r="H205" s="60">
        <v>0</v>
      </c>
      <c r="I205" s="60">
        <v>2</v>
      </c>
      <c r="J205" s="60">
        <v>2</v>
      </c>
      <c r="K205" s="123">
        <v>1</v>
      </c>
      <c r="L205" s="95">
        <v>0</v>
      </c>
      <c r="M205" s="94">
        <v>0</v>
      </c>
      <c r="N205" s="56">
        <v>1</v>
      </c>
      <c r="O205" s="58">
        <v>1</v>
      </c>
      <c r="P205" s="155">
        <v>0</v>
      </c>
    </row>
    <row r="206" spans="1:16" ht="12.75">
      <c r="A206" s="44"/>
      <c r="B206" s="270"/>
      <c r="C206" s="272"/>
      <c r="D206" s="66" t="s">
        <v>34</v>
      </c>
      <c r="E206" s="67">
        <v>0</v>
      </c>
      <c r="F206" s="114">
        <v>0</v>
      </c>
      <c r="G206" s="67">
        <v>0</v>
      </c>
      <c r="H206" s="60">
        <v>0</v>
      </c>
      <c r="I206" s="60">
        <v>0</v>
      </c>
      <c r="J206" s="60">
        <v>0</v>
      </c>
      <c r="K206" s="123">
        <v>0</v>
      </c>
      <c r="L206" s="95">
        <v>0</v>
      </c>
      <c r="M206" s="94">
        <v>0</v>
      </c>
      <c r="N206" s="56">
        <v>0</v>
      </c>
      <c r="O206" s="58">
        <v>0</v>
      </c>
      <c r="P206" s="155">
        <v>0</v>
      </c>
    </row>
    <row r="207" spans="1:16" ht="12.75" customHeight="1">
      <c r="A207" s="44"/>
      <c r="B207" s="273"/>
      <c r="C207" s="275"/>
      <c r="D207" s="55" t="s">
        <v>17</v>
      </c>
      <c r="E207" s="68">
        <v>1</v>
      </c>
      <c r="F207" s="116">
        <v>1</v>
      </c>
      <c r="G207" s="68">
        <v>1</v>
      </c>
      <c r="H207" s="147">
        <v>1</v>
      </c>
      <c r="I207" s="147">
        <v>1</v>
      </c>
      <c r="J207" s="147">
        <v>1</v>
      </c>
      <c r="K207" s="150">
        <v>1</v>
      </c>
      <c r="L207" s="103">
        <v>1</v>
      </c>
      <c r="M207" s="151">
        <v>1</v>
      </c>
      <c r="N207" s="119">
        <v>1</v>
      </c>
      <c r="O207" s="69">
        <v>1</v>
      </c>
      <c r="P207" s="190">
        <v>1</v>
      </c>
    </row>
    <row r="208" spans="1:16" ht="12.75">
      <c r="A208" s="44"/>
      <c r="B208" s="290" t="s">
        <v>18</v>
      </c>
      <c r="C208" s="291"/>
      <c r="D208" s="59"/>
      <c r="E208" s="70"/>
      <c r="F208" s="98"/>
      <c r="G208" s="70"/>
      <c r="H208" s="120"/>
      <c r="I208" s="78"/>
      <c r="J208" s="79"/>
      <c r="K208" s="124"/>
      <c r="L208" s="71"/>
      <c r="M208" s="70"/>
      <c r="N208" s="120"/>
      <c r="O208" s="78"/>
      <c r="P208" s="158"/>
    </row>
    <row r="209" spans="1:16" ht="12.75">
      <c r="A209" s="44"/>
      <c r="B209" s="292" t="s">
        <v>19</v>
      </c>
      <c r="C209" s="295" t="s">
        <v>50</v>
      </c>
      <c r="D209" s="63" t="s">
        <v>51</v>
      </c>
      <c r="E209" s="72"/>
      <c r="F209" s="73"/>
      <c r="G209" s="72"/>
      <c r="H209" s="131"/>
      <c r="I209" s="104"/>
      <c r="J209" s="76"/>
      <c r="K209" s="125"/>
      <c r="L209" s="73"/>
      <c r="M209" s="72"/>
      <c r="N209" s="131"/>
      <c r="O209" s="104"/>
      <c r="P209" s="159"/>
    </row>
    <row r="210" spans="1:16" ht="12.75" customHeight="1">
      <c r="A210" s="44"/>
      <c r="B210" s="293"/>
      <c r="C210" s="296"/>
      <c r="D210" s="59" t="s">
        <v>52</v>
      </c>
      <c r="E210" s="70"/>
      <c r="F210" s="71"/>
      <c r="G210" s="70"/>
      <c r="H210" s="120"/>
      <c r="I210" s="78"/>
      <c r="J210" s="79"/>
      <c r="K210" s="124"/>
      <c r="L210" s="71"/>
      <c r="M210" s="70"/>
      <c r="N210" s="120"/>
      <c r="O210" s="78"/>
      <c r="P210" s="158"/>
    </row>
    <row r="211" spans="1:16" ht="12.75">
      <c r="A211" s="44"/>
      <c r="B211" s="293"/>
      <c r="C211" s="297"/>
      <c r="D211" s="55" t="s">
        <v>44</v>
      </c>
      <c r="E211" s="74"/>
      <c r="F211" s="75"/>
      <c r="G211" s="74"/>
      <c r="H211" s="122"/>
      <c r="I211" s="102"/>
      <c r="J211" s="109"/>
      <c r="K211" s="126"/>
      <c r="L211" s="75"/>
      <c r="M211" s="74"/>
      <c r="N211" s="122"/>
      <c r="O211" s="102"/>
      <c r="P211" s="160"/>
    </row>
    <row r="212" spans="1:16" ht="12.75">
      <c r="A212" s="44"/>
      <c r="B212" s="293"/>
      <c r="C212" s="295" t="s">
        <v>35</v>
      </c>
      <c r="D212" s="63" t="s">
        <v>51</v>
      </c>
      <c r="E212" s="72"/>
      <c r="F212" s="73"/>
      <c r="G212" s="72"/>
      <c r="H212" s="131"/>
      <c r="I212" s="104"/>
      <c r="J212" s="76"/>
      <c r="K212" s="125"/>
      <c r="L212" s="73"/>
      <c r="M212" s="72"/>
      <c r="N212" s="131"/>
      <c r="O212" s="104"/>
      <c r="P212" s="159"/>
    </row>
    <row r="213" spans="1:16" ht="12.75" customHeight="1">
      <c r="A213" s="44"/>
      <c r="B213" s="293"/>
      <c r="C213" s="296"/>
      <c r="D213" s="59" t="s">
        <v>52</v>
      </c>
      <c r="E213" s="70"/>
      <c r="F213" s="71"/>
      <c r="G213" s="70"/>
      <c r="H213" s="120"/>
      <c r="I213" s="78"/>
      <c r="J213" s="79"/>
      <c r="K213" s="124"/>
      <c r="L213" s="71"/>
      <c r="M213" s="70"/>
      <c r="N213" s="120"/>
      <c r="O213" s="78"/>
      <c r="P213" s="158"/>
    </row>
    <row r="214" spans="1:16" ht="12.75">
      <c r="A214" s="44"/>
      <c r="B214" s="293"/>
      <c r="C214" s="297"/>
      <c r="D214" s="55" t="s">
        <v>44</v>
      </c>
      <c r="E214" s="74"/>
      <c r="F214" s="75"/>
      <c r="G214" s="74"/>
      <c r="H214" s="69"/>
      <c r="I214" s="119"/>
      <c r="J214" s="69"/>
      <c r="K214" s="127"/>
      <c r="L214" s="128"/>
      <c r="M214" s="127"/>
      <c r="N214" s="69"/>
      <c r="O214" s="119"/>
      <c r="P214" s="69"/>
    </row>
    <row r="215" spans="1:16" ht="12.75">
      <c r="A215" s="44"/>
      <c r="B215" s="293"/>
      <c r="C215" s="295" t="s">
        <v>53</v>
      </c>
      <c r="D215" s="63" t="s">
        <v>51</v>
      </c>
      <c r="E215" s="72">
        <v>76</v>
      </c>
      <c r="F215" s="73">
        <v>76</v>
      </c>
      <c r="G215" s="72">
        <v>76</v>
      </c>
      <c r="H215" s="131">
        <v>76</v>
      </c>
      <c r="I215" s="104">
        <v>83</v>
      </c>
      <c r="J215" s="76">
        <v>85</v>
      </c>
      <c r="K215" s="125">
        <v>86</v>
      </c>
      <c r="L215" s="73">
        <v>87</v>
      </c>
      <c r="M215" s="72">
        <v>86</v>
      </c>
      <c r="N215" s="131">
        <v>85</v>
      </c>
      <c r="O215" s="104">
        <v>83</v>
      </c>
      <c r="P215" s="159">
        <v>83</v>
      </c>
    </row>
    <row r="216" spans="1:16" ht="25.5" customHeight="1">
      <c r="A216" s="44"/>
      <c r="B216" s="293"/>
      <c r="C216" s="296"/>
      <c r="D216" s="59" t="s">
        <v>52</v>
      </c>
      <c r="E216" s="70">
        <v>3</v>
      </c>
      <c r="F216" s="71">
        <v>0</v>
      </c>
      <c r="G216" s="70">
        <v>0</v>
      </c>
      <c r="H216" s="79">
        <v>0</v>
      </c>
      <c r="I216" s="78">
        <v>2</v>
      </c>
      <c r="J216" s="79">
        <v>0</v>
      </c>
      <c r="K216" s="124">
        <v>0</v>
      </c>
      <c r="L216" s="71">
        <v>4</v>
      </c>
      <c r="M216" s="124">
        <v>0</v>
      </c>
      <c r="N216" s="120">
        <v>0</v>
      </c>
      <c r="O216" s="120">
        <v>0</v>
      </c>
      <c r="P216" s="78">
        <v>0</v>
      </c>
    </row>
    <row r="217" spans="1:16" ht="12.75">
      <c r="A217" s="44"/>
      <c r="B217" s="294"/>
      <c r="C217" s="297"/>
      <c r="D217" s="55" t="s">
        <v>44</v>
      </c>
      <c r="E217" s="81">
        <v>0.039473684210526314</v>
      </c>
      <c r="F217" s="81">
        <v>0</v>
      </c>
      <c r="G217" s="81">
        <v>0</v>
      </c>
      <c r="H217" s="144">
        <v>0</v>
      </c>
      <c r="I217" s="102"/>
      <c r="J217" s="144">
        <v>0</v>
      </c>
      <c r="K217" s="68">
        <v>0</v>
      </c>
      <c r="L217" s="68">
        <v>0.04597701149425287</v>
      </c>
      <c r="M217" s="68">
        <v>0</v>
      </c>
      <c r="N217" s="144">
        <v>0</v>
      </c>
      <c r="O217" s="144">
        <v>0</v>
      </c>
      <c r="P217" s="189">
        <v>0</v>
      </c>
    </row>
    <row r="218" spans="1:16" ht="12.75">
      <c r="A218" s="44"/>
      <c r="B218" s="304" t="s">
        <v>54</v>
      </c>
      <c r="C218" s="269"/>
      <c r="D218" s="82" t="s">
        <v>55</v>
      </c>
      <c r="E218" s="72">
        <v>3</v>
      </c>
      <c r="F218" s="73">
        <v>0</v>
      </c>
      <c r="G218" s="72">
        <v>0</v>
      </c>
      <c r="H218" s="76">
        <v>0</v>
      </c>
      <c r="I218" s="78">
        <v>2</v>
      </c>
      <c r="J218" s="76">
        <v>0</v>
      </c>
      <c r="K218" s="125">
        <v>0</v>
      </c>
      <c r="L218" s="71">
        <v>4</v>
      </c>
      <c r="M218" s="125">
        <v>0</v>
      </c>
      <c r="N218" s="131">
        <v>0</v>
      </c>
      <c r="O218" s="131">
        <v>0</v>
      </c>
      <c r="P218" s="104">
        <v>0</v>
      </c>
    </row>
    <row r="219" spans="1:16" ht="12.75">
      <c r="A219" s="44"/>
      <c r="B219" s="270"/>
      <c r="C219" s="272"/>
      <c r="D219" s="59" t="s">
        <v>56</v>
      </c>
      <c r="E219" s="70">
        <v>3</v>
      </c>
      <c r="F219" s="71">
        <v>0</v>
      </c>
      <c r="G219" s="70">
        <v>0</v>
      </c>
      <c r="H219" s="79">
        <v>0</v>
      </c>
      <c r="I219" s="78">
        <v>2</v>
      </c>
      <c r="J219" s="79">
        <v>0</v>
      </c>
      <c r="K219" s="71">
        <v>0</v>
      </c>
      <c r="L219" s="71">
        <v>4</v>
      </c>
      <c r="M219" s="71">
        <v>0</v>
      </c>
      <c r="N219" s="78">
        <v>0</v>
      </c>
      <c r="O219" s="78">
        <v>0</v>
      </c>
      <c r="P219" s="78">
        <v>0</v>
      </c>
    </row>
    <row r="220" spans="1:16" ht="12.75">
      <c r="A220" s="44"/>
      <c r="B220" s="270"/>
      <c r="C220" s="272"/>
      <c r="D220" s="83" t="s">
        <v>57</v>
      </c>
      <c r="E220" s="105">
        <v>1</v>
      </c>
      <c r="F220" s="105">
        <v>1</v>
      </c>
      <c r="G220" s="105">
        <v>1</v>
      </c>
      <c r="H220" s="101">
        <v>1</v>
      </c>
      <c r="I220" s="101">
        <v>1</v>
      </c>
      <c r="J220" s="101">
        <v>1</v>
      </c>
      <c r="K220" s="100">
        <v>1</v>
      </c>
      <c r="L220" s="100">
        <v>1</v>
      </c>
      <c r="M220" s="100">
        <v>1</v>
      </c>
      <c r="N220" s="101">
        <v>1</v>
      </c>
      <c r="O220" s="101">
        <v>1</v>
      </c>
      <c r="P220" s="161">
        <v>1</v>
      </c>
    </row>
    <row r="221" spans="1:16" ht="12.75">
      <c r="A221" s="44"/>
      <c r="B221" s="270"/>
      <c r="C221" s="272"/>
      <c r="D221" s="59" t="s">
        <v>45</v>
      </c>
      <c r="E221" s="70">
        <v>26.599999999999998</v>
      </c>
      <c r="F221" s="71">
        <v>0</v>
      </c>
      <c r="G221" s="70">
        <v>0</v>
      </c>
      <c r="H221" s="79">
        <v>0</v>
      </c>
      <c r="I221" s="78">
        <v>22.42</v>
      </c>
      <c r="J221" s="79">
        <v>0</v>
      </c>
      <c r="K221" s="71">
        <v>0</v>
      </c>
      <c r="L221" s="71">
        <v>3.3899999999999997</v>
      </c>
      <c r="M221" s="71">
        <v>0</v>
      </c>
      <c r="N221" s="78">
        <v>0</v>
      </c>
      <c r="O221" s="78">
        <v>0</v>
      </c>
      <c r="P221" s="78">
        <v>0</v>
      </c>
    </row>
    <row r="222" spans="1:16" ht="12.75">
      <c r="A222" s="44"/>
      <c r="B222" s="273"/>
      <c r="C222" s="275"/>
      <c r="D222" s="55" t="s">
        <v>46</v>
      </c>
      <c r="E222" s="86">
        <v>8.866666666666665</v>
      </c>
      <c r="F222" s="74">
        <v>0</v>
      </c>
      <c r="G222" s="143">
        <v>0</v>
      </c>
      <c r="H222" s="145">
        <v>0</v>
      </c>
      <c r="I222" s="62">
        <v>11.21</v>
      </c>
      <c r="J222" s="145">
        <v>0</v>
      </c>
      <c r="K222" s="113">
        <v>0</v>
      </c>
      <c r="L222" s="67">
        <v>0.8474999999999999</v>
      </c>
      <c r="M222" s="113">
        <v>0</v>
      </c>
      <c r="N222" s="58">
        <v>0</v>
      </c>
      <c r="O222" s="58">
        <v>0</v>
      </c>
      <c r="P222" s="58">
        <v>0</v>
      </c>
    </row>
    <row r="223" spans="1:16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</row>
    <row r="224" spans="1:16" ht="12.75">
      <c r="A224" s="46"/>
      <c r="B224" s="305" t="s">
        <v>24</v>
      </c>
      <c r="C224" s="306"/>
      <c r="D224" s="306"/>
      <c r="E224" s="306"/>
      <c r="F224" s="306"/>
      <c r="G224" s="306"/>
      <c r="H224" s="307"/>
      <c r="I224" s="308" t="s">
        <v>1</v>
      </c>
      <c r="J224" s="309"/>
      <c r="K224" s="287" t="s">
        <v>2</v>
      </c>
      <c r="L224" s="288"/>
      <c r="M224" s="308" t="s">
        <v>3</v>
      </c>
      <c r="N224" s="309"/>
      <c r="O224" s="287" t="s">
        <v>4</v>
      </c>
      <c r="P224" s="320"/>
    </row>
    <row r="225" spans="1:16" ht="12.75">
      <c r="A225" s="44"/>
      <c r="B225" s="314" t="s">
        <v>58</v>
      </c>
      <c r="C225" s="315"/>
      <c r="D225" s="315"/>
      <c r="E225" s="310" t="s">
        <v>59</v>
      </c>
      <c r="F225" s="310"/>
      <c r="G225" s="310"/>
      <c r="H225" s="310"/>
      <c r="I225" s="311"/>
      <c r="J225" s="312"/>
      <c r="K225" s="313"/>
      <c r="L225" s="291"/>
      <c r="M225" s="311"/>
      <c r="N225" s="312"/>
      <c r="O225" s="313"/>
      <c r="P225" s="321"/>
    </row>
    <row r="226" spans="1:16" ht="12.75">
      <c r="A226" s="44"/>
      <c r="B226" s="315"/>
      <c r="C226" s="315"/>
      <c r="D226" s="315"/>
      <c r="E226" s="310" t="s">
        <v>25</v>
      </c>
      <c r="F226" s="310"/>
      <c r="G226" s="310"/>
      <c r="H226" s="310"/>
      <c r="I226" s="311"/>
      <c r="J226" s="312"/>
      <c r="K226" s="313"/>
      <c r="L226" s="291"/>
      <c r="M226" s="311"/>
      <c r="N226" s="312"/>
      <c r="O226" s="313"/>
      <c r="P226" s="321"/>
    </row>
    <row r="227" spans="1:16" ht="12.75">
      <c r="A227" s="44"/>
      <c r="B227" s="315"/>
      <c r="C227" s="315"/>
      <c r="D227" s="315"/>
      <c r="E227" s="310" t="s">
        <v>60</v>
      </c>
      <c r="F227" s="310"/>
      <c r="G227" s="310"/>
      <c r="H227" s="310"/>
      <c r="I227" s="311"/>
      <c r="J227" s="312"/>
      <c r="K227" s="313"/>
      <c r="L227" s="291"/>
      <c r="M227" s="311"/>
      <c r="N227" s="312"/>
      <c r="O227" s="313"/>
      <c r="P227" s="321"/>
    </row>
    <row r="228" spans="1:16" ht="12.75">
      <c r="A228" s="44"/>
      <c r="B228" s="87"/>
      <c r="C228" s="87"/>
      <c r="D228" s="87"/>
      <c r="E228" s="88"/>
      <c r="F228" s="87"/>
      <c r="G228" s="87"/>
      <c r="H228" s="88"/>
      <c r="I228" s="88"/>
      <c r="J228" s="88"/>
      <c r="K228" s="88"/>
      <c r="L228" s="88"/>
      <c r="M228" s="88"/>
      <c r="N228" s="88"/>
      <c r="O228" s="88"/>
      <c r="P228" s="87"/>
    </row>
    <row r="229" spans="1:16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</row>
    <row r="230" spans="1:16" ht="12.75">
      <c r="A230" s="44"/>
      <c r="B230" s="44"/>
      <c r="C230" s="316" t="s">
        <v>26</v>
      </c>
      <c r="D230" s="317"/>
      <c r="E230" s="317"/>
      <c r="F230" s="317"/>
      <c r="G230" s="317"/>
      <c r="H230" s="317"/>
      <c r="I230" s="317"/>
      <c r="J230" s="317"/>
      <c r="K230" s="317"/>
      <c r="L230" s="317"/>
      <c r="M230" s="317"/>
      <c r="N230" s="317"/>
      <c r="O230" s="317"/>
      <c r="P230" s="317"/>
    </row>
    <row r="231" spans="1:16" ht="12.75">
      <c r="A231" s="44"/>
      <c r="B231" s="44"/>
      <c r="C231" s="89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</row>
    <row r="232" spans="1:16" ht="12.75">
      <c r="A232" s="44"/>
      <c r="B232" s="44"/>
      <c r="C232" s="44"/>
      <c r="D232" s="44"/>
      <c r="E232" s="44"/>
      <c r="F232" s="44"/>
      <c r="G232" s="44"/>
      <c r="H232" s="44"/>
      <c r="I232" s="44"/>
      <c r="J232" s="46"/>
      <c r="K232" s="44"/>
      <c r="L232" s="44"/>
      <c r="M232" s="44"/>
      <c r="N232" s="44"/>
      <c r="O232" s="44"/>
      <c r="P232" s="44"/>
    </row>
    <row r="233" spans="1:16" ht="13.5" thickBot="1">
      <c r="A233" s="49"/>
      <c r="B233" s="49"/>
      <c r="C233" s="49" t="s">
        <v>37</v>
      </c>
      <c r="D233" s="188" t="s">
        <v>202</v>
      </c>
      <c r="E233" s="49"/>
      <c r="F233" s="49"/>
      <c r="G233" s="49" t="s">
        <v>38</v>
      </c>
      <c r="H233" s="318" t="s">
        <v>203</v>
      </c>
      <c r="I233" s="318"/>
      <c r="J233" s="318"/>
      <c r="K233" s="49"/>
      <c r="L233" s="49" t="s">
        <v>39</v>
      </c>
      <c r="M233" s="319" t="s">
        <v>204</v>
      </c>
      <c r="N233" s="318"/>
      <c r="O233" s="318"/>
      <c r="P233" s="49"/>
    </row>
    <row r="234" spans="1:16" ht="12.75">
      <c r="A234" s="44"/>
      <c r="B234" s="44" t="s">
        <v>28</v>
      </c>
      <c r="C234" s="44"/>
      <c r="D234" s="52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</row>
    <row r="235" spans="1:16" ht="12.75">
      <c r="A235" s="44"/>
      <c r="B235" s="44" t="s">
        <v>29</v>
      </c>
      <c r="C235" s="44"/>
      <c r="D235" s="52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</row>
    <row r="236" spans="1:16" ht="12.75">
      <c r="A236" s="44"/>
      <c r="B236" s="44" t="s">
        <v>61</v>
      </c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</row>
    <row r="237" spans="1:16" ht="79.5" customHeight="1">
      <c r="A237" s="44"/>
      <c r="B237" s="44"/>
      <c r="C237" s="264" t="s">
        <v>27</v>
      </c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</row>
    <row r="238" spans="1:16" ht="12.75">
      <c r="A238" s="44"/>
      <c r="B238" s="44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1:16" ht="13.5" thickBot="1">
      <c r="A239" s="46"/>
      <c r="B239" s="46" t="s">
        <v>40</v>
      </c>
      <c r="C239" s="46"/>
      <c r="D239" s="266" t="s">
        <v>72</v>
      </c>
      <c r="E239" s="266"/>
      <c r="F239" s="46"/>
      <c r="G239" s="46"/>
      <c r="H239" s="46"/>
      <c r="I239" s="47" t="s">
        <v>36</v>
      </c>
      <c r="J239" s="48" t="s">
        <v>73</v>
      </c>
      <c r="K239" s="46"/>
      <c r="L239" s="46"/>
      <c r="M239" s="46" t="s">
        <v>41</v>
      </c>
      <c r="N239" s="49"/>
      <c r="O239" s="48">
        <v>2012</v>
      </c>
      <c r="P239" s="46"/>
    </row>
    <row r="240" spans="1:16" ht="12.75">
      <c r="A240" s="44"/>
      <c r="B240" s="46"/>
      <c r="C240" s="44"/>
      <c r="D240" s="44"/>
      <c r="E240" s="44"/>
      <c r="F240" s="44"/>
      <c r="G240" s="44"/>
      <c r="H240" s="44"/>
      <c r="I240" s="46"/>
      <c r="J240" s="46"/>
      <c r="K240" s="46"/>
      <c r="L240" s="46"/>
      <c r="M240" s="46"/>
      <c r="N240" s="46"/>
      <c r="O240" s="44"/>
      <c r="P240" s="44"/>
    </row>
    <row r="241" spans="1:16" ht="13.5" thickBot="1">
      <c r="A241" s="46"/>
      <c r="B241" s="46" t="s">
        <v>42</v>
      </c>
      <c r="C241" s="46"/>
      <c r="D241" s="50"/>
      <c r="E241" s="50"/>
      <c r="F241" s="46"/>
      <c r="G241" s="46"/>
      <c r="H241" s="46"/>
      <c r="I241" s="47" t="s">
        <v>43</v>
      </c>
      <c r="J241" s="49"/>
      <c r="K241" s="46"/>
      <c r="L241" s="51" t="s">
        <v>79</v>
      </c>
      <c r="M241" s="51"/>
      <c r="N241" s="51"/>
      <c r="O241" s="48"/>
      <c r="P241" s="46"/>
    </row>
    <row r="242" spans="1:16" ht="12.75" customHeight="1">
      <c r="A242" s="44"/>
      <c r="B242" s="46"/>
      <c r="C242" s="46"/>
      <c r="D242" s="46"/>
      <c r="E242" s="46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</row>
    <row r="243" spans="1:16" ht="12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P243" s="44"/>
    </row>
    <row r="244" spans="1:16" ht="12.75" customHeight="1">
      <c r="A244" s="44"/>
      <c r="B244" s="267" t="s">
        <v>0</v>
      </c>
      <c r="C244" s="268"/>
      <c r="D244" s="269"/>
      <c r="E244" s="276" t="s">
        <v>87</v>
      </c>
      <c r="F244" s="277"/>
      <c r="G244" s="277"/>
      <c r="H244" s="280" t="s">
        <v>88</v>
      </c>
      <c r="I244" s="281"/>
      <c r="J244" s="282"/>
      <c r="K244" s="286" t="s">
        <v>89</v>
      </c>
      <c r="L244" s="277"/>
      <c r="M244" s="277"/>
      <c r="N244" s="280" t="s">
        <v>90</v>
      </c>
      <c r="O244" s="281"/>
      <c r="P244" s="282"/>
    </row>
    <row r="245" spans="1:16" ht="12.75" customHeight="1">
      <c r="A245" s="44"/>
      <c r="B245" s="270"/>
      <c r="C245" s="271"/>
      <c r="D245" s="272"/>
      <c r="E245" s="278"/>
      <c r="F245" s="279"/>
      <c r="G245" s="279"/>
      <c r="H245" s="283"/>
      <c r="I245" s="284"/>
      <c r="J245" s="285"/>
      <c r="K245" s="279"/>
      <c r="L245" s="279"/>
      <c r="M245" s="279"/>
      <c r="N245" s="283"/>
      <c r="O245" s="284"/>
      <c r="P245" s="285"/>
    </row>
    <row r="246" spans="1:16" ht="12.75" customHeight="1">
      <c r="A246" s="44"/>
      <c r="B246" s="270"/>
      <c r="C246" s="271"/>
      <c r="D246" s="272"/>
      <c r="E246" s="298" t="s">
        <v>1</v>
      </c>
      <c r="F246" s="299"/>
      <c r="G246" s="300"/>
      <c r="H246" s="301" t="s">
        <v>2</v>
      </c>
      <c r="I246" s="302"/>
      <c r="J246" s="303"/>
      <c r="K246" s="298" t="s">
        <v>3</v>
      </c>
      <c r="L246" s="299"/>
      <c r="M246" s="300"/>
      <c r="N246" s="301" t="s">
        <v>4</v>
      </c>
      <c r="O246" s="302"/>
      <c r="P246" s="303"/>
    </row>
    <row r="247" spans="1:16" ht="12.75">
      <c r="A247" s="52"/>
      <c r="B247" s="273"/>
      <c r="C247" s="274"/>
      <c r="D247" s="275"/>
      <c r="E247" s="53" t="s">
        <v>5</v>
      </c>
      <c r="F247" s="53" t="s">
        <v>6</v>
      </c>
      <c r="G247" s="54" t="s">
        <v>7</v>
      </c>
      <c r="H247" s="132" t="s">
        <v>154</v>
      </c>
      <c r="I247" s="130" t="s">
        <v>9</v>
      </c>
      <c r="J247" s="129" t="s">
        <v>155</v>
      </c>
      <c r="K247" s="54" t="s">
        <v>11</v>
      </c>
      <c r="L247" s="53" t="s">
        <v>12</v>
      </c>
      <c r="M247" s="54" t="s">
        <v>13</v>
      </c>
      <c r="N247" s="132" t="s">
        <v>14</v>
      </c>
      <c r="O247" s="130" t="s">
        <v>15</v>
      </c>
      <c r="P247" s="154" t="s">
        <v>16</v>
      </c>
    </row>
    <row r="248" spans="1:16" ht="12.75">
      <c r="A248" s="44"/>
      <c r="B248" s="289" t="s">
        <v>47</v>
      </c>
      <c r="C248" s="269"/>
      <c r="D248" s="55" t="s">
        <v>30</v>
      </c>
      <c r="E248" s="57">
        <v>2.763900462962963</v>
      </c>
      <c r="F248" s="113">
        <v>0</v>
      </c>
      <c r="G248" s="61">
        <v>4.307037037032832</v>
      </c>
      <c r="H248" s="60">
        <v>3.0409837962962967</v>
      </c>
      <c r="I248" s="60">
        <v>0.8236226851851853</v>
      </c>
      <c r="J248" s="60">
        <v>1.9187615740740742</v>
      </c>
      <c r="K248" s="123">
        <v>8.012534722222222</v>
      </c>
      <c r="L248" s="95">
        <v>7.92434027777212</v>
      </c>
      <c r="M248" s="94">
        <v>1.0444560185185185</v>
      </c>
      <c r="N248" s="56">
        <v>0</v>
      </c>
      <c r="O248" s="58">
        <v>0</v>
      </c>
      <c r="P248" s="155">
        <v>0</v>
      </c>
    </row>
    <row r="249" spans="1:16" ht="12.75" customHeight="1">
      <c r="A249" s="44"/>
      <c r="B249" s="270"/>
      <c r="C249" s="272"/>
      <c r="D249" s="59" t="s">
        <v>31</v>
      </c>
      <c r="E249" s="111">
        <v>1</v>
      </c>
      <c r="F249" s="117">
        <v>0</v>
      </c>
      <c r="G249" s="111">
        <v>8</v>
      </c>
      <c r="H249" s="60">
        <v>1</v>
      </c>
      <c r="I249" s="60">
        <v>1</v>
      </c>
      <c r="J249" s="60">
        <v>1</v>
      </c>
      <c r="K249" s="123">
        <v>3</v>
      </c>
      <c r="L249" s="95">
        <v>3</v>
      </c>
      <c r="M249" s="94">
        <v>1</v>
      </c>
      <c r="N249" s="56">
        <v>0</v>
      </c>
      <c r="O249" s="58">
        <v>0</v>
      </c>
      <c r="P249" s="155">
        <v>0</v>
      </c>
    </row>
    <row r="250" spans="1:16" ht="12.75">
      <c r="A250" s="44"/>
      <c r="B250" s="273"/>
      <c r="C250" s="275"/>
      <c r="D250" s="55" t="s">
        <v>32</v>
      </c>
      <c r="E250" s="67">
        <v>2.763900462962963</v>
      </c>
      <c r="F250" s="114">
        <v>0</v>
      </c>
      <c r="G250" s="67">
        <v>0.538379629629104</v>
      </c>
      <c r="H250" s="60">
        <v>3.0409837962962967</v>
      </c>
      <c r="I250" s="60">
        <v>0.8236226851851853</v>
      </c>
      <c r="J250" s="60">
        <v>1.9187615740740742</v>
      </c>
      <c r="K250" s="123">
        <v>2.670844907407407</v>
      </c>
      <c r="L250" s="95">
        <v>2.641446759257373</v>
      </c>
      <c r="M250" s="94">
        <v>1.0444560185185185</v>
      </c>
      <c r="N250" s="56">
        <v>0</v>
      </c>
      <c r="O250" s="58">
        <v>0</v>
      </c>
      <c r="P250" s="155">
        <v>0</v>
      </c>
    </row>
    <row r="251" spans="1:16" ht="12.75">
      <c r="A251" s="44"/>
      <c r="B251" s="289" t="s">
        <v>48</v>
      </c>
      <c r="C251" s="269"/>
      <c r="D251" s="63" t="s">
        <v>49</v>
      </c>
      <c r="E251" s="112">
        <v>1</v>
      </c>
      <c r="F251" s="118">
        <v>0</v>
      </c>
      <c r="G251" s="112">
        <v>8</v>
      </c>
      <c r="H251" s="60">
        <v>1</v>
      </c>
      <c r="I251" s="60">
        <v>1</v>
      </c>
      <c r="J251" s="60">
        <v>1</v>
      </c>
      <c r="K251" s="123">
        <v>3</v>
      </c>
      <c r="L251" s="95">
        <v>3</v>
      </c>
      <c r="M251" s="94">
        <v>1</v>
      </c>
      <c r="N251" s="56">
        <v>0</v>
      </c>
      <c r="O251" s="58">
        <v>0</v>
      </c>
      <c r="P251" s="155">
        <v>0</v>
      </c>
    </row>
    <row r="252" spans="1:16" ht="12.75">
      <c r="A252" s="44"/>
      <c r="B252" s="270"/>
      <c r="C252" s="272"/>
      <c r="D252" s="66" t="s">
        <v>33</v>
      </c>
      <c r="E252" s="61">
        <v>1</v>
      </c>
      <c r="F252" s="113">
        <v>0</v>
      </c>
      <c r="G252" s="61">
        <v>8</v>
      </c>
      <c r="H252" s="60">
        <v>1</v>
      </c>
      <c r="I252" s="60">
        <v>1</v>
      </c>
      <c r="J252" s="60">
        <v>1</v>
      </c>
      <c r="K252" s="123">
        <v>3</v>
      </c>
      <c r="L252" s="95">
        <v>3</v>
      </c>
      <c r="M252" s="94">
        <v>1</v>
      </c>
      <c r="N252" s="56">
        <v>0</v>
      </c>
      <c r="O252" s="58">
        <v>0</v>
      </c>
      <c r="P252" s="155">
        <v>0</v>
      </c>
    </row>
    <row r="253" spans="1:16" ht="12.75" customHeight="1">
      <c r="A253" s="44"/>
      <c r="B253" s="270"/>
      <c r="C253" s="272"/>
      <c r="D253" s="66" t="s">
        <v>34</v>
      </c>
      <c r="E253" s="67">
        <v>0</v>
      </c>
      <c r="F253" s="114">
        <v>0</v>
      </c>
      <c r="G253" s="67">
        <v>0</v>
      </c>
      <c r="H253" s="60">
        <v>0</v>
      </c>
      <c r="I253" s="60">
        <v>0</v>
      </c>
      <c r="J253" s="60">
        <v>0</v>
      </c>
      <c r="K253" s="123">
        <v>0</v>
      </c>
      <c r="L253" s="95">
        <v>0</v>
      </c>
      <c r="M253" s="94">
        <v>0</v>
      </c>
      <c r="N253" s="56">
        <v>0</v>
      </c>
      <c r="O253" s="58">
        <v>0</v>
      </c>
      <c r="P253" s="155">
        <v>0</v>
      </c>
    </row>
    <row r="254" spans="1:16" ht="12.75">
      <c r="A254" s="44"/>
      <c r="B254" s="273"/>
      <c r="C254" s="275"/>
      <c r="D254" s="55" t="s">
        <v>17</v>
      </c>
      <c r="E254" s="68">
        <v>1</v>
      </c>
      <c r="F254" s="116">
        <v>1</v>
      </c>
      <c r="G254" s="68">
        <v>1</v>
      </c>
      <c r="H254" s="147">
        <v>1</v>
      </c>
      <c r="I254" s="147">
        <v>1</v>
      </c>
      <c r="J254" s="147">
        <v>1</v>
      </c>
      <c r="K254" s="150">
        <v>1</v>
      </c>
      <c r="L254" s="103">
        <v>1</v>
      </c>
      <c r="M254" s="151">
        <v>1</v>
      </c>
      <c r="N254" s="119">
        <v>1</v>
      </c>
      <c r="O254" s="69">
        <v>1</v>
      </c>
      <c r="P254" s="190">
        <v>1</v>
      </c>
    </row>
    <row r="255" spans="1:16" ht="12.75">
      <c r="A255" s="44"/>
      <c r="B255" s="290" t="s">
        <v>18</v>
      </c>
      <c r="C255" s="291"/>
      <c r="D255" s="59"/>
      <c r="E255" s="70"/>
      <c r="F255" s="71"/>
      <c r="G255" s="70"/>
      <c r="H255" s="120"/>
      <c r="I255" s="78"/>
      <c r="J255" s="79"/>
      <c r="K255" s="124"/>
      <c r="L255" s="71"/>
      <c r="M255" s="70"/>
      <c r="N255" s="120"/>
      <c r="O255" s="78"/>
      <c r="P255" s="158"/>
    </row>
    <row r="256" spans="1:16" ht="12.75" customHeight="1">
      <c r="A256" s="44"/>
      <c r="B256" s="292" t="s">
        <v>19</v>
      </c>
      <c r="C256" s="295" t="s">
        <v>50</v>
      </c>
      <c r="D256" s="63" t="s">
        <v>51</v>
      </c>
      <c r="E256" s="72"/>
      <c r="F256" s="73"/>
      <c r="G256" s="72"/>
      <c r="H256" s="131"/>
      <c r="I256" s="104"/>
      <c r="J256" s="76"/>
      <c r="K256" s="125"/>
      <c r="L256" s="73"/>
      <c r="M256" s="72"/>
      <c r="N256" s="131"/>
      <c r="O256" s="104"/>
      <c r="P256" s="159"/>
    </row>
    <row r="257" spans="1:16" ht="12.75">
      <c r="A257" s="44"/>
      <c r="B257" s="293"/>
      <c r="C257" s="296"/>
      <c r="D257" s="59" t="s">
        <v>52</v>
      </c>
      <c r="E257" s="70"/>
      <c r="F257" s="71"/>
      <c r="G257" s="70"/>
      <c r="H257" s="120"/>
      <c r="I257" s="78"/>
      <c r="J257" s="79"/>
      <c r="K257" s="124"/>
      <c r="L257" s="71"/>
      <c r="M257" s="70"/>
      <c r="N257" s="120"/>
      <c r="O257" s="78"/>
      <c r="P257" s="158"/>
    </row>
    <row r="258" spans="1:16" ht="12.75">
      <c r="A258" s="44"/>
      <c r="B258" s="293"/>
      <c r="C258" s="297"/>
      <c r="D258" s="55" t="s">
        <v>44</v>
      </c>
      <c r="E258" s="74"/>
      <c r="F258" s="75"/>
      <c r="G258" s="74"/>
      <c r="H258" s="122"/>
      <c r="I258" s="102"/>
      <c r="J258" s="109"/>
      <c r="K258" s="126"/>
      <c r="L258" s="75"/>
      <c r="M258" s="74"/>
      <c r="N258" s="122"/>
      <c r="O258" s="102"/>
      <c r="P258" s="160"/>
    </row>
    <row r="259" spans="1:16" ht="12.75" customHeight="1">
      <c r="A259" s="44"/>
      <c r="B259" s="293"/>
      <c r="C259" s="295" t="s">
        <v>35</v>
      </c>
      <c r="D259" s="63" t="s">
        <v>51</v>
      </c>
      <c r="E259" s="72"/>
      <c r="F259" s="73"/>
      <c r="G259" s="72"/>
      <c r="H259" s="131"/>
      <c r="I259" s="60"/>
      <c r="J259" s="76"/>
      <c r="K259" s="125"/>
      <c r="L259" s="73"/>
      <c r="M259" s="72"/>
      <c r="N259" s="131"/>
      <c r="O259" s="104"/>
      <c r="P259" s="159"/>
    </row>
    <row r="260" spans="1:16" ht="12.75">
      <c r="A260" s="44"/>
      <c r="B260" s="293"/>
      <c r="C260" s="296"/>
      <c r="D260" s="59" t="s">
        <v>52</v>
      </c>
      <c r="E260" s="70"/>
      <c r="F260" s="71"/>
      <c r="G260" s="70"/>
      <c r="H260" s="120"/>
      <c r="I260" s="78"/>
      <c r="K260" s="124"/>
      <c r="L260" s="71"/>
      <c r="M260" s="70"/>
      <c r="N260" s="120"/>
      <c r="O260" s="78"/>
      <c r="P260" s="158"/>
    </row>
    <row r="261" spans="1:16" ht="12.75">
      <c r="A261" s="44"/>
      <c r="B261" s="293"/>
      <c r="C261" s="297"/>
      <c r="D261" s="55" t="s">
        <v>44</v>
      </c>
      <c r="E261" s="74"/>
      <c r="F261" s="75"/>
      <c r="G261" s="74"/>
      <c r="H261" s="69"/>
      <c r="I261" s="119"/>
      <c r="J261" s="69"/>
      <c r="K261" s="127"/>
      <c r="L261" s="128"/>
      <c r="M261" s="127"/>
      <c r="N261" s="69"/>
      <c r="O261" s="119"/>
      <c r="P261" s="69"/>
    </row>
    <row r="262" spans="1:16" ht="25.5" customHeight="1">
      <c r="A262" s="44"/>
      <c r="B262" s="293"/>
      <c r="C262" s="295" t="s">
        <v>53</v>
      </c>
      <c r="D262" s="63" t="s">
        <v>51</v>
      </c>
      <c r="E262" s="72">
        <v>401</v>
      </c>
      <c r="F262" s="73">
        <v>400</v>
      </c>
      <c r="G262" s="72">
        <v>398</v>
      </c>
      <c r="H262" s="131">
        <v>401</v>
      </c>
      <c r="I262" s="104">
        <v>400</v>
      </c>
      <c r="J262" s="76">
        <v>398</v>
      </c>
      <c r="K262" s="125">
        <v>394</v>
      </c>
      <c r="L262" s="73">
        <v>399</v>
      </c>
      <c r="M262" s="72">
        <v>399</v>
      </c>
      <c r="N262" s="76">
        <v>397</v>
      </c>
      <c r="O262" s="76">
        <v>397</v>
      </c>
      <c r="P262" s="159">
        <v>395</v>
      </c>
    </row>
    <row r="263" spans="1:16" ht="12.75">
      <c r="A263" s="44"/>
      <c r="B263" s="293"/>
      <c r="C263" s="296"/>
      <c r="D263" s="59" t="s">
        <v>52</v>
      </c>
      <c r="E263" s="70">
        <v>6</v>
      </c>
      <c r="F263" s="71">
        <v>4</v>
      </c>
      <c r="G263" s="70">
        <v>4</v>
      </c>
      <c r="H263" s="120">
        <v>42</v>
      </c>
      <c r="I263" s="78">
        <v>5</v>
      </c>
      <c r="J263" s="79">
        <v>14</v>
      </c>
      <c r="K263" s="163">
        <v>2</v>
      </c>
      <c r="L263" s="71">
        <v>2</v>
      </c>
      <c r="M263" s="70">
        <v>4</v>
      </c>
      <c r="N263" s="79">
        <v>7</v>
      </c>
      <c r="O263" s="79">
        <v>2</v>
      </c>
      <c r="P263" s="158">
        <v>4</v>
      </c>
    </row>
    <row r="264" spans="1:16" ht="12.75">
      <c r="A264" s="44"/>
      <c r="B264" s="294"/>
      <c r="C264" s="297"/>
      <c r="D264" s="55" t="s">
        <v>44</v>
      </c>
      <c r="E264" s="68">
        <v>0.014962593516209476</v>
      </c>
      <c r="F264" s="81">
        <v>0.01</v>
      </c>
      <c r="G264" s="81">
        <v>0.010050251256281407</v>
      </c>
      <c r="H264" s="144">
        <v>0.10473815461346633</v>
      </c>
      <c r="I264" s="144">
        <v>0.0125</v>
      </c>
      <c r="J264" s="144">
        <v>0.035175879396984924</v>
      </c>
      <c r="K264" s="68">
        <v>0.005076142131979695</v>
      </c>
      <c r="L264" s="68">
        <v>0.005012531328320802</v>
      </c>
      <c r="M264" s="68">
        <v>0.010025062656641603</v>
      </c>
      <c r="N264" s="144">
        <v>0.017632241813602016</v>
      </c>
      <c r="O264" s="144">
        <v>0.005037783375314861</v>
      </c>
      <c r="P264" s="189">
        <v>0.010126582278481013</v>
      </c>
    </row>
    <row r="265" spans="1:16" ht="12.75">
      <c r="A265" s="44"/>
      <c r="B265" s="304" t="s">
        <v>54</v>
      </c>
      <c r="C265" s="269"/>
      <c r="D265" s="82" t="s">
        <v>55</v>
      </c>
      <c r="E265" s="72">
        <v>2</v>
      </c>
      <c r="F265" s="73">
        <v>3</v>
      </c>
      <c r="G265" s="72">
        <v>2</v>
      </c>
      <c r="H265" s="120">
        <v>35</v>
      </c>
      <c r="I265" s="78">
        <v>3</v>
      </c>
      <c r="J265" s="79">
        <v>14</v>
      </c>
      <c r="K265" s="164">
        <v>0</v>
      </c>
      <c r="L265" s="71">
        <v>1</v>
      </c>
      <c r="M265" s="70">
        <v>3</v>
      </c>
      <c r="N265" s="79">
        <v>4</v>
      </c>
      <c r="O265" s="79">
        <v>1</v>
      </c>
      <c r="P265" s="158">
        <v>4</v>
      </c>
    </row>
    <row r="266" spans="1:16" ht="12.75">
      <c r="A266" s="44"/>
      <c r="B266" s="270"/>
      <c r="C266" s="272"/>
      <c r="D266" s="59" t="s">
        <v>56</v>
      </c>
      <c r="E266" s="70">
        <v>2</v>
      </c>
      <c r="F266" s="71">
        <v>3</v>
      </c>
      <c r="G266" s="70">
        <v>2</v>
      </c>
      <c r="H266" s="120">
        <v>35</v>
      </c>
      <c r="I266" s="78">
        <v>3</v>
      </c>
      <c r="J266" s="79">
        <v>14</v>
      </c>
      <c r="K266" s="164">
        <v>0</v>
      </c>
      <c r="L266" s="71">
        <v>1</v>
      </c>
      <c r="M266" s="70">
        <v>3</v>
      </c>
      <c r="N266" s="79">
        <v>4</v>
      </c>
      <c r="O266" s="79">
        <v>1</v>
      </c>
      <c r="P266" s="158">
        <v>4</v>
      </c>
    </row>
    <row r="267" spans="1:16" ht="12.75">
      <c r="A267" s="44"/>
      <c r="B267" s="270"/>
      <c r="C267" s="272"/>
      <c r="D267" s="83" t="s">
        <v>57</v>
      </c>
      <c r="E267" s="100">
        <v>1</v>
      </c>
      <c r="F267" s="105">
        <v>1</v>
      </c>
      <c r="G267" s="105">
        <v>1</v>
      </c>
      <c r="H267" s="101">
        <v>1</v>
      </c>
      <c r="I267" s="101">
        <v>1</v>
      </c>
      <c r="J267" s="101">
        <v>1</v>
      </c>
      <c r="K267" s="100">
        <v>1</v>
      </c>
      <c r="L267" s="100">
        <v>1</v>
      </c>
      <c r="M267" s="100">
        <v>1</v>
      </c>
      <c r="N267" s="101">
        <v>1</v>
      </c>
      <c r="O267" s="101">
        <v>1</v>
      </c>
      <c r="P267" s="161">
        <v>1</v>
      </c>
    </row>
    <row r="268" spans="1:16" ht="12.75">
      <c r="A268" s="44"/>
      <c r="B268" s="270"/>
      <c r="C268" s="272"/>
      <c r="D268" s="59" t="s">
        <v>45</v>
      </c>
      <c r="E268" s="70">
        <v>7.720000000000001</v>
      </c>
      <c r="F268" s="71">
        <v>10</v>
      </c>
      <c r="G268" s="70">
        <v>23.87</v>
      </c>
      <c r="H268" s="120">
        <v>108.59999999999998</v>
      </c>
      <c r="I268" s="78">
        <v>8.350000000000001</v>
      </c>
      <c r="J268" s="79">
        <v>23.689999999999998</v>
      </c>
      <c r="K268" s="164">
        <v>0</v>
      </c>
      <c r="L268" s="71">
        <v>1.83</v>
      </c>
      <c r="M268" s="70">
        <v>8.280000000000001</v>
      </c>
      <c r="N268" s="79">
        <v>34.9</v>
      </c>
      <c r="O268" s="79">
        <v>0.23</v>
      </c>
      <c r="P268" s="158">
        <v>34.74</v>
      </c>
    </row>
    <row r="269" spans="1:16" ht="12.75" customHeight="1">
      <c r="A269" s="44"/>
      <c r="B269" s="273"/>
      <c r="C269" s="275"/>
      <c r="D269" s="55" t="s">
        <v>46</v>
      </c>
      <c r="E269" s="67">
        <v>3.8600000000000003</v>
      </c>
      <c r="F269" s="86">
        <v>3.3333333333333335</v>
      </c>
      <c r="G269" s="86">
        <v>11.935</v>
      </c>
      <c r="H269" s="62">
        <v>3.1028571428571423</v>
      </c>
      <c r="I269" s="62">
        <v>2.7833333333333337</v>
      </c>
      <c r="J269" s="62">
        <v>1.692142857142857</v>
      </c>
      <c r="K269" s="67">
        <v>0</v>
      </c>
      <c r="L269" s="86">
        <v>1.83</v>
      </c>
      <c r="M269" s="86">
        <v>2.7600000000000002</v>
      </c>
      <c r="N269" s="62">
        <v>8.725</v>
      </c>
      <c r="O269" s="62">
        <v>0.23</v>
      </c>
      <c r="P269" s="156">
        <v>8.685</v>
      </c>
    </row>
    <row r="270" spans="1:16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</row>
    <row r="271" spans="1:16" ht="12.75">
      <c r="A271" s="46"/>
      <c r="B271" s="305" t="s">
        <v>24</v>
      </c>
      <c r="C271" s="306"/>
      <c r="D271" s="306"/>
      <c r="E271" s="306"/>
      <c r="F271" s="306"/>
      <c r="G271" s="306"/>
      <c r="H271" s="307"/>
      <c r="I271" s="308" t="s">
        <v>1</v>
      </c>
      <c r="J271" s="309"/>
      <c r="K271" s="287" t="s">
        <v>2</v>
      </c>
      <c r="L271" s="288"/>
      <c r="M271" s="308" t="s">
        <v>3</v>
      </c>
      <c r="N271" s="309"/>
      <c r="O271" s="287" t="s">
        <v>4</v>
      </c>
      <c r="P271" s="320"/>
    </row>
    <row r="272" spans="1:16" ht="12.75">
      <c r="A272" s="44"/>
      <c r="B272" s="314" t="s">
        <v>58</v>
      </c>
      <c r="C272" s="315"/>
      <c r="D272" s="315"/>
      <c r="E272" s="310" t="s">
        <v>59</v>
      </c>
      <c r="F272" s="310"/>
      <c r="G272" s="310"/>
      <c r="H272" s="310"/>
      <c r="I272" s="311"/>
      <c r="J272" s="312"/>
      <c r="K272" s="313"/>
      <c r="L272" s="291"/>
      <c r="M272" s="311"/>
      <c r="N272" s="312"/>
      <c r="O272" s="313"/>
      <c r="P272" s="321"/>
    </row>
    <row r="273" spans="1:16" ht="12.75">
      <c r="A273" s="44"/>
      <c r="B273" s="315"/>
      <c r="C273" s="315"/>
      <c r="D273" s="315"/>
      <c r="E273" s="310" t="s">
        <v>25</v>
      </c>
      <c r="F273" s="310"/>
      <c r="G273" s="310"/>
      <c r="H273" s="310"/>
      <c r="I273" s="311"/>
      <c r="J273" s="312"/>
      <c r="K273" s="313"/>
      <c r="L273" s="291"/>
      <c r="M273" s="311"/>
      <c r="N273" s="312"/>
      <c r="O273" s="313"/>
      <c r="P273" s="321"/>
    </row>
    <row r="274" spans="1:16" ht="12.75">
      <c r="A274" s="44"/>
      <c r="B274" s="315"/>
      <c r="C274" s="315"/>
      <c r="D274" s="315"/>
      <c r="E274" s="310" t="s">
        <v>60</v>
      </c>
      <c r="F274" s="310"/>
      <c r="G274" s="310"/>
      <c r="H274" s="310"/>
      <c r="I274" s="311"/>
      <c r="J274" s="312"/>
      <c r="K274" s="313"/>
      <c r="L274" s="291"/>
      <c r="M274" s="311"/>
      <c r="N274" s="312"/>
      <c r="O274" s="313"/>
      <c r="P274" s="321"/>
    </row>
    <row r="275" spans="1:16" ht="12.75">
      <c r="A275" s="44"/>
      <c r="B275" s="87"/>
      <c r="C275" s="87"/>
      <c r="D275" s="87"/>
      <c r="E275" s="88"/>
      <c r="F275" s="87"/>
      <c r="G275" s="87"/>
      <c r="H275" s="88"/>
      <c r="I275" s="88"/>
      <c r="J275" s="88"/>
      <c r="K275" s="88"/>
      <c r="L275" s="88"/>
      <c r="M275" s="88"/>
      <c r="N275" s="88"/>
      <c r="O275" s="88"/>
      <c r="P275" s="87"/>
    </row>
    <row r="276" spans="1:16" ht="12.75">
      <c r="A276" s="44"/>
      <c r="B276" s="87"/>
      <c r="C276" s="87"/>
      <c r="D276" s="87"/>
      <c r="E276" s="88"/>
      <c r="F276" s="87"/>
      <c r="G276" s="87"/>
      <c r="H276" s="88"/>
      <c r="I276" s="88"/>
      <c r="J276" s="88"/>
      <c r="K276" s="88"/>
      <c r="L276" s="88"/>
      <c r="M276" s="88"/>
      <c r="N276" s="88"/>
      <c r="O276" s="88"/>
      <c r="P276" s="87"/>
    </row>
    <row r="277" spans="1:16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</row>
    <row r="278" spans="1:16" ht="12.75">
      <c r="A278" s="44"/>
      <c r="B278" s="44"/>
      <c r="C278" s="316" t="s">
        <v>26</v>
      </c>
      <c r="D278" s="317"/>
      <c r="E278" s="317"/>
      <c r="F278" s="317"/>
      <c r="G278" s="317"/>
      <c r="H278" s="317"/>
      <c r="I278" s="317"/>
      <c r="J278" s="317"/>
      <c r="K278" s="317"/>
      <c r="L278" s="317"/>
      <c r="M278" s="317"/>
      <c r="N278" s="317"/>
      <c r="O278" s="317"/>
      <c r="P278" s="317"/>
    </row>
    <row r="279" spans="1:16" ht="12.75">
      <c r="A279" s="44"/>
      <c r="B279" s="44"/>
      <c r="C279" s="89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</row>
    <row r="280" spans="1:16" ht="12.75">
      <c r="A280" s="44"/>
      <c r="B280" s="44"/>
      <c r="C280" s="44"/>
      <c r="D280" s="44"/>
      <c r="E280" s="44"/>
      <c r="F280" s="44"/>
      <c r="G280" s="44"/>
      <c r="H280" s="44"/>
      <c r="I280" s="44"/>
      <c r="J280" s="46"/>
      <c r="K280" s="44"/>
      <c r="L280" s="44"/>
      <c r="M280" s="44"/>
      <c r="N280" s="44"/>
      <c r="O280" s="44"/>
      <c r="P280" s="44"/>
    </row>
    <row r="281" spans="1:16" ht="13.5" thickBot="1">
      <c r="A281" s="49"/>
      <c r="B281" s="49"/>
      <c r="C281" s="49" t="s">
        <v>37</v>
      </c>
      <c r="D281" s="188" t="s">
        <v>202</v>
      </c>
      <c r="E281" s="49"/>
      <c r="F281" s="49"/>
      <c r="G281" s="49" t="s">
        <v>38</v>
      </c>
      <c r="H281" s="318" t="s">
        <v>203</v>
      </c>
      <c r="I281" s="318"/>
      <c r="J281" s="318"/>
      <c r="K281" s="49"/>
      <c r="L281" s="49" t="s">
        <v>39</v>
      </c>
      <c r="M281" s="319" t="s">
        <v>204</v>
      </c>
      <c r="N281" s="318"/>
      <c r="O281" s="318"/>
      <c r="P281" s="49"/>
    </row>
    <row r="282" spans="1:16" s="108" customFormat="1" ht="12.75">
      <c r="A282" s="106"/>
      <c r="B282" s="322" t="s">
        <v>85</v>
      </c>
      <c r="C282" s="322"/>
      <c r="D282" s="107"/>
      <c r="E282" s="106"/>
      <c r="F282" s="106"/>
      <c r="G282" s="106"/>
      <c r="H282" s="107"/>
      <c r="I282" s="107"/>
      <c r="J282" s="107"/>
      <c r="K282" s="106"/>
      <c r="L282" s="106"/>
      <c r="M282" s="107"/>
      <c r="N282" s="107"/>
      <c r="O282" s="107"/>
      <c r="P282" s="106"/>
    </row>
    <row r="283" spans="1:16" ht="12.75">
      <c r="A283" s="44"/>
      <c r="B283" s="44" t="s">
        <v>29</v>
      </c>
      <c r="C283" s="44"/>
      <c r="D283" s="44"/>
      <c r="E283" s="46"/>
      <c r="F283" s="44"/>
      <c r="G283" s="44"/>
      <c r="H283" s="46"/>
      <c r="I283" s="44"/>
      <c r="J283" s="44"/>
      <c r="K283" s="92"/>
      <c r="L283" s="44"/>
      <c r="M283" s="44"/>
      <c r="N283" s="44"/>
      <c r="O283" s="44"/>
      <c r="P283" s="44"/>
    </row>
    <row r="284" spans="1:16" ht="12.75">
      <c r="A284" s="44"/>
      <c r="B284" s="44" t="s">
        <v>61</v>
      </c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</row>
    <row r="285" spans="1:16" ht="79.5" customHeight="1">
      <c r="A285" s="44"/>
      <c r="B285" s="44"/>
      <c r="C285" s="264" t="s">
        <v>27</v>
      </c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</row>
    <row r="286" spans="1:16" ht="13.5" thickBot="1">
      <c r="A286" s="46"/>
      <c r="B286" s="46" t="s">
        <v>40</v>
      </c>
      <c r="C286" s="46"/>
      <c r="D286" s="266" t="s">
        <v>72</v>
      </c>
      <c r="E286" s="266"/>
      <c r="F286" s="46"/>
      <c r="G286" s="46"/>
      <c r="H286" s="46"/>
      <c r="I286" s="47" t="s">
        <v>36</v>
      </c>
      <c r="J286" s="48" t="s">
        <v>73</v>
      </c>
      <c r="K286" s="46"/>
      <c r="L286" s="46"/>
      <c r="M286" s="46" t="s">
        <v>41</v>
      </c>
      <c r="N286" s="49"/>
      <c r="O286" s="48">
        <v>2012</v>
      </c>
      <c r="P286" s="46"/>
    </row>
    <row r="287" spans="1:16" ht="12.75">
      <c r="A287" s="44"/>
      <c r="B287" s="46"/>
      <c r="C287" s="44"/>
      <c r="D287" s="44"/>
      <c r="E287" s="44"/>
      <c r="F287" s="44"/>
      <c r="G287" s="44"/>
      <c r="H287" s="44"/>
      <c r="I287" s="46"/>
      <c r="J287" s="46"/>
      <c r="K287" s="46"/>
      <c r="L287" s="46"/>
      <c r="M287" s="46"/>
      <c r="N287" s="46"/>
      <c r="O287" s="44"/>
      <c r="P287" s="44"/>
    </row>
    <row r="288" spans="1:16" ht="13.5" thickBot="1">
      <c r="A288" s="46"/>
      <c r="B288" s="46" t="s">
        <v>42</v>
      </c>
      <c r="C288" s="46"/>
      <c r="D288" s="50"/>
      <c r="E288" s="50"/>
      <c r="F288" s="46"/>
      <c r="G288" s="46"/>
      <c r="H288" s="46"/>
      <c r="I288" s="47" t="s">
        <v>43</v>
      </c>
      <c r="J288" s="49"/>
      <c r="K288" s="46"/>
      <c r="L288" s="51" t="s">
        <v>80</v>
      </c>
      <c r="M288" s="51"/>
      <c r="N288" s="51"/>
      <c r="O288" s="48"/>
      <c r="P288" s="46"/>
    </row>
    <row r="289" spans="1:16" ht="12.75">
      <c r="A289" s="44"/>
      <c r="B289" s="46"/>
      <c r="C289" s="46"/>
      <c r="D289" s="46"/>
      <c r="E289" s="46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</row>
    <row r="290" spans="1:14" ht="12.75">
      <c r="A290" s="44"/>
      <c r="B290" s="44"/>
      <c r="C290" s="44"/>
      <c r="D290" s="44"/>
      <c r="E290" s="44"/>
      <c r="F290" s="44"/>
      <c r="G290" s="45"/>
      <c r="H290" s="44"/>
      <c r="I290" s="44"/>
      <c r="J290" s="44"/>
      <c r="K290" s="44"/>
      <c r="L290" s="44"/>
      <c r="M290" s="44"/>
      <c r="N290" s="44"/>
    </row>
    <row r="291" spans="1:16" ht="12.75" customHeight="1">
      <c r="A291" s="44"/>
      <c r="B291" s="267" t="s">
        <v>0</v>
      </c>
      <c r="C291" s="268"/>
      <c r="D291" s="269"/>
      <c r="E291" s="276" t="s">
        <v>87</v>
      </c>
      <c r="F291" s="277"/>
      <c r="G291" s="277"/>
      <c r="H291" s="280" t="s">
        <v>88</v>
      </c>
      <c r="I291" s="281"/>
      <c r="J291" s="282"/>
      <c r="K291" s="286" t="s">
        <v>89</v>
      </c>
      <c r="L291" s="277"/>
      <c r="M291" s="277"/>
      <c r="N291" s="280" t="s">
        <v>90</v>
      </c>
      <c r="O291" s="281"/>
      <c r="P291" s="282"/>
    </row>
    <row r="292" spans="1:16" ht="12.75" customHeight="1">
      <c r="A292" s="44"/>
      <c r="B292" s="270"/>
      <c r="C292" s="271"/>
      <c r="D292" s="272"/>
      <c r="E292" s="278"/>
      <c r="F292" s="279"/>
      <c r="G292" s="279"/>
      <c r="H292" s="283"/>
      <c r="I292" s="284"/>
      <c r="J292" s="285"/>
      <c r="K292" s="279"/>
      <c r="L292" s="279"/>
      <c r="M292" s="279"/>
      <c r="N292" s="283"/>
      <c r="O292" s="284"/>
      <c r="P292" s="285"/>
    </row>
    <row r="293" spans="1:16" ht="12.75" customHeight="1">
      <c r="A293" s="44"/>
      <c r="B293" s="270"/>
      <c r="C293" s="271"/>
      <c r="D293" s="272"/>
      <c r="E293" s="298" t="s">
        <v>1</v>
      </c>
      <c r="F293" s="299"/>
      <c r="G293" s="300"/>
      <c r="H293" s="301" t="s">
        <v>2</v>
      </c>
      <c r="I293" s="302"/>
      <c r="J293" s="303"/>
      <c r="K293" s="298" t="s">
        <v>3</v>
      </c>
      <c r="L293" s="299"/>
      <c r="M293" s="300"/>
      <c r="N293" s="301" t="s">
        <v>4</v>
      </c>
      <c r="O293" s="302"/>
      <c r="P293" s="303"/>
    </row>
    <row r="294" spans="1:16" ht="12.75" customHeight="1">
      <c r="A294" s="52"/>
      <c r="B294" s="273"/>
      <c r="C294" s="274"/>
      <c r="D294" s="275"/>
      <c r="E294" s="53" t="s">
        <v>5</v>
      </c>
      <c r="F294" s="53" t="s">
        <v>6</v>
      </c>
      <c r="G294" s="54" t="s">
        <v>7</v>
      </c>
      <c r="H294" s="132" t="s">
        <v>154</v>
      </c>
      <c r="I294" s="130" t="s">
        <v>9</v>
      </c>
      <c r="J294" s="129" t="s">
        <v>155</v>
      </c>
      <c r="K294" s="54" t="s">
        <v>11</v>
      </c>
      <c r="L294" s="53" t="s">
        <v>12</v>
      </c>
      <c r="M294" s="54" t="s">
        <v>13</v>
      </c>
      <c r="N294" s="132" t="s">
        <v>14</v>
      </c>
      <c r="O294" s="130" t="s">
        <v>15</v>
      </c>
      <c r="P294" s="154" t="s">
        <v>16</v>
      </c>
    </row>
    <row r="295" spans="1:16" ht="12.75" customHeight="1">
      <c r="A295" s="44"/>
      <c r="B295" s="289" t="s">
        <v>47</v>
      </c>
      <c r="C295" s="269"/>
      <c r="D295" s="55" t="s">
        <v>30</v>
      </c>
      <c r="E295" s="57">
        <v>19.214687500003397</v>
      </c>
      <c r="F295" s="113">
        <v>27.671678240740736</v>
      </c>
      <c r="G295" s="61">
        <v>18.023009259259258</v>
      </c>
      <c r="H295" s="56">
        <v>20.777905092592594</v>
      </c>
      <c r="I295" s="58">
        <v>17.84046296296296</v>
      </c>
      <c r="J295" s="60">
        <v>18.36351851851852</v>
      </c>
      <c r="K295" s="123">
        <v>29.188356481481478</v>
      </c>
      <c r="L295" s="95">
        <v>38.43284722222142</v>
      </c>
      <c r="M295" s="94">
        <v>24.3493634259256</v>
      </c>
      <c r="N295" s="56">
        <v>31.78277777777777</v>
      </c>
      <c r="O295" s="58">
        <v>24.311967592591945</v>
      </c>
      <c r="P295" s="155">
        <v>13.493819444444442</v>
      </c>
    </row>
    <row r="296" spans="1:16" ht="12.75">
      <c r="A296" s="44"/>
      <c r="B296" s="270"/>
      <c r="C296" s="272"/>
      <c r="D296" s="59" t="s">
        <v>31</v>
      </c>
      <c r="E296" s="111">
        <v>9</v>
      </c>
      <c r="F296" s="117">
        <v>13</v>
      </c>
      <c r="G296" s="111">
        <v>9</v>
      </c>
      <c r="H296" s="56">
        <v>11</v>
      </c>
      <c r="I296" s="58">
        <v>15</v>
      </c>
      <c r="J296" s="60">
        <v>11</v>
      </c>
      <c r="K296" s="123">
        <v>14</v>
      </c>
      <c r="L296" s="95">
        <v>18</v>
      </c>
      <c r="M296" s="94">
        <v>15</v>
      </c>
      <c r="N296" s="56">
        <v>13</v>
      </c>
      <c r="O296" s="58">
        <v>14</v>
      </c>
      <c r="P296" s="155">
        <v>6</v>
      </c>
    </row>
    <row r="297" spans="1:16" ht="12.75">
      <c r="A297" s="44"/>
      <c r="B297" s="273"/>
      <c r="C297" s="275"/>
      <c r="D297" s="55" t="s">
        <v>32</v>
      </c>
      <c r="E297" s="67">
        <v>2.134965277778155</v>
      </c>
      <c r="F297" s="114">
        <v>2.1285906339031335</v>
      </c>
      <c r="G297" s="67">
        <v>2.00255658436214</v>
      </c>
      <c r="H297" s="56">
        <v>1.8889004629629629</v>
      </c>
      <c r="I297" s="58">
        <v>1.189364197530864</v>
      </c>
      <c r="J297" s="60">
        <v>1.6694107744107747</v>
      </c>
      <c r="K297" s="123">
        <v>2.0848826058201055</v>
      </c>
      <c r="L297" s="95">
        <v>2.135158179012301</v>
      </c>
      <c r="M297" s="94">
        <v>1.6232908950617064</v>
      </c>
      <c r="N297" s="56">
        <v>2.4448290598290594</v>
      </c>
      <c r="O297" s="58">
        <v>1.7365691137565678</v>
      </c>
      <c r="P297" s="155">
        <v>2.248969907407407</v>
      </c>
    </row>
    <row r="298" spans="1:16" ht="12.75" customHeight="1">
      <c r="A298" s="44"/>
      <c r="B298" s="289" t="s">
        <v>48</v>
      </c>
      <c r="C298" s="269"/>
      <c r="D298" s="63" t="s">
        <v>49</v>
      </c>
      <c r="E298" s="112">
        <v>9</v>
      </c>
      <c r="F298" s="118">
        <v>13</v>
      </c>
      <c r="G298" s="112">
        <v>9</v>
      </c>
      <c r="H298" s="56">
        <v>11</v>
      </c>
      <c r="I298" s="58">
        <v>15</v>
      </c>
      <c r="J298" s="60">
        <v>11</v>
      </c>
      <c r="K298" s="123">
        <v>14</v>
      </c>
      <c r="L298" s="95">
        <v>18</v>
      </c>
      <c r="M298" s="94">
        <v>15</v>
      </c>
      <c r="N298" s="56">
        <v>13</v>
      </c>
      <c r="O298" s="58">
        <v>14</v>
      </c>
      <c r="P298" s="155">
        <v>6</v>
      </c>
    </row>
    <row r="299" spans="1:16" ht="12.75">
      <c r="A299" s="44"/>
      <c r="B299" s="270"/>
      <c r="C299" s="272"/>
      <c r="D299" s="66" t="s">
        <v>33</v>
      </c>
      <c r="E299" s="61">
        <v>9</v>
      </c>
      <c r="F299" s="113">
        <v>13</v>
      </c>
      <c r="G299" s="61">
        <v>9</v>
      </c>
      <c r="H299" s="56">
        <v>11</v>
      </c>
      <c r="I299" s="58">
        <v>15</v>
      </c>
      <c r="J299" s="60">
        <v>11</v>
      </c>
      <c r="K299" s="123">
        <v>14</v>
      </c>
      <c r="L299" s="95">
        <v>18</v>
      </c>
      <c r="M299" s="94">
        <v>15</v>
      </c>
      <c r="N299" s="56">
        <v>13</v>
      </c>
      <c r="O299" s="58">
        <v>14</v>
      </c>
      <c r="P299" s="155">
        <v>6</v>
      </c>
    </row>
    <row r="300" spans="1:16" ht="12.75">
      <c r="A300" s="44"/>
      <c r="B300" s="270"/>
      <c r="C300" s="272"/>
      <c r="D300" s="66" t="s">
        <v>34</v>
      </c>
      <c r="E300" s="67">
        <v>0</v>
      </c>
      <c r="F300" s="114">
        <v>0</v>
      </c>
      <c r="G300" s="67">
        <v>0</v>
      </c>
      <c r="H300" s="56">
        <v>0</v>
      </c>
      <c r="I300" s="58">
        <v>0</v>
      </c>
      <c r="J300" s="60">
        <v>0</v>
      </c>
      <c r="K300" s="123">
        <v>0</v>
      </c>
      <c r="L300" s="95">
        <v>0</v>
      </c>
      <c r="M300" s="94">
        <v>0</v>
      </c>
      <c r="N300" s="56">
        <v>0</v>
      </c>
      <c r="O300" s="58">
        <v>0</v>
      </c>
      <c r="P300" s="155">
        <v>0</v>
      </c>
    </row>
    <row r="301" spans="1:16" ht="12.75">
      <c r="A301" s="44"/>
      <c r="B301" s="273"/>
      <c r="C301" s="275"/>
      <c r="D301" s="55" t="s">
        <v>17</v>
      </c>
      <c r="E301" s="68">
        <v>1</v>
      </c>
      <c r="F301" s="116">
        <v>1</v>
      </c>
      <c r="G301" s="68">
        <v>1</v>
      </c>
      <c r="H301" s="119">
        <v>1</v>
      </c>
      <c r="I301" s="69">
        <v>1</v>
      </c>
      <c r="J301" s="147">
        <v>1</v>
      </c>
      <c r="K301" s="150">
        <v>1</v>
      </c>
      <c r="L301" s="103">
        <v>1</v>
      </c>
      <c r="M301" s="151">
        <v>1</v>
      </c>
      <c r="N301" s="119">
        <v>1</v>
      </c>
      <c r="O301" s="69">
        <v>1</v>
      </c>
      <c r="P301" s="190">
        <v>1</v>
      </c>
    </row>
    <row r="302" spans="1:16" ht="12.75" customHeight="1">
      <c r="A302" s="44"/>
      <c r="B302" s="290" t="s">
        <v>18</v>
      </c>
      <c r="C302" s="291"/>
      <c r="D302" s="59"/>
      <c r="E302" s="70"/>
      <c r="F302" s="98"/>
      <c r="G302" s="70"/>
      <c r="H302" s="120"/>
      <c r="I302" s="78"/>
      <c r="J302" s="79"/>
      <c r="K302" s="124"/>
      <c r="L302" s="71"/>
      <c r="M302" s="70"/>
      <c r="N302" s="120"/>
      <c r="O302" s="78"/>
      <c r="P302" s="158"/>
    </row>
    <row r="303" spans="1:16" ht="12.75">
      <c r="A303" s="44"/>
      <c r="B303" s="292" t="s">
        <v>19</v>
      </c>
      <c r="C303" s="295" t="s">
        <v>50</v>
      </c>
      <c r="D303" s="63" t="s">
        <v>51</v>
      </c>
      <c r="E303" s="72"/>
      <c r="F303" s="73"/>
      <c r="G303" s="72"/>
      <c r="H303" s="131"/>
      <c r="I303" s="104"/>
      <c r="J303" s="76"/>
      <c r="K303" s="125"/>
      <c r="L303" s="73"/>
      <c r="M303" s="72"/>
      <c r="N303" s="131"/>
      <c r="O303" s="104"/>
      <c r="P303" s="159"/>
    </row>
    <row r="304" spans="1:16" ht="12.75">
      <c r="A304" s="44"/>
      <c r="B304" s="293"/>
      <c r="C304" s="296"/>
      <c r="D304" s="59" t="s">
        <v>52</v>
      </c>
      <c r="E304" s="70"/>
      <c r="F304" s="71"/>
      <c r="G304" s="70"/>
      <c r="H304" s="120"/>
      <c r="I304" s="78"/>
      <c r="J304" s="79"/>
      <c r="K304" s="124"/>
      <c r="L304" s="71"/>
      <c r="M304" s="70"/>
      <c r="N304" s="120"/>
      <c r="O304" s="78"/>
      <c r="P304" s="158"/>
    </row>
    <row r="305" spans="1:16" ht="12.75" customHeight="1">
      <c r="A305" s="44"/>
      <c r="B305" s="293"/>
      <c r="C305" s="297"/>
      <c r="D305" s="55" t="s">
        <v>44</v>
      </c>
      <c r="E305" s="74"/>
      <c r="F305" s="75"/>
      <c r="G305" s="74"/>
      <c r="H305" s="122"/>
      <c r="I305" s="102"/>
      <c r="J305" s="109"/>
      <c r="K305" s="126"/>
      <c r="L305" s="75"/>
      <c r="M305" s="74"/>
      <c r="N305" s="122"/>
      <c r="O305" s="102"/>
      <c r="P305" s="160"/>
    </row>
    <row r="306" spans="1:16" ht="12.75">
      <c r="A306" s="44"/>
      <c r="B306" s="293"/>
      <c r="C306" s="295" t="s">
        <v>35</v>
      </c>
      <c r="D306" s="63" t="s">
        <v>51</v>
      </c>
      <c r="E306" s="72">
        <v>1873</v>
      </c>
      <c r="F306" s="73">
        <v>1878</v>
      </c>
      <c r="G306" s="72">
        <v>1872</v>
      </c>
      <c r="H306" s="131">
        <v>1878</v>
      </c>
      <c r="I306" s="104">
        <v>1876</v>
      </c>
      <c r="J306" s="76">
        <v>1887</v>
      </c>
      <c r="K306" s="125">
        <v>1887</v>
      </c>
      <c r="L306" s="73">
        <v>1893</v>
      </c>
      <c r="M306" s="72">
        <v>1899</v>
      </c>
      <c r="N306" s="131">
        <v>1899</v>
      </c>
      <c r="O306" s="104">
        <v>1890</v>
      </c>
      <c r="P306" s="159">
        <v>1890</v>
      </c>
    </row>
    <row r="307" spans="1:16" ht="12.75">
      <c r="A307" s="44"/>
      <c r="B307" s="293"/>
      <c r="C307" s="296"/>
      <c r="D307" s="59" t="s">
        <v>52</v>
      </c>
      <c r="E307" s="70">
        <v>41</v>
      </c>
      <c r="F307" s="71">
        <v>11</v>
      </c>
      <c r="G307" s="70">
        <v>72</v>
      </c>
      <c r="H307" s="120">
        <v>33</v>
      </c>
      <c r="I307" s="78">
        <v>8</v>
      </c>
      <c r="J307" s="79">
        <v>8</v>
      </c>
      <c r="K307" s="124">
        <v>6</v>
      </c>
      <c r="L307" s="71">
        <v>12</v>
      </c>
      <c r="M307" s="70">
        <v>9</v>
      </c>
      <c r="N307" s="79">
        <v>11</v>
      </c>
      <c r="O307" s="79">
        <v>35</v>
      </c>
      <c r="P307" s="158">
        <v>35</v>
      </c>
    </row>
    <row r="308" spans="1:16" ht="12.75" customHeight="1">
      <c r="A308" s="44"/>
      <c r="B308" s="293"/>
      <c r="C308" s="297"/>
      <c r="D308" s="55" t="s">
        <v>44</v>
      </c>
      <c r="E308" s="68">
        <v>0.02189001601708489</v>
      </c>
      <c r="F308" s="68">
        <v>0.005857294994675187</v>
      </c>
      <c r="G308" s="68">
        <v>0.038461538461538464</v>
      </c>
      <c r="H308" s="144">
        <v>0.01757188498402556</v>
      </c>
      <c r="I308" s="144">
        <v>0.0042643923240938165</v>
      </c>
      <c r="J308" s="144">
        <v>0.0042395336512983575</v>
      </c>
      <c r="K308" s="68">
        <v>0.003179650238473768</v>
      </c>
      <c r="L308" s="68">
        <v>0.006339144215530904</v>
      </c>
      <c r="M308" s="68">
        <v>0.004739336492890996</v>
      </c>
      <c r="N308" s="144">
        <v>0.005792522380200105</v>
      </c>
      <c r="O308" s="144">
        <v>0.018518518518518517</v>
      </c>
      <c r="P308" s="189">
        <v>0.018518518518518517</v>
      </c>
    </row>
    <row r="309" spans="1:16" ht="12.75">
      <c r="A309" s="44"/>
      <c r="B309" s="293"/>
      <c r="C309" s="295" t="s">
        <v>53</v>
      </c>
      <c r="D309" s="63" t="s">
        <v>51</v>
      </c>
      <c r="E309" s="72"/>
      <c r="F309" s="73"/>
      <c r="G309" s="72"/>
      <c r="H309" s="131"/>
      <c r="I309" s="104"/>
      <c r="J309" s="76"/>
      <c r="K309" s="125"/>
      <c r="L309" s="73"/>
      <c r="M309" s="72"/>
      <c r="N309" s="76"/>
      <c r="O309" s="76"/>
      <c r="P309" s="159"/>
    </row>
    <row r="310" spans="1:16" ht="12.75">
      <c r="A310" s="44"/>
      <c r="B310" s="293"/>
      <c r="C310" s="296"/>
      <c r="D310" s="59" t="s">
        <v>52</v>
      </c>
      <c r="E310" s="70"/>
      <c r="F310" s="71"/>
      <c r="G310" s="70"/>
      <c r="H310" s="120"/>
      <c r="I310" s="78"/>
      <c r="J310" s="79"/>
      <c r="K310" s="124"/>
      <c r="L310" s="71"/>
      <c r="M310" s="70"/>
      <c r="N310" s="79"/>
      <c r="O310" s="79"/>
      <c r="P310" s="158"/>
    </row>
    <row r="311" spans="1:16" ht="25.5" customHeight="1">
      <c r="A311" s="44"/>
      <c r="B311" s="294"/>
      <c r="C311" s="297"/>
      <c r="D311" s="55" t="s">
        <v>44</v>
      </c>
      <c r="E311" s="74"/>
      <c r="F311" s="75"/>
      <c r="G311" s="74"/>
      <c r="H311" s="122"/>
      <c r="I311" s="102"/>
      <c r="J311" s="78"/>
      <c r="K311" s="126"/>
      <c r="L311" s="75"/>
      <c r="M311" s="74"/>
      <c r="N311" s="109"/>
      <c r="O311" s="109"/>
      <c r="P311" s="160"/>
    </row>
    <row r="312" spans="1:16" ht="12.75">
      <c r="A312" s="44"/>
      <c r="B312" s="304" t="s">
        <v>54</v>
      </c>
      <c r="C312" s="269"/>
      <c r="D312" s="82" t="s">
        <v>55</v>
      </c>
      <c r="E312" s="72">
        <v>37</v>
      </c>
      <c r="F312" s="73">
        <v>7</v>
      </c>
      <c r="G312" s="72">
        <v>64</v>
      </c>
      <c r="H312" s="120">
        <v>28</v>
      </c>
      <c r="I312" s="78">
        <v>6</v>
      </c>
      <c r="J312" s="79">
        <v>5</v>
      </c>
      <c r="K312" s="124">
        <v>4</v>
      </c>
      <c r="L312" s="71">
        <v>8</v>
      </c>
      <c r="M312" s="70">
        <v>7</v>
      </c>
      <c r="N312" s="79">
        <v>9</v>
      </c>
      <c r="O312" s="79">
        <v>27</v>
      </c>
      <c r="P312" s="158">
        <v>24</v>
      </c>
    </row>
    <row r="313" spans="1:16" ht="12.75">
      <c r="A313" s="44"/>
      <c r="B313" s="270"/>
      <c r="C313" s="272"/>
      <c r="D313" s="59" t="s">
        <v>56</v>
      </c>
      <c r="E313" s="70">
        <v>37</v>
      </c>
      <c r="F313" s="71">
        <v>7</v>
      </c>
      <c r="G313" s="70">
        <v>64</v>
      </c>
      <c r="H313" s="120">
        <v>28</v>
      </c>
      <c r="I313" s="78">
        <v>6</v>
      </c>
      <c r="J313" s="79">
        <v>5</v>
      </c>
      <c r="K313" s="124">
        <v>4</v>
      </c>
      <c r="L313" s="71">
        <v>8</v>
      </c>
      <c r="M313" s="70">
        <v>7</v>
      </c>
      <c r="N313" s="79">
        <v>9</v>
      </c>
      <c r="O313" s="79">
        <v>27</v>
      </c>
      <c r="P313" s="158">
        <v>24</v>
      </c>
    </row>
    <row r="314" spans="1:16" ht="12.75">
      <c r="A314" s="44"/>
      <c r="B314" s="270"/>
      <c r="C314" s="272"/>
      <c r="D314" s="83" t="s">
        <v>57</v>
      </c>
      <c r="E314" s="100">
        <v>1</v>
      </c>
      <c r="F314" s="105">
        <v>1</v>
      </c>
      <c r="G314" s="105">
        <v>1</v>
      </c>
      <c r="H314" s="101">
        <v>1</v>
      </c>
      <c r="I314" s="101">
        <v>1</v>
      </c>
      <c r="J314" s="101">
        <v>1</v>
      </c>
      <c r="K314" s="100">
        <v>1</v>
      </c>
      <c r="L314" s="100">
        <v>1</v>
      </c>
      <c r="M314" s="100">
        <v>1</v>
      </c>
      <c r="N314" s="101">
        <v>1</v>
      </c>
      <c r="O314" s="101">
        <v>1</v>
      </c>
      <c r="P314" s="161">
        <v>1</v>
      </c>
    </row>
    <row r="315" spans="1:16" ht="12.75">
      <c r="A315" s="44"/>
      <c r="B315" s="270"/>
      <c r="C315" s="272"/>
      <c r="D315" s="59" t="s">
        <v>45</v>
      </c>
      <c r="E315" s="70">
        <v>119.11</v>
      </c>
      <c r="F315" s="71">
        <v>32.94</v>
      </c>
      <c r="G315" s="70">
        <v>189.43</v>
      </c>
      <c r="H315" s="120">
        <v>132.43000000000004</v>
      </c>
      <c r="I315" s="78">
        <v>24.29</v>
      </c>
      <c r="J315" s="79">
        <v>25.37</v>
      </c>
      <c r="K315" s="124">
        <v>11.73</v>
      </c>
      <c r="L315" s="71">
        <v>30.37</v>
      </c>
      <c r="M315" s="70">
        <v>9.85</v>
      </c>
      <c r="N315" s="79">
        <v>63.260000000000005</v>
      </c>
      <c r="O315" s="79">
        <v>89.55000000000001</v>
      </c>
      <c r="P315" s="158">
        <v>137.30999999999997</v>
      </c>
    </row>
    <row r="316" spans="1:16" ht="12.75">
      <c r="A316" s="44"/>
      <c r="B316" s="273"/>
      <c r="C316" s="275"/>
      <c r="D316" s="55" t="s">
        <v>46</v>
      </c>
      <c r="E316" s="86">
        <v>3.2191891891891893</v>
      </c>
      <c r="F316" s="86">
        <v>4.7057142857142855</v>
      </c>
      <c r="G316" s="86">
        <v>2.95984375</v>
      </c>
      <c r="H316" s="62">
        <v>4.729642857142858</v>
      </c>
      <c r="I316" s="62">
        <v>4.048333333333333</v>
      </c>
      <c r="J316" s="62">
        <v>5.074</v>
      </c>
      <c r="K316" s="67">
        <v>2.9325</v>
      </c>
      <c r="L316" s="67">
        <v>3.79625</v>
      </c>
      <c r="M316" s="67">
        <v>1.407142857142857</v>
      </c>
      <c r="N316" s="62">
        <v>7.02888888888889</v>
      </c>
      <c r="O316" s="62">
        <v>3.316666666666667</v>
      </c>
      <c r="P316" s="156">
        <v>5.721249999999999</v>
      </c>
    </row>
    <row r="317" spans="1:16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</row>
    <row r="318" spans="1:16" ht="12.75" customHeight="1">
      <c r="A318" s="46"/>
      <c r="B318" s="305" t="s">
        <v>24</v>
      </c>
      <c r="C318" s="306"/>
      <c r="D318" s="306"/>
      <c r="E318" s="306"/>
      <c r="F318" s="306"/>
      <c r="G318" s="306"/>
      <c r="H318" s="307"/>
      <c r="I318" s="308" t="s">
        <v>1</v>
      </c>
      <c r="J318" s="309"/>
      <c r="K318" s="287" t="s">
        <v>2</v>
      </c>
      <c r="L318" s="288"/>
      <c r="M318" s="308" t="s">
        <v>3</v>
      </c>
      <c r="N318" s="309"/>
      <c r="O318" s="287" t="s">
        <v>4</v>
      </c>
      <c r="P318" s="320"/>
    </row>
    <row r="319" spans="1:16" ht="12.75">
      <c r="A319" s="44"/>
      <c r="B319" s="314" t="s">
        <v>58</v>
      </c>
      <c r="C319" s="315"/>
      <c r="D319" s="315"/>
      <c r="E319" s="310" t="s">
        <v>59</v>
      </c>
      <c r="F319" s="310"/>
      <c r="G319" s="310"/>
      <c r="H319" s="310"/>
      <c r="I319" s="311"/>
      <c r="J319" s="312"/>
      <c r="K319" s="313"/>
      <c r="L319" s="291"/>
      <c r="M319" s="311"/>
      <c r="N319" s="312"/>
      <c r="O319" s="313"/>
      <c r="P319" s="321"/>
    </row>
    <row r="320" spans="1:16" ht="12.75">
      <c r="A320" s="44"/>
      <c r="B320" s="315"/>
      <c r="C320" s="315"/>
      <c r="D320" s="315"/>
      <c r="E320" s="310" t="s">
        <v>25</v>
      </c>
      <c r="F320" s="310"/>
      <c r="G320" s="310"/>
      <c r="H320" s="310"/>
      <c r="I320" s="311"/>
      <c r="J320" s="312"/>
      <c r="K320" s="313"/>
      <c r="L320" s="291"/>
      <c r="M320" s="311"/>
      <c r="N320" s="312"/>
      <c r="O320" s="313"/>
      <c r="P320" s="321"/>
    </row>
    <row r="321" spans="1:16" ht="12.75">
      <c r="A321" s="44"/>
      <c r="B321" s="315"/>
      <c r="C321" s="315"/>
      <c r="D321" s="315"/>
      <c r="E321" s="310" t="s">
        <v>60</v>
      </c>
      <c r="F321" s="310"/>
      <c r="G321" s="310"/>
      <c r="H321" s="310"/>
      <c r="I321" s="311"/>
      <c r="J321" s="312"/>
      <c r="K321" s="313"/>
      <c r="L321" s="291"/>
      <c r="M321" s="311"/>
      <c r="N321" s="312"/>
      <c r="O321" s="313"/>
      <c r="P321" s="321"/>
    </row>
    <row r="322" spans="1:16" ht="12.75">
      <c r="A322" s="44"/>
      <c r="B322" s="87"/>
      <c r="C322" s="87"/>
      <c r="D322" s="87"/>
      <c r="E322" s="88"/>
      <c r="F322" s="87"/>
      <c r="G322" s="87"/>
      <c r="H322" s="88"/>
      <c r="I322" s="88"/>
      <c r="J322" s="88"/>
      <c r="K322" s="88"/>
      <c r="L322" s="88"/>
      <c r="M322" s="88"/>
      <c r="N322" s="88"/>
      <c r="O322" s="88"/>
      <c r="P322" s="87"/>
    </row>
    <row r="323" spans="1:16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</row>
    <row r="324" spans="1:16" ht="12.75">
      <c r="A324" s="44"/>
      <c r="B324" s="44"/>
      <c r="C324" s="316" t="s">
        <v>26</v>
      </c>
      <c r="D324" s="317"/>
      <c r="E324" s="317"/>
      <c r="F324" s="317"/>
      <c r="G324" s="317"/>
      <c r="H324" s="317"/>
      <c r="I324" s="317"/>
      <c r="J324" s="317"/>
      <c r="K324" s="317"/>
      <c r="L324" s="317"/>
      <c r="M324" s="317"/>
      <c r="N324" s="317"/>
      <c r="O324" s="317"/>
      <c r="P324" s="317"/>
    </row>
    <row r="325" spans="1:16" ht="12.75">
      <c r="A325" s="44"/>
      <c r="B325" s="44"/>
      <c r="C325" s="89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1:16" ht="12.75">
      <c r="A326" s="44"/>
      <c r="B326" s="44"/>
      <c r="C326" s="44"/>
      <c r="D326" s="44"/>
      <c r="E326" s="44"/>
      <c r="F326" s="44"/>
      <c r="G326" s="44"/>
      <c r="H326" s="44"/>
      <c r="I326" s="44"/>
      <c r="J326" s="46"/>
      <c r="K326" s="44"/>
      <c r="L326" s="44"/>
      <c r="M326" s="44"/>
      <c r="N326" s="44"/>
      <c r="O326" s="44"/>
      <c r="P326" s="44"/>
    </row>
    <row r="327" spans="1:16" ht="13.5" thickBot="1">
      <c r="A327" s="49"/>
      <c r="B327" s="49"/>
      <c r="C327" s="49" t="s">
        <v>37</v>
      </c>
      <c r="D327" s="188" t="s">
        <v>202</v>
      </c>
      <c r="E327" s="49"/>
      <c r="F327" s="49"/>
      <c r="G327" s="49" t="s">
        <v>38</v>
      </c>
      <c r="H327" s="318" t="s">
        <v>203</v>
      </c>
      <c r="I327" s="318"/>
      <c r="J327" s="318"/>
      <c r="K327" s="49"/>
      <c r="L327" s="49" t="s">
        <v>39</v>
      </c>
      <c r="M327" s="319" t="s">
        <v>204</v>
      </c>
      <c r="N327" s="318"/>
      <c r="O327" s="318"/>
      <c r="P327" s="49"/>
    </row>
    <row r="328" spans="1:16" ht="12.75">
      <c r="A328" s="44"/>
      <c r="B328" s="44"/>
      <c r="C328" s="44"/>
      <c r="D328" s="44"/>
      <c r="E328" s="46"/>
      <c r="F328" s="44"/>
      <c r="G328" s="44"/>
      <c r="H328" s="46"/>
      <c r="I328" s="44"/>
      <c r="J328" s="44"/>
      <c r="K328" s="92"/>
      <c r="L328" s="44"/>
      <c r="M328" s="44"/>
      <c r="N328" s="44"/>
      <c r="O328" s="44"/>
      <c r="P328" s="44"/>
    </row>
    <row r="329" spans="1:16" ht="12.75">
      <c r="A329" s="44"/>
      <c r="B329" s="44" t="s">
        <v>28</v>
      </c>
      <c r="C329" s="44"/>
      <c r="D329" s="52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</row>
    <row r="330" spans="1:16" ht="12.75">
      <c r="A330" s="44"/>
      <c r="B330" s="44" t="s">
        <v>29</v>
      </c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</row>
    <row r="331" spans="1:16" ht="12.75">
      <c r="A331" s="44"/>
      <c r="B331" s="44" t="s">
        <v>61</v>
      </c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</row>
    <row r="332" spans="1:16" ht="79.5" customHeight="1">
      <c r="A332" s="44"/>
      <c r="B332" s="44"/>
      <c r="C332" s="264" t="s">
        <v>27</v>
      </c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</row>
    <row r="333" spans="1:2" ht="12.75">
      <c r="A333" s="44"/>
      <c r="B333" s="44"/>
    </row>
    <row r="334" spans="1:16" ht="13.5" thickBot="1">
      <c r="A334" s="46"/>
      <c r="B334" s="46" t="s">
        <v>40</v>
      </c>
      <c r="C334" s="46"/>
      <c r="D334" s="266" t="s">
        <v>72</v>
      </c>
      <c r="E334" s="266"/>
      <c r="F334" s="46"/>
      <c r="G334" s="46"/>
      <c r="H334" s="46"/>
      <c r="I334" s="47" t="s">
        <v>36</v>
      </c>
      <c r="J334" s="48" t="s">
        <v>73</v>
      </c>
      <c r="K334" s="46"/>
      <c r="L334" s="46"/>
      <c r="M334" s="46" t="s">
        <v>41</v>
      </c>
      <c r="N334" s="49"/>
      <c r="O334" s="48">
        <v>2012</v>
      </c>
      <c r="P334" s="46"/>
    </row>
    <row r="335" spans="1:16" ht="12.75">
      <c r="A335" s="44"/>
      <c r="B335" s="46"/>
      <c r="C335" s="44"/>
      <c r="D335" s="44"/>
      <c r="E335" s="44"/>
      <c r="F335" s="44"/>
      <c r="G335" s="44"/>
      <c r="H335" s="44"/>
      <c r="I335" s="46"/>
      <c r="J335" s="46"/>
      <c r="K335" s="46"/>
      <c r="L335" s="46"/>
      <c r="M335" s="46"/>
      <c r="N335" s="46"/>
      <c r="O335" s="44"/>
      <c r="P335" s="44"/>
    </row>
    <row r="336" spans="1:16" ht="13.5" thickBot="1">
      <c r="A336" s="46"/>
      <c r="B336" s="46" t="s">
        <v>42</v>
      </c>
      <c r="C336" s="46"/>
      <c r="D336" s="50"/>
      <c r="E336" s="50"/>
      <c r="F336" s="46"/>
      <c r="G336" s="46"/>
      <c r="H336" s="46"/>
      <c r="I336" s="47" t="s">
        <v>43</v>
      </c>
      <c r="J336" s="49"/>
      <c r="K336" s="46"/>
      <c r="L336" s="51" t="s">
        <v>81</v>
      </c>
      <c r="M336" s="51"/>
      <c r="N336" s="51"/>
      <c r="O336" s="48"/>
      <c r="P336" s="46"/>
    </row>
    <row r="337" spans="1:16" ht="12.75">
      <c r="A337" s="44"/>
      <c r="B337" s="46"/>
      <c r="C337" s="46"/>
      <c r="D337" s="46"/>
      <c r="E337" s="46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</row>
    <row r="338" spans="1:16" ht="12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P338" s="44"/>
    </row>
    <row r="339" spans="1:16" ht="12.75" customHeight="1">
      <c r="A339" s="44"/>
      <c r="B339" s="267" t="s">
        <v>0</v>
      </c>
      <c r="C339" s="268"/>
      <c r="D339" s="269"/>
      <c r="E339" s="276" t="s">
        <v>87</v>
      </c>
      <c r="F339" s="277"/>
      <c r="G339" s="277"/>
      <c r="H339" s="280" t="s">
        <v>88</v>
      </c>
      <c r="I339" s="281"/>
      <c r="J339" s="282"/>
      <c r="K339" s="286" t="s">
        <v>89</v>
      </c>
      <c r="L339" s="277"/>
      <c r="M339" s="277"/>
      <c r="N339" s="280" t="s">
        <v>90</v>
      </c>
      <c r="O339" s="281"/>
      <c r="P339" s="282"/>
    </row>
    <row r="340" spans="1:16" ht="12.75" customHeight="1">
      <c r="A340" s="44"/>
      <c r="B340" s="270"/>
      <c r="C340" s="271"/>
      <c r="D340" s="272"/>
      <c r="E340" s="278"/>
      <c r="F340" s="279"/>
      <c r="G340" s="279"/>
      <c r="H340" s="283"/>
      <c r="I340" s="284"/>
      <c r="J340" s="285"/>
      <c r="K340" s="279"/>
      <c r="L340" s="279"/>
      <c r="M340" s="279"/>
      <c r="N340" s="283"/>
      <c r="O340" s="284"/>
      <c r="P340" s="285"/>
    </row>
    <row r="341" spans="1:16" ht="12.75" customHeight="1">
      <c r="A341" s="44"/>
      <c r="B341" s="270"/>
      <c r="C341" s="271"/>
      <c r="D341" s="272"/>
      <c r="E341" s="298" t="s">
        <v>1</v>
      </c>
      <c r="F341" s="299"/>
      <c r="G341" s="300"/>
      <c r="H341" s="301" t="s">
        <v>2</v>
      </c>
      <c r="I341" s="302"/>
      <c r="J341" s="303"/>
      <c r="K341" s="298" t="s">
        <v>3</v>
      </c>
      <c r="L341" s="299"/>
      <c r="M341" s="300"/>
      <c r="N341" s="301" t="s">
        <v>4</v>
      </c>
      <c r="O341" s="302"/>
      <c r="P341" s="303"/>
    </row>
    <row r="342" spans="1:16" ht="12.75" customHeight="1">
      <c r="A342" s="52"/>
      <c r="B342" s="273"/>
      <c r="C342" s="274"/>
      <c r="D342" s="275"/>
      <c r="E342" s="53" t="s">
        <v>5</v>
      </c>
      <c r="F342" s="53" t="s">
        <v>6</v>
      </c>
      <c r="G342" s="54" t="s">
        <v>7</v>
      </c>
      <c r="H342" s="132" t="s">
        <v>154</v>
      </c>
      <c r="I342" s="130" t="s">
        <v>9</v>
      </c>
      <c r="J342" s="129" t="s">
        <v>155</v>
      </c>
      <c r="K342" s="54" t="s">
        <v>11</v>
      </c>
      <c r="L342" s="53" t="s">
        <v>12</v>
      </c>
      <c r="M342" s="54" t="s">
        <v>13</v>
      </c>
      <c r="N342" s="132" t="s">
        <v>14</v>
      </c>
      <c r="O342" s="130" t="s">
        <v>15</v>
      </c>
      <c r="P342" s="154" t="s">
        <v>16</v>
      </c>
    </row>
    <row r="343" spans="1:16" ht="12.75">
      <c r="A343" s="44"/>
      <c r="B343" s="289" t="s">
        <v>47</v>
      </c>
      <c r="C343" s="269"/>
      <c r="D343" s="55" t="s">
        <v>30</v>
      </c>
      <c r="E343" s="57">
        <v>0</v>
      </c>
      <c r="F343" s="113">
        <v>9.338923611111111</v>
      </c>
      <c r="G343" s="61">
        <v>0</v>
      </c>
      <c r="H343" s="56">
        <v>1.1257060185185186</v>
      </c>
      <c r="I343" s="58">
        <v>0</v>
      </c>
      <c r="J343" s="60">
        <v>4.293784722222223</v>
      </c>
      <c r="K343" s="123">
        <v>10.408368055558627</v>
      </c>
      <c r="L343" s="95">
        <v>14.024375</v>
      </c>
      <c r="M343" s="94">
        <v>2.101400462962963</v>
      </c>
      <c r="N343" s="56">
        <v>8.447256944445739</v>
      </c>
      <c r="O343" s="58">
        <v>2.3798726851851852</v>
      </c>
      <c r="P343" s="155">
        <v>6.875729166666666</v>
      </c>
    </row>
    <row r="344" spans="1:16" ht="12.75">
      <c r="A344" s="44"/>
      <c r="B344" s="270"/>
      <c r="C344" s="272"/>
      <c r="D344" s="59" t="s">
        <v>31</v>
      </c>
      <c r="E344" s="111">
        <v>0</v>
      </c>
      <c r="F344" s="117">
        <v>3</v>
      </c>
      <c r="G344" s="111">
        <v>0</v>
      </c>
      <c r="H344" s="56">
        <v>1</v>
      </c>
      <c r="I344" s="58">
        <v>0</v>
      </c>
      <c r="J344" s="60">
        <v>3</v>
      </c>
      <c r="K344" s="123">
        <v>3</v>
      </c>
      <c r="L344" s="95">
        <v>6</v>
      </c>
      <c r="M344" s="94">
        <v>1</v>
      </c>
      <c r="N344" s="56">
        <v>3</v>
      </c>
      <c r="O344" s="58">
        <v>1</v>
      </c>
      <c r="P344" s="155">
        <v>3</v>
      </c>
    </row>
    <row r="345" spans="1:16" ht="12.75" customHeight="1">
      <c r="A345" s="44"/>
      <c r="B345" s="273"/>
      <c r="C345" s="275"/>
      <c r="D345" s="55" t="s">
        <v>32</v>
      </c>
      <c r="E345" s="67">
        <v>0</v>
      </c>
      <c r="F345" s="114">
        <v>3.112974537037037</v>
      </c>
      <c r="G345" s="67">
        <v>0</v>
      </c>
      <c r="H345" s="56">
        <v>1.1257060185185186</v>
      </c>
      <c r="I345" s="58">
        <v>0</v>
      </c>
      <c r="J345" s="60">
        <v>1.4312615740740744</v>
      </c>
      <c r="K345" s="123">
        <v>3.4694560185195424</v>
      </c>
      <c r="L345" s="95">
        <v>2.3373958333333333</v>
      </c>
      <c r="M345" s="94">
        <v>2.101400462962963</v>
      </c>
      <c r="N345" s="56">
        <v>2.815752314815246</v>
      </c>
      <c r="O345" s="58">
        <v>2.3798726851851852</v>
      </c>
      <c r="P345" s="155">
        <v>2.291909722222222</v>
      </c>
    </row>
    <row r="346" spans="1:16" ht="12.75">
      <c r="A346" s="44"/>
      <c r="B346" s="289" t="s">
        <v>48</v>
      </c>
      <c r="C346" s="269"/>
      <c r="D346" s="63" t="s">
        <v>49</v>
      </c>
      <c r="E346" s="112">
        <v>0</v>
      </c>
      <c r="F346" s="118">
        <v>3</v>
      </c>
      <c r="G346" s="112">
        <v>0</v>
      </c>
      <c r="H346" s="56">
        <v>1</v>
      </c>
      <c r="I346" s="58">
        <v>0</v>
      </c>
      <c r="J346" s="60">
        <v>3</v>
      </c>
      <c r="K346" s="123">
        <v>3</v>
      </c>
      <c r="L346" s="95">
        <v>6</v>
      </c>
      <c r="M346" s="94">
        <v>1</v>
      </c>
      <c r="N346" s="56">
        <v>3</v>
      </c>
      <c r="O346" s="58">
        <v>1</v>
      </c>
      <c r="P346" s="155">
        <v>3</v>
      </c>
    </row>
    <row r="347" spans="1:16" ht="12.75">
      <c r="A347" s="44"/>
      <c r="B347" s="270"/>
      <c r="C347" s="272"/>
      <c r="D347" s="66" t="s">
        <v>33</v>
      </c>
      <c r="E347" s="61">
        <v>0</v>
      </c>
      <c r="F347" s="113">
        <v>3</v>
      </c>
      <c r="G347" s="111">
        <v>0</v>
      </c>
      <c r="H347" s="56">
        <v>1</v>
      </c>
      <c r="I347" s="58">
        <v>0</v>
      </c>
      <c r="J347" s="60">
        <v>3</v>
      </c>
      <c r="K347" s="123">
        <v>3</v>
      </c>
      <c r="L347" s="95">
        <v>6</v>
      </c>
      <c r="M347" s="94">
        <v>1</v>
      </c>
      <c r="N347" s="56">
        <v>3</v>
      </c>
      <c r="O347" s="58">
        <v>1</v>
      </c>
      <c r="P347" s="155">
        <v>3</v>
      </c>
    </row>
    <row r="348" spans="1:16" ht="12.75">
      <c r="A348" s="44"/>
      <c r="B348" s="270"/>
      <c r="C348" s="272"/>
      <c r="D348" s="66" t="s">
        <v>34</v>
      </c>
      <c r="E348" s="67">
        <v>0</v>
      </c>
      <c r="F348" s="114">
        <v>0</v>
      </c>
      <c r="G348" s="67">
        <v>0</v>
      </c>
      <c r="H348" s="56">
        <v>0</v>
      </c>
      <c r="I348" s="58">
        <v>0</v>
      </c>
      <c r="J348" s="60">
        <v>0</v>
      </c>
      <c r="K348" s="123">
        <v>0</v>
      </c>
      <c r="L348" s="95">
        <v>0</v>
      </c>
      <c r="M348" s="94">
        <v>0</v>
      </c>
      <c r="N348" s="56">
        <v>0</v>
      </c>
      <c r="O348" s="58">
        <v>0</v>
      </c>
      <c r="P348" s="155">
        <v>0</v>
      </c>
    </row>
    <row r="349" spans="1:16" ht="12.75" customHeight="1">
      <c r="A349" s="44"/>
      <c r="B349" s="273"/>
      <c r="C349" s="275"/>
      <c r="D349" s="55" t="s">
        <v>17</v>
      </c>
      <c r="E349" s="68">
        <v>1</v>
      </c>
      <c r="F349" s="116">
        <v>1</v>
      </c>
      <c r="G349" s="68">
        <v>1</v>
      </c>
      <c r="H349" s="119">
        <v>1</v>
      </c>
      <c r="I349" s="69">
        <v>1</v>
      </c>
      <c r="J349" s="147">
        <v>1</v>
      </c>
      <c r="K349" s="150">
        <v>1</v>
      </c>
      <c r="L349" s="103">
        <v>1</v>
      </c>
      <c r="M349" s="151">
        <v>1</v>
      </c>
      <c r="N349" s="119">
        <v>1</v>
      </c>
      <c r="O349" s="69">
        <v>1</v>
      </c>
      <c r="P349" s="190">
        <v>1</v>
      </c>
    </row>
    <row r="350" spans="1:16" ht="12.75">
      <c r="A350" s="44"/>
      <c r="B350" s="290" t="s">
        <v>18</v>
      </c>
      <c r="C350" s="291"/>
      <c r="D350" s="59"/>
      <c r="E350" s="70"/>
      <c r="F350" s="98"/>
      <c r="G350" s="70"/>
      <c r="H350" s="120"/>
      <c r="I350" s="78"/>
      <c r="J350" s="79"/>
      <c r="K350" s="124"/>
      <c r="L350" s="71"/>
      <c r="M350" s="70"/>
      <c r="N350" s="120"/>
      <c r="O350" s="78"/>
      <c r="P350" s="158"/>
    </row>
    <row r="351" spans="1:16" ht="12.75">
      <c r="A351" s="44"/>
      <c r="B351" s="292" t="s">
        <v>19</v>
      </c>
      <c r="C351" s="295" t="s">
        <v>50</v>
      </c>
      <c r="D351" s="63" t="s">
        <v>51</v>
      </c>
      <c r="E351" s="72"/>
      <c r="F351" s="73"/>
      <c r="G351" s="72"/>
      <c r="H351" s="131"/>
      <c r="I351" s="104"/>
      <c r="J351" s="76"/>
      <c r="K351" s="125"/>
      <c r="L351" s="73"/>
      <c r="M351" s="72"/>
      <c r="N351" s="131"/>
      <c r="O351" s="104"/>
      <c r="P351" s="159"/>
    </row>
    <row r="352" spans="1:16" ht="12.75" customHeight="1">
      <c r="A352" s="44"/>
      <c r="B352" s="293"/>
      <c r="C352" s="296"/>
      <c r="D352" s="59" t="s">
        <v>52</v>
      </c>
      <c r="E352" s="70"/>
      <c r="F352" s="71"/>
      <c r="G352" s="70"/>
      <c r="H352" s="120"/>
      <c r="I352" s="78"/>
      <c r="J352" s="79"/>
      <c r="K352" s="124"/>
      <c r="L352" s="71"/>
      <c r="M352" s="70"/>
      <c r="N352" s="120"/>
      <c r="O352" s="78"/>
      <c r="P352" s="158"/>
    </row>
    <row r="353" spans="1:16" ht="12.75">
      <c r="A353" s="44"/>
      <c r="B353" s="293"/>
      <c r="C353" s="297"/>
      <c r="D353" s="55" t="s">
        <v>44</v>
      </c>
      <c r="E353" s="74"/>
      <c r="F353" s="75"/>
      <c r="G353" s="74"/>
      <c r="H353" s="122"/>
      <c r="I353" s="102"/>
      <c r="J353" s="109"/>
      <c r="K353" s="126"/>
      <c r="L353" s="75"/>
      <c r="M353" s="74"/>
      <c r="N353" s="122"/>
      <c r="O353" s="102"/>
      <c r="P353" s="160"/>
    </row>
    <row r="354" spans="1:16" ht="12.75">
      <c r="A354" s="44"/>
      <c r="B354" s="293"/>
      <c r="C354" s="295" t="s">
        <v>35</v>
      </c>
      <c r="D354" s="63" t="s">
        <v>51</v>
      </c>
      <c r="E354" s="72"/>
      <c r="F354" s="73"/>
      <c r="G354" s="72"/>
      <c r="H354" s="131"/>
      <c r="I354" s="104"/>
      <c r="J354" s="76"/>
      <c r="K354" s="125"/>
      <c r="L354" s="73"/>
      <c r="M354" s="72"/>
      <c r="N354" s="131"/>
      <c r="O354" s="104"/>
      <c r="P354" s="159"/>
    </row>
    <row r="355" spans="1:16" ht="12.75" customHeight="1">
      <c r="A355" s="44"/>
      <c r="B355" s="293"/>
      <c r="C355" s="296"/>
      <c r="D355" s="59" t="s">
        <v>52</v>
      </c>
      <c r="E355" s="70"/>
      <c r="F355" s="71"/>
      <c r="G355" s="70"/>
      <c r="H355" s="120"/>
      <c r="I355" s="78"/>
      <c r="J355" s="79"/>
      <c r="K355" s="124"/>
      <c r="L355" s="71"/>
      <c r="M355" s="70"/>
      <c r="N355" s="120"/>
      <c r="O355" s="78"/>
      <c r="P355" s="158"/>
    </row>
    <row r="356" spans="1:16" ht="12.75">
      <c r="A356" s="44"/>
      <c r="B356" s="293"/>
      <c r="C356" s="297"/>
      <c r="D356" s="55" t="s">
        <v>44</v>
      </c>
      <c r="E356" s="74"/>
      <c r="F356" s="75"/>
      <c r="G356" s="74"/>
      <c r="H356" s="69"/>
      <c r="I356" s="119"/>
      <c r="J356" s="69"/>
      <c r="K356" s="127"/>
      <c r="L356" s="128"/>
      <c r="M356" s="127"/>
      <c r="N356" s="69"/>
      <c r="O356" s="119"/>
      <c r="P356" s="69"/>
    </row>
    <row r="357" spans="1:16" ht="12.75">
      <c r="A357" s="44"/>
      <c r="B357" s="293"/>
      <c r="C357" s="295" t="s">
        <v>53</v>
      </c>
      <c r="D357" s="63" t="s">
        <v>51</v>
      </c>
      <c r="E357" s="72">
        <v>383</v>
      </c>
      <c r="F357" s="73">
        <v>400</v>
      </c>
      <c r="G357" s="72">
        <v>398</v>
      </c>
      <c r="H357" s="131">
        <v>380</v>
      </c>
      <c r="I357" s="104">
        <v>460</v>
      </c>
      <c r="J357" s="76">
        <v>533</v>
      </c>
      <c r="K357" s="125">
        <v>554</v>
      </c>
      <c r="L357" s="73">
        <v>552</v>
      </c>
      <c r="M357" s="72">
        <v>507</v>
      </c>
      <c r="N357" s="131">
        <v>433</v>
      </c>
      <c r="O357" s="104">
        <v>377</v>
      </c>
      <c r="P357" s="159">
        <v>373</v>
      </c>
    </row>
    <row r="358" spans="1:16" ht="25.5" customHeight="1">
      <c r="A358" s="44"/>
      <c r="B358" s="293"/>
      <c r="C358" s="296"/>
      <c r="D358" s="59" t="s">
        <v>52</v>
      </c>
      <c r="E358" s="70">
        <v>1</v>
      </c>
      <c r="F358" s="71">
        <v>1</v>
      </c>
      <c r="G358" s="70">
        <v>0</v>
      </c>
      <c r="H358" s="79">
        <v>0</v>
      </c>
      <c r="I358" s="78">
        <v>1</v>
      </c>
      <c r="J358" s="79">
        <v>0</v>
      </c>
      <c r="K358" s="124">
        <v>4</v>
      </c>
      <c r="L358" s="71">
        <v>5</v>
      </c>
      <c r="M358" s="70">
        <v>5</v>
      </c>
      <c r="N358" s="79">
        <v>1</v>
      </c>
      <c r="O358" s="79">
        <v>0</v>
      </c>
      <c r="P358" s="158">
        <v>11</v>
      </c>
    </row>
    <row r="359" spans="1:16" ht="12.75">
      <c r="A359" s="44"/>
      <c r="B359" s="294"/>
      <c r="C359" s="297"/>
      <c r="D359" s="55" t="s">
        <v>44</v>
      </c>
      <c r="E359" s="81">
        <v>0.0026109660574412533</v>
      </c>
      <c r="F359" s="81">
        <v>0.0025</v>
      </c>
      <c r="G359" s="81">
        <v>0</v>
      </c>
      <c r="H359" s="144">
        <v>0</v>
      </c>
      <c r="I359" s="144">
        <v>0.002173913043478261</v>
      </c>
      <c r="J359" s="144">
        <v>0</v>
      </c>
      <c r="K359" s="81">
        <v>0.007220216606498195</v>
      </c>
      <c r="L359" s="81">
        <v>0.009057971014492754</v>
      </c>
      <c r="M359" s="81">
        <v>0.009861932938856016</v>
      </c>
      <c r="N359" s="144">
        <v>0.0023094688221709007</v>
      </c>
      <c r="O359" s="144">
        <v>0</v>
      </c>
      <c r="P359" s="189">
        <v>0.029490616621983913</v>
      </c>
    </row>
    <row r="360" spans="1:16" ht="12.75">
      <c r="A360" s="44"/>
      <c r="B360" s="304" t="s">
        <v>54</v>
      </c>
      <c r="C360" s="269"/>
      <c r="D360" s="82" t="s">
        <v>55</v>
      </c>
      <c r="E360" s="72">
        <v>1</v>
      </c>
      <c r="F360" s="73">
        <v>1</v>
      </c>
      <c r="G360" s="72">
        <v>0</v>
      </c>
      <c r="H360" s="76">
        <v>0</v>
      </c>
      <c r="I360" s="78">
        <v>1</v>
      </c>
      <c r="J360" s="76">
        <v>0</v>
      </c>
      <c r="K360" s="124">
        <v>4</v>
      </c>
      <c r="L360" s="71">
        <v>5</v>
      </c>
      <c r="M360" s="70">
        <v>5</v>
      </c>
      <c r="N360" s="79">
        <v>1</v>
      </c>
      <c r="O360" s="76">
        <v>0</v>
      </c>
      <c r="P360" s="158">
        <v>1</v>
      </c>
    </row>
    <row r="361" spans="1:16" ht="12.75">
      <c r="A361" s="44"/>
      <c r="B361" s="270"/>
      <c r="C361" s="272"/>
      <c r="D361" s="59" t="s">
        <v>56</v>
      </c>
      <c r="E361" s="70">
        <v>1</v>
      </c>
      <c r="F361" s="71">
        <v>1</v>
      </c>
      <c r="G361" s="70">
        <v>0</v>
      </c>
      <c r="H361" s="79">
        <v>0</v>
      </c>
      <c r="I361" s="78">
        <v>1</v>
      </c>
      <c r="J361" s="79">
        <v>0</v>
      </c>
      <c r="K361" s="124">
        <v>4</v>
      </c>
      <c r="L361" s="71">
        <v>5</v>
      </c>
      <c r="M361" s="70">
        <v>5</v>
      </c>
      <c r="N361" s="79">
        <v>1</v>
      </c>
      <c r="O361" s="79">
        <v>0</v>
      </c>
      <c r="P361" s="158">
        <v>1</v>
      </c>
    </row>
    <row r="362" spans="1:16" ht="12.75">
      <c r="A362" s="44"/>
      <c r="B362" s="270"/>
      <c r="C362" s="272"/>
      <c r="D362" s="83" t="s">
        <v>57</v>
      </c>
      <c r="E362" s="105">
        <v>1</v>
      </c>
      <c r="F362" s="105">
        <v>1</v>
      </c>
      <c r="G362" s="100">
        <v>1</v>
      </c>
      <c r="H362" s="101">
        <v>1</v>
      </c>
      <c r="I362" s="101">
        <v>1</v>
      </c>
      <c r="J362" s="101">
        <v>1</v>
      </c>
      <c r="K362" s="105">
        <v>1</v>
      </c>
      <c r="L362" s="105">
        <v>1</v>
      </c>
      <c r="M362" s="105">
        <v>1</v>
      </c>
      <c r="N362" s="101">
        <v>1</v>
      </c>
      <c r="O362" s="101">
        <v>1</v>
      </c>
      <c r="P362" s="161">
        <v>1</v>
      </c>
    </row>
    <row r="363" spans="2:16" ht="12.75">
      <c r="B363" s="270"/>
      <c r="C363" s="272"/>
      <c r="D363" s="59" t="s">
        <v>45</v>
      </c>
      <c r="E363" s="70">
        <v>5.55</v>
      </c>
      <c r="F363" s="71">
        <v>3.8</v>
      </c>
      <c r="G363" s="70">
        <v>0</v>
      </c>
      <c r="H363" s="79">
        <v>0</v>
      </c>
      <c r="I363" s="78">
        <v>7.88</v>
      </c>
      <c r="J363" s="79">
        <v>0</v>
      </c>
      <c r="K363" s="124">
        <v>50.53</v>
      </c>
      <c r="L363" s="71">
        <v>28.720000000000002</v>
      </c>
      <c r="M363" s="70">
        <v>36.599999999999994</v>
      </c>
      <c r="N363" s="79">
        <v>3</v>
      </c>
      <c r="O363" s="79">
        <v>0</v>
      </c>
      <c r="P363" s="158">
        <v>6.82</v>
      </c>
    </row>
    <row r="364" spans="1:16" ht="12.75">
      <c r="A364" s="44"/>
      <c r="B364" s="273"/>
      <c r="C364" s="275"/>
      <c r="D364" s="55" t="s">
        <v>46</v>
      </c>
      <c r="E364" s="86">
        <v>5.55</v>
      </c>
      <c r="F364" s="86">
        <v>3.8</v>
      </c>
      <c r="G364" s="86">
        <v>0</v>
      </c>
      <c r="H364" s="62">
        <v>0</v>
      </c>
      <c r="I364" s="62">
        <v>7.88</v>
      </c>
      <c r="J364" s="62">
        <v>0</v>
      </c>
      <c r="K364" s="86">
        <v>12.6325</v>
      </c>
      <c r="L364" s="86">
        <v>5.744000000000001</v>
      </c>
      <c r="M364" s="86">
        <v>7.3199999999999985</v>
      </c>
      <c r="N364" s="62">
        <v>3</v>
      </c>
      <c r="O364" s="62">
        <v>0</v>
      </c>
      <c r="P364" s="156">
        <v>6.82</v>
      </c>
    </row>
    <row r="365" spans="1:16" ht="12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</row>
    <row r="366" spans="1:16" ht="12.75">
      <c r="A366" s="46"/>
      <c r="B366" s="305" t="s">
        <v>24</v>
      </c>
      <c r="C366" s="306"/>
      <c r="D366" s="306"/>
      <c r="E366" s="306"/>
      <c r="F366" s="306"/>
      <c r="G366" s="306"/>
      <c r="H366" s="307"/>
      <c r="I366" s="308" t="s">
        <v>1</v>
      </c>
      <c r="J366" s="309"/>
      <c r="K366" s="287" t="s">
        <v>2</v>
      </c>
      <c r="L366" s="288"/>
      <c r="M366" s="308" t="s">
        <v>3</v>
      </c>
      <c r="N366" s="309"/>
      <c r="O366" s="287" t="s">
        <v>4</v>
      </c>
      <c r="P366" s="320"/>
    </row>
    <row r="367" spans="1:16" ht="12.75">
      <c r="A367" s="44"/>
      <c r="B367" s="314" t="s">
        <v>58</v>
      </c>
      <c r="C367" s="315"/>
      <c r="D367" s="315"/>
      <c r="E367" s="310" t="s">
        <v>59</v>
      </c>
      <c r="F367" s="310"/>
      <c r="G367" s="310"/>
      <c r="H367" s="310"/>
      <c r="I367" s="311"/>
      <c r="J367" s="312"/>
      <c r="K367" s="313"/>
      <c r="L367" s="291"/>
      <c r="M367" s="311"/>
      <c r="N367" s="312"/>
      <c r="O367" s="313"/>
      <c r="P367" s="321"/>
    </row>
    <row r="368" spans="1:16" ht="12.75">
      <c r="A368" s="44"/>
      <c r="B368" s="315"/>
      <c r="C368" s="315"/>
      <c r="D368" s="315"/>
      <c r="E368" s="310" t="s">
        <v>25</v>
      </c>
      <c r="F368" s="310"/>
      <c r="G368" s="310"/>
      <c r="H368" s="310"/>
      <c r="I368" s="311"/>
      <c r="J368" s="312"/>
      <c r="K368" s="313"/>
      <c r="L368" s="291"/>
      <c r="M368" s="311"/>
      <c r="N368" s="312"/>
      <c r="O368" s="313"/>
      <c r="P368" s="321"/>
    </row>
    <row r="369" spans="1:16" ht="12.75">
      <c r="A369" s="44"/>
      <c r="B369" s="315"/>
      <c r="C369" s="315"/>
      <c r="D369" s="315"/>
      <c r="E369" s="310" t="s">
        <v>60</v>
      </c>
      <c r="F369" s="310"/>
      <c r="G369" s="310"/>
      <c r="H369" s="310"/>
      <c r="I369" s="311"/>
      <c r="J369" s="312"/>
      <c r="K369" s="313"/>
      <c r="L369" s="291"/>
      <c r="M369" s="311"/>
      <c r="N369" s="312"/>
      <c r="O369" s="313"/>
      <c r="P369" s="321"/>
    </row>
    <row r="370" spans="1:16" ht="12.75">
      <c r="A370" s="44"/>
      <c r="B370" s="87"/>
      <c r="C370" s="87"/>
      <c r="D370" s="87"/>
      <c r="E370" s="88"/>
      <c r="F370" s="87"/>
      <c r="G370" s="87"/>
      <c r="H370" s="88"/>
      <c r="I370" s="88"/>
      <c r="J370" s="88"/>
      <c r="K370" s="88"/>
      <c r="L370" s="88"/>
      <c r="M370" s="88"/>
      <c r="N370" s="88"/>
      <c r="O370" s="88"/>
      <c r="P370" s="87"/>
    </row>
    <row r="371" spans="1:16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</row>
    <row r="372" spans="1:16" ht="12.75">
      <c r="A372" s="44"/>
      <c r="B372" s="44"/>
      <c r="C372" s="316" t="s">
        <v>26</v>
      </c>
      <c r="D372" s="317"/>
      <c r="E372" s="317"/>
      <c r="F372" s="317"/>
      <c r="G372" s="317"/>
      <c r="H372" s="317"/>
      <c r="I372" s="317"/>
      <c r="J372" s="317"/>
      <c r="K372" s="317"/>
      <c r="L372" s="317"/>
      <c r="M372" s="317"/>
      <c r="N372" s="317"/>
      <c r="O372" s="317"/>
      <c r="P372" s="317"/>
    </row>
    <row r="373" spans="1:16" ht="12.75">
      <c r="A373" s="44"/>
      <c r="B373" s="44"/>
      <c r="C373" s="89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</row>
    <row r="374" spans="1:16" ht="12.75">
      <c r="A374" s="44"/>
      <c r="B374" s="44"/>
      <c r="C374" s="44"/>
      <c r="D374" s="44"/>
      <c r="E374" s="44"/>
      <c r="F374" s="44"/>
      <c r="G374" s="44"/>
      <c r="H374" s="44"/>
      <c r="I374" s="44"/>
      <c r="J374" s="46"/>
      <c r="K374" s="44"/>
      <c r="L374" s="44"/>
      <c r="M374" s="44"/>
      <c r="N374" s="44"/>
      <c r="O374" s="44"/>
      <c r="P374" s="44"/>
    </row>
    <row r="375" spans="1:16" ht="13.5" thickBot="1">
      <c r="A375" s="49"/>
      <c r="B375" s="49"/>
      <c r="C375" s="49" t="s">
        <v>37</v>
      </c>
      <c r="D375" s="188" t="s">
        <v>202</v>
      </c>
      <c r="E375" s="49"/>
      <c r="F375" s="49"/>
      <c r="G375" s="49" t="s">
        <v>38</v>
      </c>
      <c r="H375" s="318" t="s">
        <v>203</v>
      </c>
      <c r="I375" s="318"/>
      <c r="J375" s="318"/>
      <c r="K375" s="49"/>
      <c r="L375" s="49" t="s">
        <v>39</v>
      </c>
      <c r="M375" s="319" t="s">
        <v>204</v>
      </c>
      <c r="N375" s="318"/>
      <c r="O375" s="318"/>
      <c r="P375" s="49"/>
    </row>
    <row r="376" spans="1:16" ht="12.75">
      <c r="A376" s="44"/>
      <c r="B376" s="44" t="s">
        <v>28</v>
      </c>
      <c r="C376" s="44"/>
      <c r="D376" s="52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</row>
    <row r="377" spans="1:16" ht="12.75">
      <c r="A377" s="44"/>
      <c r="B377" s="44" t="s">
        <v>29</v>
      </c>
      <c r="C377" s="44"/>
      <c r="D377" s="52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</row>
    <row r="378" spans="1:16" ht="12.75">
      <c r="A378" s="44"/>
      <c r="B378" s="44" t="s">
        <v>61</v>
      </c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</row>
    <row r="379" spans="1:16" ht="79.5" customHeight="1">
      <c r="A379" s="44"/>
      <c r="B379" s="44"/>
      <c r="C379" s="264" t="s">
        <v>27</v>
      </c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</row>
    <row r="380" spans="1:16" ht="12.75">
      <c r="A380" s="44"/>
      <c r="B380" s="44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ht="13.5" thickBot="1">
      <c r="A381" s="46"/>
      <c r="B381" s="46" t="s">
        <v>40</v>
      </c>
      <c r="C381" s="46"/>
      <c r="D381" s="266" t="s">
        <v>72</v>
      </c>
      <c r="E381" s="266"/>
      <c r="F381" s="46"/>
      <c r="G381" s="46"/>
      <c r="H381" s="46"/>
      <c r="I381" s="47" t="s">
        <v>36</v>
      </c>
      <c r="J381" s="48" t="s">
        <v>73</v>
      </c>
      <c r="K381" s="46"/>
      <c r="L381" s="46"/>
      <c r="M381" s="46" t="s">
        <v>41</v>
      </c>
      <c r="N381" s="49"/>
      <c r="O381" s="48">
        <v>2012</v>
      </c>
      <c r="P381" s="46"/>
    </row>
    <row r="382" spans="1:16" ht="12.75">
      <c r="A382" s="44"/>
      <c r="B382" s="46"/>
      <c r="C382" s="44"/>
      <c r="D382" s="44"/>
      <c r="E382" s="44"/>
      <c r="F382" s="44"/>
      <c r="G382" s="44"/>
      <c r="H382" s="44"/>
      <c r="I382" s="46"/>
      <c r="J382" s="46"/>
      <c r="K382" s="46"/>
      <c r="L382" s="46"/>
      <c r="M382" s="46"/>
      <c r="N382" s="46"/>
      <c r="O382" s="44"/>
      <c r="P382" s="44"/>
    </row>
    <row r="383" spans="1:16" ht="13.5" thickBot="1">
      <c r="A383" s="46"/>
      <c r="B383" s="46" t="s">
        <v>42</v>
      </c>
      <c r="C383" s="46"/>
      <c r="D383" s="50"/>
      <c r="E383" s="50"/>
      <c r="F383" s="46"/>
      <c r="G383" s="46"/>
      <c r="H383" s="46"/>
      <c r="I383" s="47" t="s">
        <v>43</v>
      </c>
      <c r="J383" s="49"/>
      <c r="K383" s="46"/>
      <c r="L383" s="51" t="s">
        <v>82</v>
      </c>
      <c r="M383" s="51"/>
      <c r="N383" s="51"/>
      <c r="O383" s="48"/>
      <c r="P383" s="46"/>
    </row>
    <row r="384" spans="1:16" ht="12.75" customHeight="1">
      <c r="A384" s="44"/>
      <c r="B384" s="46"/>
      <c r="C384" s="46"/>
      <c r="D384" s="46"/>
      <c r="E384" s="46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</row>
    <row r="385" spans="1:16" ht="12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P385" s="44"/>
    </row>
    <row r="386" spans="1:16" ht="12.75" customHeight="1">
      <c r="A386" s="44"/>
      <c r="B386" s="267" t="s">
        <v>0</v>
      </c>
      <c r="C386" s="268"/>
      <c r="D386" s="269"/>
      <c r="E386" s="276" t="s">
        <v>87</v>
      </c>
      <c r="F386" s="277"/>
      <c r="G386" s="277"/>
      <c r="H386" s="280" t="s">
        <v>88</v>
      </c>
      <c r="I386" s="281"/>
      <c r="J386" s="282"/>
      <c r="K386" s="286" t="s">
        <v>89</v>
      </c>
      <c r="L386" s="277"/>
      <c r="M386" s="277"/>
      <c r="N386" s="280" t="s">
        <v>90</v>
      </c>
      <c r="O386" s="281"/>
      <c r="P386" s="282"/>
    </row>
    <row r="387" spans="1:16" ht="12.75" customHeight="1">
      <c r="A387" s="44"/>
      <c r="B387" s="270"/>
      <c r="C387" s="271"/>
      <c r="D387" s="272"/>
      <c r="E387" s="278"/>
      <c r="F387" s="279"/>
      <c r="G387" s="279"/>
      <c r="H387" s="283"/>
      <c r="I387" s="284"/>
      <c r="J387" s="285"/>
      <c r="K387" s="279"/>
      <c r="L387" s="279"/>
      <c r="M387" s="279"/>
      <c r="N387" s="283"/>
      <c r="O387" s="284"/>
      <c r="P387" s="285"/>
    </row>
    <row r="388" spans="1:16" ht="12.75" customHeight="1">
      <c r="A388" s="44"/>
      <c r="B388" s="270"/>
      <c r="C388" s="271"/>
      <c r="D388" s="272"/>
      <c r="E388" s="298" t="s">
        <v>1</v>
      </c>
      <c r="F388" s="299"/>
      <c r="G388" s="300"/>
      <c r="H388" s="301" t="s">
        <v>2</v>
      </c>
      <c r="I388" s="302"/>
      <c r="J388" s="303"/>
      <c r="K388" s="298" t="s">
        <v>3</v>
      </c>
      <c r="L388" s="299"/>
      <c r="M388" s="300"/>
      <c r="N388" s="301" t="s">
        <v>4</v>
      </c>
      <c r="O388" s="302"/>
      <c r="P388" s="303"/>
    </row>
    <row r="389" spans="1:16" ht="12.75">
      <c r="A389" s="52"/>
      <c r="B389" s="273"/>
      <c r="C389" s="274"/>
      <c r="D389" s="275"/>
      <c r="E389" s="53" t="s">
        <v>5</v>
      </c>
      <c r="F389" s="53" t="s">
        <v>6</v>
      </c>
      <c r="G389" s="54" t="s">
        <v>7</v>
      </c>
      <c r="H389" s="132" t="s">
        <v>154</v>
      </c>
      <c r="I389" s="130" t="s">
        <v>9</v>
      </c>
      <c r="J389" s="129" t="s">
        <v>155</v>
      </c>
      <c r="K389" s="54" t="s">
        <v>11</v>
      </c>
      <c r="L389" s="53" t="s">
        <v>12</v>
      </c>
      <c r="M389" s="54" t="s">
        <v>13</v>
      </c>
      <c r="N389" s="132" t="s">
        <v>14</v>
      </c>
      <c r="O389" s="130" t="s">
        <v>15</v>
      </c>
      <c r="P389" s="154" t="s">
        <v>16</v>
      </c>
    </row>
    <row r="390" spans="1:16" ht="12.75">
      <c r="A390" s="44"/>
      <c r="B390" s="289" t="s">
        <v>47</v>
      </c>
      <c r="C390" s="269"/>
      <c r="D390" s="55" t="s">
        <v>30</v>
      </c>
      <c r="E390" s="57">
        <v>0</v>
      </c>
      <c r="F390" s="113">
        <v>0</v>
      </c>
      <c r="G390" s="61">
        <v>0</v>
      </c>
      <c r="H390" s="56">
        <v>0</v>
      </c>
      <c r="I390" s="58">
        <v>0</v>
      </c>
      <c r="J390" s="60">
        <v>0</v>
      </c>
      <c r="K390" s="123">
        <v>0</v>
      </c>
      <c r="L390" s="95">
        <v>0</v>
      </c>
      <c r="M390" s="94">
        <v>0</v>
      </c>
      <c r="N390" s="56">
        <v>0</v>
      </c>
      <c r="O390" s="58">
        <v>0.041666666666666664</v>
      </c>
      <c r="P390" s="155">
        <v>0</v>
      </c>
    </row>
    <row r="391" spans="1:16" ht="12.75" customHeight="1">
      <c r="A391" s="44"/>
      <c r="B391" s="270"/>
      <c r="C391" s="272"/>
      <c r="D391" s="59" t="s">
        <v>31</v>
      </c>
      <c r="E391" s="111">
        <v>0</v>
      </c>
      <c r="F391" s="117">
        <v>0</v>
      </c>
      <c r="G391" s="111">
        <v>0</v>
      </c>
      <c r="H391" s="56">
        <v>0</v>
      </c>
      <c r="I391" s="58">
        <v>0</v>
      </c>
      <c r="J391" s="60">
        <v>0</v>
      </c>
      <c r="K391" s="123">
        <v>0</v>
      </c>
      <c r="L391" s="95">
        <v>0</v>
      </c>
      <c r="M391" s="94">
        <v>0</v>
      </c>
      <c r="N391" s="56">
        <v>0</v>
      </c>
      <c r="O391" s="58">
        <v>1</v>
      </c>
      <c r="P391" s="155">
        <v>0</v>
      </c>
    </row>
    <row r="392" spans="1:16" ht="12.75">
      <c r="A392" s="44"/>
      <c r="B392" s="273"/>
      <c r="C392" s="275"/>
      <c r="D392" s="55" t="s">
        <v>32</v>
      </c>
      <c r="E392" s="67">
        <v>0</v>
      </c>
      <c r="F392" s="114">
        <v>0</v>
      </c>
      <c r="G392" s="67">
        <v>0</v>
      </c>
      <c r="H392" s="56">
        <v>0</v>
      </c>
      <c r="I392" s="58">
        <v>0</v>
      </c>
      <c r="J392" s="60">
        <v>0</v>
      </c>
      <c r="K392" s="123">
        <v>0</v>
      </c>
      <c r="L392" s="95">
        <v>0</v>
      </c>
      <c r="M392" s="94">
        <v>0</v>
      </c>
      <c r="N392" s="56">
        <v>0</v>
      </c>
      <c r="O392" s="58">
        <v>0.041666666666666664</v>
      </c>
      <c r="P392" s="155">
        <v>0</v>
      </c>
    </row>
    <row r="393" spans="1:16" ht="12.75">
      <c r="A393" s="44"/>
      <c r="B393" s="289" t="s">
        <v>48</v>
      </c>
      <c r="C393" s="269"/>
      <c r="D393" s="63" t="s">
        <v>49</v>
      </c>
      <c r="E393" s="112">
        <v>0</v>
      </c>
      <c r="F393" s="118">
        <v>0</v>
      </c>
      <c r="G393" s="112">
        <v>0</v>
      </c>
      <c r="H393" s="56">
        <v>0</v>
      </c>
      <c r="I393" s="58">
        <v>0</v>
      </c>
      <c r="J393" s="60">
        <v>0</v>
      </c>
      <c r="K393" s="123">
        <v>0</v>
      </c>
      <c r="L393" s="95">
        <v>0</v>
      </c>
      <c r="M393" s="94">
        <v>0</v>
      </c>
      <c r="N393" s="56">
        <v>0</v>
      </c>
      <c r="O393" s="58">
        <v>1</v>
      </c>
      <c r="P393" s="155">
        <v>0</v>
      </c>
    </row>
    <row r="394" spans="1:16" ht="12.75">
      <c r="A394" s="44"/>
      <c r="B394" s="270"/>
      <c r="C394" s="272"/>
      <c r="D394" s="66" t="s">
        <v>33</v>
      </c>
      <c r="E394" s="61">
        <v>0</v>
      </c>
      <c r="F394" s="113">
        <v>0</v>
      </c>
      <c r="G394" s="61">
        <v>0</v>
      </c>
      <c r="H394" s="56">
        <v>0</v>
      </c>
      <c r="I394" s="58">
        <v>0</v>
      </c>
      <c r="J394" s="60">
        <v>0</v>
      </c>
      <c r="K394" s="123">
        <v>0</v>
      </c>
      <c r="L394" s="95">
        <v>0</v>
      </c>
      <c r="M394" s="94">
        <v>0</v>
      </c>
      <c r="N394" s="56">
        <v>0</v>
      </c>
      <c r="O394" s="58">
        <v>1</v>
      </c>
      <c r="P394" s="155">
        <v>0</v>
      </c>
    </row>
    <row r="395" spans="1:16" ht="12.75" customHeight="1">
      <c r="A395" s="44"/>
      <c r="B395" s="270"/>
      <c r="C395" s="272"/>
      <c r="D395" s="66" t="s">
        <v>34</v>
      </c>
      <c r="E395" s="67">
        <v>0</v>
      </c>
      <c r="F395" s="114">
        <v>0</v>
      </c>
      <c r="G395" s="67">
        <v>0</v>
      </c>
      <c r="H395" s="56">
        <v>0</v>
      </c>
      <c r="I395" s="58">
        <v>0</v>
      </c>
      <c r="J395" s="60">
        <v>0</v>
      </c>
      <c r="K395" s="123">
        <v>0</v>
      </c>
      <c r="L395" s="95">
        <v>0</v>
      </c>
      <c r="M395" s="94">
        <v>0</v>
      </c>
      <c r="N395" s="56">
        <v>0</v>
      </c>
      <c r="O395" s="58">
        <v>0</v>
      </c>
      <c r="P395" s="155">
        <v>0</v>
      </c>
    </row>
    <row r="396" spans="1:16" ht="12.75">
      <c r="A396" s="44"/>
      <c r="B396" s="273"/>
      <c r="C396" s="275"/>
      <c r="D396" s="55" t="s">
        <v>17</v>
      </c>
      <c r="E396" s="68">
        <v>1</v>
      </c>
      <c r="F396" s="116">
        <v>1</v>
      </c>
      <c r="G396" s="68">
        <v>1</v>
      </c>
      <c r="H396" s="144">
        <v>1</v>
      </c>
      <c r="I396" s="144">
        <v>1</v>
      </c>
      <c r="J396" s="144">
        <v>1</v>
      </c>
      <c r="K396" s="150">
        <v>1</v>
      </c>
      <c r="L396" s="103">
        <v>1</v>
      </c>
      <c r="M396" s="151">
        <v>1</v>
      </c>
      <c r="N396" s="119">
        <v>1</v>
      </c>
      <c r="O396" s="69">
        <v>1</v>
      </c>
      <c r="P396" s="190">
        <v>1</v>
      </c>
    </row>
    <row r="397" spans="1:16" ht="12.75">
      <c r="A397" s="44"/>
      <c r="B397" s="290" t="s">
        <v>18</v>
      </c>
      <c r="C397" s="291"/>
      <c r="D397" s="59"/>
      <c r="E397" s="70"/>
      <c r="F397" s="71"/>
      <c r="G397" s="70"/>
      <c r="H397" s="120"/>
      <c r="I397" s="78"/>
      <c r="J397" s="79"/>
      <c r="K397" s="124"/>
      <c r="L397" s="71"/>
      <c r="M397" s="70"/>
      <c r="N397" s="120"/>
      <c r="O397" s="78"/>
      <c r="P397" s="158"/>
    </row>
    <row r="398" spans="1:16" ht="12.75" customHeight="1">
      <c r="A398" s="44"/>
      <c r="B398" s="292" t="s">
        <v>19</v>
      </c>
      <c r="C398" s="295" t="s">
        <v>50</v>
      </c>
      <c r="D398" s="63" t="s">
        <v>51</v>
      </c>
      <c r="E398" s="72"/>
      <c r="F398" s="73"/>
      <c r="G398" s="72"/>
      <c r="H398" s="131"/>
      <c r="I398" s="104"/>
      <c r="J398" s="76"/>
      <c r="K398" s="125"/>
      <c r="L398" s="73"/>
      <c r="M398" s="72"/>
      <c r="N398" s="131"/>
      <c r="O398" s="104"/>
      <c r="P398" s="159"/>
    </row>
    <row r="399" spans="1:16" ht="12.75">
      <c r="A399" s="44"/>
      <c r="B399" s="293"/>
      <c r="C399" s="296"/>
      <c r="D399" s="59" t="s">
        <v>52</v>
      </c>
      <c r="E399" s="70"/>
      <c r="F399" s="71"/>
      <c r="G399" s="70"/>
      <c r="H399" s="120"/>
      <c r="I399" s="78"/>
      <c r="J399" s="79"/>
      <c r="K399" s="124"/>
      <c r="L399" s="71"/>
      <c r="M399" s="70"/>
      <c r="N399" s="120"/>
      <c r="O399" s="78"/>
      <c r="P399" s="158"/>
    </row>
    <row r="400" spans="1:16" ht="12.75">
      <c r="A400" s="44"/>
      <c r="B400" s="293"/>
      <c r="C400" s="297"/>
      <c r="D400" s="55" t="s">
        <v>44</v>
      </c>
      <c r="E400" s="74"/>
      <c r="F400" s="75"/>
      <c r="G400" s="74"/>
      <c r="H400" s="122"/>
      <c r="I400" s="102"/>
      <c r="J400" s="109"/>
      <c r="K400" s="126"/>
      <c r="L400" s="75"/>
      <c r="M400" s="74"/>
      <c r="N400" s="122"/>
      <c r="O400" s="102"/>
      <c r="P400" s="160"/>
    </row>
    <row r="401" spans="1:16" ht="12.75" customHeight="1">
      <c r="A401" s="44"/>
      <c r="B401" s="293"/>
      <c r="C401" s="295" t="s">
        <v>35</v>
      </c>
      <c r="D401" s="63" t="s">
        <v>51</v>
      </c>
      <c r="E401" s="72"/>
      <c r="F401" s="73"/>
      <c r="G401" s="72"/>
      <c r="H401" s="131"/>
      <c r="I401" s="104"/>
      <c r="J401" s="76"/>
      <c r="K401" s="125"/>
      <c r="L401" s="73"/>
      <c r="M401" s="72"/>
      <c r="N401" s="131"/>
      <c r="O401" s="104"/>
      <c r="P401" s="159"/>
    </row>
    <row r="402" spans="1:16" ht="12.75">
      <c r="A402" s="44"/>
      <c r="B402" s="293"/>
      <c r="C402" s="296"/>
      <c r="D402" s="59" t="s">
        <v>52</v>
      </c>
      <c r="E402" s="70"/>
      <c r="F402" s="71"/>
      <c r="G402" s="70"/>
      <c r="H402" s="120"/>
      <c r="I402" s="78"/>
      <c r="J402" s="79"/>
      <c r="K402" s="124"/>
      <c r="L402" s="71"/>
      <c r="M402" s="70"/>
      <c r="N402" s="120"/>
      <c r="O402" s="78"/>
      <c r="P402" s="158"/>
    </row>
    <row r="403" spans="1:16" ht="12.75">
      <c r="A403" s="44"/>
      <c r="B403" s="293"/>
      <c r="C403" s="297"/>
      <c r="D403" s="55" t="s">
        <v>44</v>
      </c>
      <c r="E403" s="74"/>
      <c r="F403" s="75"/>
      <c r="G403" s="74"/>
      <c r="H403" s="69"/>
      <c r="I403" s="119"/>
      <c r="J403" s="69"/>
      <c r="K403" s="127"/>
      <c r="L403" s="128"/>
      <c r="M403" s="127"/>
      <c r="N403" s="69"/>
      <c r="O403" s="119"/>
      <c r="P403" s="69"/>
    </row>
    <row r="404" spans="1:16" ht="25.5" customHeight="1">
      <c r="A404" s="44"/>
      <c r="B404" s="293"/>
      <c r="C404" s="295" t="s">
        <v>53</v>
      </c>
      <c r="D404" s="63" t="s">
        <v>51</v>
      </c>
      <c r="E404" s="72">
        <v>55</v>
      </c>
      <c r="F404" s="73">
        <v>55</v>
      </c>
      <c r="G404" s="72">
        <v>55</v>
      </c>
      <c r="H404" s="131">
        <v>56</v>
      </c>
      <c r="I404" s="104">
        <v>56</v>
      </c>
      <c r="J404" s="76">
        <v>55</v>
      </c>
      <c r="K404" s="125">
        <v>55</v>
      </c>
      <c r="L404" s="73">
        <v>56</v>
      </c>
      <c r="M404" s="72">
        <v>55</v>
      </c>
      <c r="N404" s="131">
        <v>54</v>
      </c>
      <c r="O404" s="104">
        <v>58</v>
      </c>
      <c r="P404" s="159">
        <v>58</v>
      </c>
    </row>
    <row r="405" spans="1:16" ht="12.75">
      <c r="A405" s="44"/>
      <c r="B405" s="293"/>
      <c r="C405" s="296"/>
      <c r="D405" s="59" t="s">
        <v>52</v>
      </c>
      <c r="E405" s="70">
        <v>1</v>
      </c>
      <c r="F405" s="71">
        <v>0</v>
      </c>
      <c r="G405" s="70">
        <v>0</v>
      </c>
      <c r="H405" s="79">
        <v>0</v>
      </c>
      <c r="I405" s="79">
        <v>0</v>
      </c>
      <c r="J405" s="79">
        <v>1</v>
      </c>
      <c r="K405" s="80">
        <v>0</v>
      </c>
      <c r="L405" s="80">
        <v>0</v>
      </c>
      <c r="M405" s="80">
        <v>0</v>
      </c>
      <c r="N405" s="79">
        <v>0</v>
      </c>
      <c r="O405" s="79">
        <v>0</v>
      </c>
      <c r="P405" s="158">
        <v>3</v>
      </c>
    </row>
    <row r="406" spans="1:16" ht="12.75">
      <c r="A406" s="44"/>
      <c r="B406" s="294"/>
      <c r="C406" s="297"/>
      <c r="D406" s="55" t="s">
        <v>44</v>
      </c>
      <c r="E406" s="81">
        <v>0.01818181818181818</v>
      </c>
      <c r="F406" s="81">
        <v>0</v>
      </c>
      <c r="G406" s="81">
        <v>0</v>
      </c>
      <c r="H406" s="144">
        <v>0</v>
      </c>
      <c r="I406" s="144">
        <v>0</v>
      </c>
      <c r="J406" s="85">
        <v>0.01818181818181818</v>
      </c>
      <c r="K406" s="68">
        <v>0</v>
      </c>
      <c r="L406" s="68">
        <v>0</v>
      </c>
      <c r="M406" s="68">
        <v>0</v>
      </c>
      <c r="N406" s="144">
        <v>0</v>
      </c>
      <c r="O406" s="144">
        <v>0</v>
      </c>
      <c r="P406" s="189">
        <v>0.05172413793103448</v>
      </c>
    </row>
    <row r="407" spans="1:16" ht="12.75">
      <c r="A407" s="44"/>
      <c r="B407" s="304" t="s">
        <v>54</v>
      </c>
      <c r="C407" s="269"/>
      <c r="D407" s="82" t="s">
        <v>55</v>
      </c>
      <c r="E407" s="72">
        <v>0</v>
      </c>
      <c r="F407" s="73">
        <v>0</v>
      </c>
      <c r="G407" s="72">
        <v>0</v>
      </c>
      <c r="H407" s="76">
        <v>0</v>
      </c>
      <c r="I407" s="76">
        <v>0</v>
      </c>
      <c r="J407" s="79">
        <v>1</v>
      </c>
      <c r="K407" s="77">
        <v>0</v>
      </c>
      <c r="L407" s="77">
        <v>0</v>
      </c>
      <c r="M407" s="77">
        <v>0</v>
      </c>
      <c r="N407" s="76">
        <v>0</v>
      </c>
      <c r="O407" s="76">
        <v>0</v>
      </c>
      <c r="P407" s="158">
        <v>2</v>
      </c>
    </row>
    <row r="408" spans="1:16" ht="12.75">
      <c r="A408" s="44"/>
      <c r="B408" s="270"/>
      <c r="C408" s="272"/>
      <c r="D408" s="59" t="s">
        <v>56</v>
      </c>
      <c r="E408" s="70">
        <v>0</v>
      </c>
      <c r="F408" s="71">
        <v>0</v>
      </c>
      <c r="G408" s="70">
        <v>0</v>
      </c>
      <c r="H408" s="79">
        <v>0</v>
      </c>
      <c r="I408" s="79">
        <v>0</v>
      </c>
      <c r="J408" s="79">
        <v>1</v>
      </c>
      <c r="K408" s="80">
        <v>0</v>
      </c>
      <c r="L408" s="80">
        <v>0</v>
      </c>
      <c r="M408" s="80">
        <v>0</v>
      </c>
      <c r="N408" s="79">
        <v>0</v>
      </c>
      <c r="O408" s="79">
        <v>0</v>
      </c>
      <c r="P408" s="158">
        <v>2</v>
      </c>
    </row>
    <row r="409" spans="1:16" ht="12.75">
      <c r="A409" s="44"/>
      <c r="B409" s="270"/>
      <c r="C409" s="272"/>
      <c r="D409" s="83" t="s">
        <v>57</v>
      </c>
      <c r="E409" s="105">
        <v>1</v>
      </c>
      <c r="F409" s="110">
        <v>1</v>
      </c>
      <c r="G409" s="110">
        <v>1</v>
      </c>
      <c r="H409" s="146">
        <v>1</v>
      </c>
      <c r="I409" s="146">
        <v>1</v>
      </c>
      <c r="J409" s="85">
        <v>1</v>
      </c>
      <c r="K409" s="165">
        <v>1</v>
      </c>
      <c r="L409" s="165">
        <v>1</v>
      </c>
      <c r="M409" s="165">
        <v>1</v>
      </c>
      <c r="N409" s="101">
        <v>1</v>
      </c>
      <c r="O409" s="101">
        <v>1</v>
      </c>
      <c r="P409" s="161">
        <v>1</v>
      </c>
    </row>
    <row r="410" spans="1:16" ht="12.75">
      <c r="A410" s="44"/>
      <c r="B410" s="270"/>
      <c r="C410" s="272"/>
      <c r="D410" s="59" t="s">
        <v>45</v>
      </c>
      <c r="E410" s="70">
        <v>0</v>
      </c>
      <c r="F410" s="71">
        <v>0</v>
      </c>
      <c r="G410" s="70">
        <v>0</v>
      </c>
      <c r="H410" s="79">
        <v>0</v>
      </c>
      <c r="I410" s="79">
        <v>0</v>
      </c>
      <c r="J410" s="79">
        <v>1.93</v>
      </c>
      <c r="K410" s="80">
        <v>0</v>
      </c>
      <c r="L410" s="80">
        <v>0</v>
      </c>
      <c r="M410" s="80">
        <v>0</v>
      </c>
      <c r="N410" s="79">
        <v>0</v>
      </c>
      <c r="O410" s="79">
        <v>0</v>
      </c>
      <c r="P410" s="158">
        <v>5.109999999999999</v>
      </c>
    </row>
    <row r="411" spans="1:16" ht="12.75" customHeight="1">
      <c r="A411" s="44"/>
      <c r="B411" s="273"/>
      <c r="C411" s="275"/>
      <c r="D411" s="55" t="s">
        <v>46</v>
      </c>
      <c r="E411" s="86">
        <v>0</v>
      </c>
      <c r="F411" s="75">
        <v>0</v>
      </c>
      <c r="G411" s="75">
        <v>0</v>
      </c>
      <c r="H411" s="102">
        <v>0</v>
      </c>
      <c r="I411" s="102">
        <v>0</v>
      </c>
      <c r="J411" s="62">
        <v>1.93</v>
      </c>
      <c r="K411" s="152">
        <v>0</v>
      </c>
      <c r="L411" s="152">
        <v>0</v>
      </c>
      <c r="M411" s="152">
        <v>0</v>
      </c>
      <c r="N411" s="62">
        <v>0</v>
      </c>
      <c r="O411" s="62">
        <v>0</v>
      </c>
      <c r="P411" s="156">
        <v>2.5549999999999997</v>
      </c>
    </row>
    <row r="412" spans="1:16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</row>
    <row r="413" spans="1:16" ht="12.75">
      <c r="A413" s="46"/>
      <c r="B413" s="305" t="s">
        <v>24</v>
      </c>
      <c r="C413" s="306"/>
      <c r="D413" s="306"/>
      <c r="E413" s="306"/>
      <c r="F413" s="306"/>
      <c r="G413" s="306"/>
      <c r="H413" s="307"/>
      <c r="I413" s="308" t="s">
        <v>1</v>
      </c>
      <c r="J413" s="309"/>
      <c r="K413" s="287" t="s">
        <v>2</v>
      </c>
      <c r="L413" s="288"/>
      <c r="M413" s="308" t="s">
        <v>3</v>
      </c>
      <c r="N413" s="309"/>
      <c r="O413" s="287" t="s">
        <v>4</v>
      </c>
      <c r="P413" s="320"/>
    </row>
    <row r="414" spans="1:16" ht="12.75">
      <c r="A414" s="44"/>
      <c r="B414" s="314" t="s">
        <v>58</v>
      </c>
      <c r="C414" s="315"/>
      <c r="D414" s="315"/>
      <c r="E414" s="310" t="s">
        <v>59</v>
      </c>
      <c r="F414" s="310"/>
      <c r="G414" s="310"/>
      <c r="H414" s="310"/>
      <c r="I414" s="311"/>
      <c r="J414" s="312"/>
      <c r="K414" s="313"/>
      <c r="L414" s="291"/>
      <c r="M414" s="311"/>
      <c r="N414" s="312"/>
      <c r="O414" s="313"/>
      <c r="P414" s="321"/>
    </row>
    <row r="415" spans="1:16" ht="12.75">
      <c r="A415" s="44"/>
      <c r="B415" s="315"/>
      <c r="C415" s="315"/>
      <c r="D415" s="315"/>
      <c r="E415" s="310" t="s">
        <v>25</v>
      </c>
      <c r="F415" s="310"/>
      <c r="G415" s="310"/>
      <c r="H415" s="310"/>
      <c r="I415" s="311"/>
      <c r="J415" s="312"/>
      <c r="K415" s="313"/>
      <c r="L415" s="291"/>
      <c r="M415" s="311"/>
      <c r="N415" s="312"/>
      <c r="O415" s="313"/>
      <c r="P415" s="321"/>
    </row>
    <row r="416" spans="1:16" ht="12.75">
      <c r="A416" s="44"/>
      <c r="B416" s="315"/>
      <c r="C416" s="315"/>
      <c r="D416" s="315"/>
      <c r="E416" s="310" t="s">
        <v>60</v>
      </c>
      <c r="F416" s="310"/>
      <c r="G416" s="310"/>
      <c r="H416" s="310"/>
      <c r="I416" s="311"/>
      <c r="J416" s="312"/>
      <c r="K416" s="313"/>
      <c r="L416" s="291"/>
      <c r="M416" s="311"/>
      <c r="N416" s="312"/>
      <c r="O416" s="313"/>
      <c r="P416" s="321"/>
    </row>
    <row r="417" spans="1:16" ht="12.75">
      <c r="A417" s="44"/>
      <c r="B417" s="87"/>
      <c r="C417" s="87"/>
      <c r="D417" s="87"/>
      <c r="E417" s="88"/>
      <c r="F417" s="87"/>
      <c r="G417" s="87"/>
      <c r="H417" s="88"/>
      <c r="I417" s="88"/>
      <c r="J417" s="88"/>
      <c r="K417" s="88"/>
      <c r="L417" s="88"/>
      <c r="M417" s="88"/>
      <c r="N417" s="88"/>
      <c r="O417" s="88"/>
      <c r="P417" s="87"/>
    </row>
    <row r="418" spans="1:16" ht="12.75">
      <c r="A418" s="44"/>
      <c r="B418" s="87"/>
      <c r="C418" s="87"/>
      <c r="D418" s="87"/>
      <c r="E418" s="88"/>
      <c r="F418" s="85"/>
      <c r="G418" s="87"/>
      <c r="H418" s="88"/>
      <c r="I418" s="88"/>
      <c r="J418" s="88"/>
      <c r="K418" s="88"/>
      <c r="L418" s="88"/>
      <c r="M418" s="88"/>
      <c r="N418" s="88"/>
      <c r="O418" s="88"/>
      <c r="P418" s="87"/>
    </row>
    <row r="419" spans="1:16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</row>
    <row r="420" spans="1:16" ht="12.75">
      <c r="A420" s="44"/>
      <c r="B420" s="44"/>
      <c r="C420" s="316" t="s">
        <v>26</v>
      </c>
      <c r="D420" s="317"/>
      <c r="E420" s="317"/>
      <c r="F420" s="317"/>
      <c r="G420" s="317"/>
      <c r="H420" s="317"/>
      <c r="I420" s="317"/>
      <c r="J420" s="317"/>
      <c r="K420" s="317"/>
      <c r="L420" s="317"/>
      <c r="M420" s="317"/>
      <c r="N420" s="317"/>
      <c r="O420" s="317"/>
      <c r="P420" s="317"/>
    </row>
    <row r="421" spans="1:16" ht="12.75">
      <c r="A421" s="44"/>
      <c r="B421" s="44"/>
      <c r="C421" s="89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</row>
    <row r="422" spans="1:16" ht="12.75">
      <c r="A422" s="44"/>
      <c r="B422" s="44"/>
      <c r="C422" s="44"/>
      <c r="D422" s="44"/>
      <c r="E422" s="44"/>
      <c r="F422" s="44"/>
      <c r="G422" s="44"/>
      <c r="H422" s="44"/>
      <c r="I422" s="44"/>
      <c r="J422" s="46"/>
      <c r="K422" s="44"/>
      <c r="L422" s="44"/>
      <c r="M422" s="44"/>
      <c r="N422" s="44"/>
      <c r="O422" s="44"/>
      <c r="P422" s="44"/>
    </row>
    <row r="423" spans="1:16" ht="13.5" thickBot="1">
      <c r="A423" s="49"/>
      <c r="B423" s="49"/>
      <c r="C423" s="49" t="s">
        <v>37</v>
      </c>
      <c r="D423" s="188" t="s">
        <v>202</v>
      </c>
      <c r="E423" s="49"/>
      <c r="F423" s="49"/>
      <c r="G423" s="49" t="s">
        <v>38</v>
      </c>
      <c r="H423" s="318" t="s">
        <v>203</v>
      </c>
      <c r="I423" s="318"/>
      <c r="J423" s="318"/>
      <c r="K423" s="49"/>
      <c r="L423" s="49" t="s">
        <v>39</v>
      </c>
      <c r="M423" s="319" t="s">
        <v>204</v>
      </c>
      <c r="N423" s="318"/>
      <c r="O423" s="318"/>
      <c r="P423" s="49"/>
    </row>
    <row r="424" spans="1:16" s="108" customFormat="1" ht="12.75">
      <c r="A424" s="106"/>
      <c r="B424" s="322" t="s">
        <v>85</v>
      </c>
      <c r="C424" s="322"/>
      <c r="D424" s="107"/>
      <c r="E424" s="106"/>
      <c r="F424" s="106"/>
      <c r="G424" s="106"/>
      <c r="H424" s="107"/>
      <c r="I424" s="107"/>
      <c r="J424" s="107"/>
      <c r="K424" s="106"/>
      <c r="L424" s="106"/>
      <c r="M424" s="107"/>
      <c r="N424" s="107"/>
      <c r="O424" s="107"/>
      <c r="P424" s="106"/>
    </row>
    <row r="425" spans="1:16" ht="12.75">
      <c r="A425" s="44"/>
      <c r="B425" s="44" t="s">
        <v>29</v>
      </c>
      <c r="C425" s="44"/>
      <c r="D425" s="44"/>
      <c r="E425" s="46"/>
      <c r="F425" s="44"/>
      <c r="G425" s="44"/>
      <c r="H425" s="46"/>
      <c r="I425" s="44"/>
      <c r="J425" s="44"/>
      <c r="K425" s="92"/>
      <c r="L425" s="44"/>
      <c r="M425" s="44"/>
      <c r="N425" s="44"/>
      <c r="O425" s="44"/>
      <c r="P425" s="44"/>
    </row>
    <row r="426" spans="1:16" ht="12.75">
      <c r="A426" s="44"/>
      <c r="B426" s="44" t="s">
        <v>61</v>
      </c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</sheetData>
  <sheetProtection/>
  <mergeCells count="390">
    <mergeCell ref="C420:P420"/>
    <mergeCell ref="H423:J423"/>
    <mergeCell ref="M423:O423"/>
    <mergeCell ref="B424:C424"/>
    <mergeCell ref="E416:H416"/>
    <mergeCell ref="I416:J416"/>
    <mergeCell ref="K416:L416"/>
    <mergeCell ref="M416:N416"/>
    <mergeCell ref="O416:P416"/>
    <mergeCell ref="B414:D416"/>
    <mergeCell ref="E414:H414"/>
    <mergeCell ref="I414:J414"/>
    <mergeCell ref="K414:L414"/>
    <mergeCell ref="M414:N414"/>
    <mergeCell ref="O414:P414"/>
    <mergeCell ref="E415:H415"/>
    <mergeCell ref="I415:J415"/>
    <mergeCell ref="K415:L415"/>
    <mergeCell ref="M415:N415"/>
    <mergeCell ref="O415:P415"/>
    <mergeCell ref="N386:P387"/>
    <mergeCell ref="C372:P372"/>
    <mergeCell ref="H375:J375"/>
    <mergeCell ref="M375:O375"/>
    <mergeCell ref="C379:P379"/>
    <mergeCell ref="N388:P388"/>
    <mergeCell ref="B407:C411"/>
    <mergeCell ref="B413:H413"/>
    <mergeCell ref="I413:J413"/>
    <mergeCell ref="K413:L413"/>
    <mergeCell ref="M413:N413"/>
    <mergeCell ref="O413:P413"/>
    <mergeCell ref="B390:C392"/>
    <mergeCell ref="B393:C396"/>
    <mergeCell ref="B397:C397"/>
    <mergeCell ref="B398:B406"/>
    <mergeCell ref="C398:C400"/>
    <mergeCell ref="C401:C403"/>
    <mergeCell ref="C404:C406"/>
    <mergeCell ref="E369:H369"/>
    <mergeCell ref="I369:J369"/>
    <mergeCell ref="K369:L369"/>
    <mergeCell ref="M369:N369"/>
    <mergeCell ref="O369:P369"/>
    <mergeCell ref="E388:G388"/>
    <mergeCell ref="H388:J388"/>
    <mergeCell ref="K388:M388"/>
    <mergeCell ref="B367:D369"/>
    <mergeCell ref="E367:H367"/>
    <mergeCell ref="I367:J367"/>
    <mergeCell ref="K367:L367"/>
    <mergeCell ref="M367:N367"/>
    <mergeCell ref="O367:P367"/>
    <mergeCell ref="E368:H368"/>
    <mergeCell ref="I368:J368"/>
    <mergeCell ref="K368:L368"/>
    <mergeCell ref="M368:N368"/>
    <mergeCell ref="O368:P368"/>
    <mergeCell ref="D381:E381"/>
    <mergeCell ref="B386:D389"/>
    <mergeCell ref="E386:G387"/>
    <mergeCell ref="H386:J387"/>
    <mergeCell ref="K386:M387"/>
    <mergeCell ref="N339:P340"/>
    <mergeCell ref="C324:P324"/>
    <mergeCell ref="H327:J327"/>
    <mergeCell ref="M327:O327"/>
    <mergeCell ref="C332:P332"/>
    <mergeCell ref="N341:P341"/>
    <mergeCell ref="B360:C364"/>
    <mergeCell ref="B366:H366"/>
    <mergeCell ref="I366:J366"/>
    <mergeCell ref="K366:L366"/>
    <mergeCell ref="M366:N366"/>
    <mergeCell ref="O366:P366"/>
    <mergeCell ref="B343:C345"/>
    <mergeCell ref="B346:C349"/>
    <mergeCell ref="B350:C350"/>
    <mergeCell ref="B351:B359"/>
    <mergeCell ref="C351:C353"/>
    <mergeCell ref="C354:C356"/>
    <mergeCell ref="C357:C359"/>
    <mergeCell ref="E321:H321"/>
    <mergeCell ref="I321:J321"/>
    <mergeCell ref="K321:L321"/>
    <mergeCell ref="M321:N321"/>
    <mergeCell ref="O321:P321"/>
    <mergeCell ref="E341:G341"/>
    <mergeCell ref="H341:J341"/>
    <mergeCell ref="K341:M341"/>
    <mergeCell ref="B319:D321"/>
    <mergeCell ref="E319:H319"/>
    <mergeCell ref="I319:J319"/>
    <mergeCell ref="K319:L319"/>
    <mergeCell ref="M319:N319"/>
    <mergeCell ref="O319:P319"/>
    <mergeCell ref="E320:H320"/>
    <mergeCell ref="I320:J320"/>
    <mergeCell ref="K320:L320"/>
    <mergeCell ref="M320:N320"/>
    <mergeCell ref="O320:P320"/>
    <mergeCell ref="D334:E334"/>
    <mergeCell ref="B339:D342"/>
    <mergeCell ref="E339:G340"/>
    <mergeCell ref="H339:J340"/>
    <mergeCell ref="K339:M340"/>
    <mergeCell ref="N291:P292"/>
    <mergeCell ref="C278:P278"/>
    <mergeCell ref="H281:J281"/>
    <mergeCell ref="M281:O281"/>
    <mergeCell ref="B282:C282"/>
    <mergeCell ref="K293:M293"/>
    <mergeCell ref="N293:P293"/>
    <mergeCell ref="B312:C316"/>
    <mergeCell ref="B318:H318"/>
    <mergeCell ref="I318:J318"/>
    <mergeCell ref="K318:L318"/>
    <mergeCell ref="M318:N318"/>
    <mergeCell ref="O318:P318"/>
    <mergeCell ref="B295:C297"/>
    <mergeCell ref="B298:C301"/>
    <mergeCell ref="B302:C302"/>
    <mergeCell ref="B303:B311"/>
    <mergeCell ref="C303:C305"/>
    <mergeCell ref="C306:C308"/>
    <mergeCell ref="C309:C311"/>
    <mergeCell ref="E274:H274"/>
    <mergeCell ref="I274:J274"/>
    <mergeCell ref="K274:L274"/>
    <mergeCell ref="M274:N274"/>
    <mergeCell ref="O274:P274"/>
    <mergeCell ref="E293:G293"/>
    <mergeCell ref="H293:J293"/>
    <mergeCell ref="B272:D274"/>
    <mergeCell ref="E272:H272"/>
    <mergeCell ref="I272:J272"/>
    <mergeCell ref="K272:L272"/>
    <mergeCell ref="M272:N272"/>
    <mergeCell ref="O272:P272"/>
    <mergeCell ref="E273:H273"/>
    <mergeCell ref="I273:J273"/>
    <mergeCell ref="K273:L273"/>
    <mergeCell ref="M273:N273"/>
    <mergeCell ref="O273:P273"/>
    <mergeCell ref="C285:P285"/>
    <mergeCell ref="D286:E286"/>
    <mergeCell ref="B291:D294"/>
    <mergeCell ref="E291:G292"/>
    <mergeCell ref="H291:J292"/>
    <mergeCell ref="K291:M292"/>
    <mergeCell ref="N244:P245"/>
    <mergeCell ref="C230:P230"/>
    <mergeCell ref="H233:J233"/>
    <mergeCell ref="M233:O233"/>
    <mergeCell ref="C237:P237"/>
    <mergeCell ref="N246:P246"/>
    <mergeCell ref="B265:C269"/>
    <mergeCell ref="B271:H271"/>
    <mergeCell ref="I271:J271"/>
    <mergeCell ref="K271:L271"/>
    <mergeCell ref="M271:N271"/>
    <mergeCell ref="O271:P271"/>
    <mergeCell ref="B248:C250"/>
    <mergeCell ref="B251:C254"/>
    <mergeCell ref="B255:C255"/>
    <mergeCell ref="B256:B264"/>
    <mergeCell ref="C256:C258"/>
    <mergeCell ref="C259:C261"/>
    <mergeCell ref="C262:C264"/>
    <mergeCell ref="E227:H227"/>
    <mergeCell ref="I227:J227"/>
    <mergeCell ref="K227:L227"/>
    <mergeCell ref="M227:N227"/>
    <mergeCell ref="O227:P227"/>
    <mergeCell ref="E246:G246"/>
    <mergeCell ref="H246:J246"/>
    <mergeCell ref="K246:M246"/>
    <mergeCell ref="B225:D227"/>
    <mergeCell ref="E225:H225"/>
    <mergeCell ref="I225:J225"/>
    <mergeCell ref="K225:L225"/>
    <mergeCell ref="M225:N225"/>
    <mergeCell ref="O225:P225"/>
    <mergeCell ref="E226:H226"/>
    <mergeCell ref="I226:J226"/>
    <mergeCell ref="K226:L226"/>
    <mergeCell ref="M226:N226"/>
    <mergeCell ref="O226:P226"/>
    <mergeCell ref="D239:E239"/>
    <mergeCell ref="B244:D247"/>
    <mergeCell ref="E244:G245"/>
    <mergeCell ref="H244:J245"/>
    <mergeCell ref="K244:M245"/>
    <mergeCell ref="N197:P198"/>
    <mergeCell ref="C182:P182"/>
    <mergeCell ref="H185:J185"/>
    <mergeCell ref="M185:O185"/>
    <mergeCell ref="C190:P190"/>
    <mergeCell ref="N199:P199"/>
    <mergeCell ref="B218:C222"/>
    <mergeCell ref="B224:H224"/>
    <mergeCell ref="I224:J224"/>
    <mergeCell ref="K224:L224"/>
    <mergeCell ref="M224:N224"/>
    <mergeCell ref="O224:P224"/>
    <mergeCell ref="B201:C203"/>
    <mergeCell ref="B204:C207"/>
    <mergeCell ref="B208:C208"/>
    <mergeCell ref="B209:B217"/>
    <mergeCell ref="C209:C211"/>
    <mergeCell ref="C212:C214"/>
    <mergeCell ref="C215:C217"/>
    <mergeCell ref="E179:H179"/>
    <mergeCell ref="I179:J179"/>
    <mergeCell ref="K179:L179"/>
    <mergeCell ref="M179:N179"/>
    <mergeCell ref="O179:P179"/>
    <mergeCell ref="E199:G199"/>
    <mergeCell ref="H199:J199"/>
    <mergeCell ref="K199:M199"/>
    <mergeCell ref="B177:D179"/>
    <mergeCell ref="E177:H177"/>
    <mergeCell ref="I177:J177"/>
    <mergeCell ref="K177:L177"/>
    <mergeCell ref="M177:N177"/>
    <mergeCell ref="O177:P177"/>
    <mergeCell ref="E178:H178"/>
    <mergeCell ref="I178:J178"/>
    <mergeCell ref="K178:L178"/>
    <mergeCell ref="M178:N178"/>
    <mergeCell ref="O178:P178"/>
    <mergeCell ref="D192:E192"/>
    <mergeCell ref="B197:D200"/>
    <mergeCell ref="E197:G198"/>
    <mergeCell ref="H197:J198"/>
    <mergeCell ref="K197:M198"/>
    <mergeCell ref="N149:P150"/>
    <mergeCell ref="C136:P136"/>
    <mergeCell ref="H139:J139"/>
    <mergeCell ref="M139:O139"/>
    <mergeCell ref="B140:C140"/>
    <mergeCell ref="K151:M151"/>
    <mergeCell ref="N151:P151"/>
    <mergeCell ref="B170:C174"/>
    <mergeCell ref="B176:H176"/>
    <mergeCell ref="I176:J176"/>
    <mergeCell ref="K176:L176"/>
    <mergeCell ref="M176:N176"/>
    <mergeCell ref="O176:P176"/>
    <mergeCell ref="B153:C155"/>
    <mergeCell ref="B156:C159"/>
    <mergeCell ref="B160:C160"/>
    <mergeCell ref="B161:B169"/>
    <mergeCell ref="C161:C163"/>
    <mergeCell ref="C164:C166"/>
    <mergeCell ref="C167:C169"/>
    <mergeCell ref="E132:H132"/>
    <mergeCell ref="I132:J132"/>
    <mergeCell ref="K132:L132"/>
    <mergeCell ref="M132:N132"/>
    <mergeCell ref="O132:P132"/>
    <mergeCell ref="E151:G151"/>
    <mergeCell ref="H151:J151"/>
    <mergeCell ref="B130:D132"/>
    <mergeCell ref="E130:H130"/>
    <mergeCell ref="I130:J130"/>
    <mergeCell ref="K130:L130"/>
    <mergeCell ref="M130:N130"/>
    <mergeCell ref="O130:P130"/>
    <mergeCell ref="E131:H131"/>
    <mergeCell ref="I131:J131"/>
    <mergeCell ref="K131:L131"/>
    <mergeCell ref="M131:N131"/>
    <mergeCell ref="O131:P131"/>
    <mergeCell ref="C143:P143"/>
    <mergeCell ref="D144:E144"/>
    <mergeCell ref="B149:D152"/>
    <mergeCell ref="E149:G150"/>
    <mergeCell ref="H149:J150"/>
    <mergeCell ref="K149:M150"/>
    <mergeCell ref="N102:P103"/>
    <mergeCell ref="C88:P88"/>
    <mergeCell ref="H91:J91"/>
    <mergeCell ref="M91:O91"/>
    <mergeCell ref="C95:P95"/>
    <mergeCell ref="N104:P104"/>
    <mergeCell ref="B123:C127"/>
    <mergeCell ref="B129:H129"/>
    <mergeCell ref="I129:J129"/>
    <mergeCell ref="K129:L129"/>
    <mergeCell ref="M129:N129"/>
    <mergeCell ref="O129:P129"/>
    <mergeCell ref="B106:C108"/>
    <mergeCell ref="B109:C112"/>
    <mergeCell ref="B113:C113"/>
    <mergeCell ref="B114:B122"/>
    <mergeCell ref="C114:C116"/>
    <mergeCell ref="C117:C119"/>
    <mergeCell ref="C120:C122"/>
    <mergeCell ref="E85:H85"/>
    <mergeCell ref="I85:J85"/>
    <mergeCell ref="K85:L85"/>
    <mergeCell ref="M85:N85"/>
    <mergeCell ref="O85:P85"/>
    <mergeCell ref="E104:G104"/>
    <mergeCell ref="H104:J104"/>
    <mergeCell ref="K104:M104"/>
    <mergeCell ref="B83:D85"/>
    <mergeCell ref="E83:H83"/>
    <mergeCell ref="I83:J83"/>
    <mergeCell ref="K83:L83"/>
    <mergeCell ref="M83:N83"/>
    <mergeCell ref="O83:P83"/>
    <mergeCell ref="E84:H84"/>
    <mergeCell ref="I84:J84"/>
    <mergeCell ref="K84:L84"/>
    <mergeCell ref="M84:N84"/>
    <mergeCell ref="O84:P84"/>
    <mergeCell ref="D97:E97"/>
    <mergeCell ref="B102:D105"/>
    <mergeCell ref="E102:G103"/>
    <mergeCell ref="H102:J103"/>
    <mergeCell ref="K102:M103"/>
    <mergeCell ref="N55:P56"/>
    <mergeCell ref="C40:P40"/>
    <mergeCell ref="H43:J43"/>
    <mergeCell ref="M43:O43"/>
    <mergeCell ref="C48:P48"/>
    <mergeCell ref="N57:P57"/>
    <mergeCell ref="B76:C80"/>
    <mergeCell ref="B82:H82"/>
    <mergeCell ref="I82:J82"/>
    <mergeCell ref="K82:L82"/>
    <mergeCell ref="M82:N82"/>
    <mergeCell ref="O82:P82"/>
    <mergeCell ref="B59:C61"/>
    <mergeCell ref="B62:C65"/>
    <mergeCell ref="B66:C66"/>
    <mergeCell ref="B67:B75"/>
    <mergeCell ref="C67:C69"/>
    <mergeCell ref="C70:C72"/>
    <mergeCell ref="C73:C75"/>
    <mergeCell ref="E37:H37"/>
    <mergeCell ref="I37:J37"/>
    <mergeCell ref="K37:L37"/>
    <mergeCell ref="M37:N37"/>
    <mergeCell ref="O37:P37"/>
    <mergeCell ref="E57:G57"/>
    <mergeCell ref="H57:J57"/>
    <mergeCell ref="K57:M5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O36:P36"/>
    <mergeCell ref="D50:E50"/>
    <mergeCell ref="B55:D58"/>
    <mergeCell ref="E55:G56"/>
    <mergeCell ref="H55:J56"/>
    <mergeCell ref="K55:M56"/>
    <mergeCell ref="C1:P1"/>
    <mergeCell ref="D2:E2"/>
    <mergeCell ref="B7:D10"/>
    <mergeCell ref="E7:G8"/>
    <mergeCell ref="H7:J8"/>
    <mergeCell ref="K7:M8"/>
    <mergeCell ref="N7:P8"/>
    <mergeCell ref="O34:P34"/>
    <mergeCell ref="B11:C13"/>
    <mergeCell ref="B14:C17"/>
    <mergeCell ref="B18:C18"/>
    <mergeCell ref="B19:B27"/>
    <mergeCell ref="C19:C21"/>
    <mergeCell ref="C22:C24"/>
    <mergeCell ref="C25:C27"/>
    <mergeCell ref="E9:G9"/>
    <mergeCell ref="H9:J9"/>
    <mergeCell ref="K9:M9"/>
    <mergeCell ref="N9:P9"/>
    <mergeCell ref="B28:C32"/>
    <mergeCell ref="B34:H34"/>
    <mergeCell ref="I34:J34"/>
    <mergeCell ref="K34:L34"/>
    <mergeCell ref="M34:N34"/>
  </mergeCells>
  <hyperlinks>
    <hyperlink ref="M43" r:id="rId1" display="lroller@ponderosatel.com"/>
    <hyperlink ref="M91" r:id="rId2" display="lroller@ponderosatel.com"/>
    <hyperlink ref="M139" r:id="rId3" display="lroller@ponderosatel.com"/>
    <hyperlink ref="M185" r:id="rId4" display="lroller@ponderosatel.com"/>
    <hyperlink ref="M233" r:id="rId5" display="lroller@ponderosatel.com"/>
    <hyperlink ref="M281" r:id="rId6" display="lroller@ponderosatel.com"/>
    <hyperlink ref="M327" r:id="rId7" display="lroller@ponderosatel.com"/>
    <hyperlink ref="M375" r:id="rId8" display="lroller@ponderosatel.com"/>
    <hyperlink ref="M423" r:id="rId9" display="lroller@ponderosatel.com"/>
  </hyperlinks>
  <printOptions/>
  <pageMargins left="0.25" right="0.25" top="0.5" bottom="0.5" header="0.5" footer="0.5"/>
  <pageSetup fitToHeight="0" fitToWidth="1" horizontalDpi="600" verticalDpi="600" orientation="landscape" scale="68" r:id="rId11"/>
  <rowBreaks count="9" manualBreakCount="9">
    <brk id="47" max="255" man="1"/>
    <brk id="94" max="255" man="1"/>
    <brk id="142" max="255" man="1"/>
    <brk id="189" max="255" man="1"/>
    <brk id="236" max="255" man="1"/>
    <brk id="284" max="255" man="1"/>
    <brk id="331" max="255" man="1"/>
    <brk id="378" max="255" man="1"/>
    <brk id="385" max="15" man="1"/>
  </rowBreaks>
  <colBreaks count="1" manualBreakCount="1">
    <brk id="10" max="425" man="1"/>
  </colBreaks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37">
      <selection activeCell="F71" sqref="F71"/>
    </sheetView>
  </sheetViews>
  <sheetFormatPr defaultColWidth="9.140625" defaultRowHeight="12.75"/>
  <cols>
    <col min="1" max="1" width="9.57421875" style="0" customWidth="1"/>
    <col min="2" max="2" width="16.00390625" style="0" customWidth="1"/>
    <col min="3" max="3" width="8.140625" style="0" bestFit="1" customWidth="1"/>
    <col min="4" max="4" width="7.57421875" style="0" bestFit="1" customWidth="1"/>
    <col min="5" max="5" width="14.7109375" style="43" customWidth="1"/>
    <col min="6" max="6" width="12.8515625" style="0" customWidth="1"/>
    <col min="7" max="7" width="15.421875" style="43" customWidth="1"/>
  </cols>
  <sheetData>
    <row r="1" spans="1:7" s="133" customFormat="1" ht="39" thickBot="1">
      <c r="A1" s="197" t="s">
        <v>62</v>
      </c>
      <c r="B1" s="197" t="s">
        <v>63</v>
      </c>
      <c r="C1" s="197" t="s">
        <v>64</v>
      </c>
      <c r="D1" s="198" t="s">
        <v>65</v>
      </c>
      <c r="E1" s="199" t="s">
        <v>74</v>
      </c>
      <c r="F1" s="200" t="s">
        <v>75</v>
      </c>
      <c r="G1" s="201" t="s">
        <v>71</v>
      </c>
    </row>
    <row r="2" spans="1:7" s="42" customFormat="1" ht="13.5" thickTop="1">
      <c r="A2" s="170">
        <v>449341</v>
      </c>
      <c r="B2" s="170" t="s">
        <v>66</v>
      </c>
      <c r="C2" s="170">
        <v>559</v>
      </c>
      <c r="D2" s="194">
        <v>822</v>
      </c>
      <c r="E2" s="195">
        <v>20120907120400</v>
      </c>
      <c r="F2" s="194">
        <v>20121010</v>
      </c>
      <c r="G2" s="195">
        <v>20121011101901</v>
      </c>
    </row>
    <row r="3" spans="1:7" s="42" customFormat="1" ht="12.75">
      <c r="A3" s="170">
        <v>450565</v>
      </c>
      <c r="B3" s="170" t="s">
        <v>66</v>
      </c>
      <c r="C3" s="170">
        <v>559</v>
      </c>
      <c r="D3" s="170">
        <v>822</v>
      </c>
      <c r="E3" s="176">
        <v>20120926085500</v>
      </c>
      <c r="F3" s="170">
        <v>20121002</v>
      </c>
      <c r="G3" s="176">
        <v>20121002131601</v>
      </c>
    </row>
    <row r="4" spans="1:7" s="42" customFormat="1" ht="12.75">
      <c r="A4" s="170">
        <v>452693</v>
      </c>
      <c r="B4" s="170" t="s">
        <v>66</v>
      </c>
      <c r="C4" s="170">
        <v>559</v>
      </c>
      <c r="D4" s="170">
        <v>822</v>
      </c>
      <c r="E4" s="176">
        <v>20121030123800</v>
      </c>
      <c r="F4" s="170">
        <v>20121031</v>
      </c>
      <c r="G4" s="176">
        <v>20121031075901</v>
      </c>
    </row>
    <row r="5" spans="1:7" s="42" customFormat="1" ht="12.75">
      <c r="A5" s="170"/>
      <c r="B5" s="170"/>
      <c r="C5" s="170"/>
      <c r="D5" s="170"/>
      <c r="E5" s="176"/>
      <c r="F5" s="170"/>
      <c r="G5" s="176"/>
    </row>
    <row r="6" spans="1:7" s="42" customFormat="1" ht="12.75">
      <c r="A6" s="170"/>
      <c r="B6" s="170"/>
      <c r="C6" s="170"/>
      <c r="D6" s="170"/>
      <c r="E6" s="176"/>
      <c r="F6" s="170"/>
      <c r="G6" s="176"/>
    </row>
    <row r="7" spans="1:7" s="42" customFormat="1" ht="12.75">
      <c r="A7" s="170"/>
      <c r="B7" s="170"/>
      <c r="C7" s="170"/>
      <c r="D7" s="170"/>
      <c r="E7" s="176"/>
      <c r="F7" s="170"/>
      <c r="G7" s="176"/>
    </row>
    <row r="8" spans="1:7" s="42" customFormat="1" ht="12.75">
      <c r="A8" s="170">
        <v>450590</v>
      </c>
      <c r="B8" s="170" t="s">
        <v>66</v>
      </c>
      <c r="C8" s="170">
        <v>559</v>
      </c>
      <c r="D8" s="170">
        <v>841</v>
      </c>
      <c r="E8" s="176">
        <v>20120926103400</v>
      </c>
      <c r="F8" s="170">
        <v>20121002</v>
      </c>
      <c r="G8" s="176">
        <v>20121002114001</v>
      </c>
    </row>
    <row r="9" spans="1:7" s="42" customFormat="1" ht="12.75">
      <c r="A9" s="170">
        <v>450805</v>
      </c>
      <c r="B9" s="170" t="s">
        <v>66</v>
      </c>
      <c r="C9" s="170">
        <v>559</v>
      </c>
      <c r="D9" s="170">
        <v>841</v>
      </c>
      <c r="E9" s="176">
        <v>20121001124400</v>
      </c>
      <c r="F9" s="170">
        <v>20121002</v>
      </c>
      <c r="G9" s="176">
        <v>20121001155001</v>
      </c>
    </row>
    <row r="10" spans="1:7" s="42" customFormat="1" ht="12.75">
      <c r="A10" s="170">
        <v>450832</v>
      </c>
      <c r="B10" s="170" t="s">
        <v>66</v>
      </c>
      <c r="C10" s="170">
        <v>559</v>
      </c>
      <c r="D10" s="170">
        <v>841</v>
      </c>
      <c r="E10" s="176">
        <v>20121001025700</v>
      </c>
      <c r="F10" s="170">
        <v>20121005</v>
      </c>
      <c r="G10" s="176">
        <v>20121005142601</v>
      </c>
    </row>
    <row r="11" spans="1:7" s="42" customFormat="1" ht="12.75">
      <c r="A11" s="170">
        <v>451199</v>
      </c>
      <c r="B11" s="170" t="s">
        <v>68</v>
      </c>
      <c r="C11" s="170">
        <v>559</v>
      </c>
      <c r="D11" s="170">
        <v>841</v>
      </c>
      <c r="E11" s="176">
        <v>20121009111900</v>
      </c>
      <c r="F11" s="170">
        <v>20121012</v>
      </c>
      <c r="G11" s="176">
        <v>20121011154501</v>
      </c>
    </row>
    <row r="12" spans="1:7" s="42" customFormat="1" ht="12.75">
      <c r="A12" s="170">
        <v>451295</v>
      </c>
      <c r="B12" s="170" t="s">
        <v>66</v>
      </c>
      <c r="C12" s="170">
        <v>559</v>
      </c>
      <c r="D12" s="170">
        <v>841</v>
      </c>
      <c r="E12" s="176">
        <v>20121010012500</v>
      </c>
      <c r="F12" s="170">
        <v>20121011</v>
      </c>
      <c r="G12" s="176">
        <v>20121011150701</v>
      </c>
    </row>
    <row r="13" spans="1:7" s="42" customFormat="1" ht="12.75">
      <c r="A13" s="170">
        <v>451309</v>
      </c>
      <c r="B13" s="170" t="s">
        <v>66</v>
      </c>
      <c r="C13" s="170">
        <v>559</v>
      </c>
      <c r="D13" s="170">
        <v>841</v>
      </c>
      <c r="E13" s="176">
        <v>20121011090200</v>
      </c>
      <c r="F13" s="170">
        <v>20121017</v>
      </c>
      <c r="G13" s="176">
        <v>20121017141201</v>
      </c>
    </row>
    <row r="14" spans="1:7" s="42" customFormat="1" ht="12.75">
      <c r="A14" s="170">
        <v>451475</v>
      </c>
      <c r="B14" s="170" t="s">
        <v>66</v>
      </c>
      <c r="C14" s="170">
        <v>559</v>
      </c>
      <c r="D14" s="170">
        <v>841</v>
      </c>
      <c r="E14" s="176">
        <v>20121016015900</v>
      </c>
      <c r="F14" s="170">
        <v>20121019</v>
      </c>
      <c r="G14" s="176">
        <v>20121019100701</v>
      </c>
    </row>
    <row r="15" spans="1:7" s="42" customFormat="1" ht="12.75">
      <c r="A15" s="170">
        <v>451527</v>
      </c>
      <c r="B15" s="170" t="s">
        <v>66</v>
      </c>
      <c r="C15" s="170">
        <v>559</v>
      </c>
      <c r="D15" s="170">
        <v>841</v>
      </c>
      <c r="E15" s="176">
        <v>20121017021400</v>
      </c>
      <c r="F15" s="170">
        <v>20121022</v>
      </c>
      <c r="G15" s="176">
        <v>20121022090801</v>
      </c>
    </row>
    <row r="16" spans="1:7" s="42" customFormat="1" ht="12.75">
      <c r="A16" s="170">
        <v>451569</v>
      </c>
      <c r="B16" s="170" t="s">
        <v>66</v>
      </c>
      <c r="C16" s="170">
        <v>559</v>
      </c>
      <c r="D16" s="170">
        <v>841</v>
      </c>
      <c r="E16" s="176">
        <v>20121018023800</v>
      </c>
      <c r="F16" s="170">
        <v>20121023</v>
      </c>
      <c r="G16" s="176">
        <v>20121023145201</v>
      </c>
    </row>
    <row r="17" spans="1:7" s="42" customFormat="1" ht="12.75">
      <c r="A17" s="170">
        <v>452252</v>
      </c>
      <c r="B17" s="170" t="s">
        <v>66</v>
      </c>
      <c r="C17" s="170">
        <v>559</v>
      </c>
      <c r="D17" s="170">
        <v>841</v>
      </c>
      <c r="E17" s="176">
        <v>20121024120200</v>
      </c>
      <c r="F17" s="170">
        <v>20121025</v>
      </c>
      <c r="G17" s="176">
        <v>20121024151710</v>
      </c>
    </row>
    <row r="18" spans="1:7" s="42" customFormat="1" ht="12.75">
      <c r="A18" s="170">
        <v>452282</v>
      </c>
      <c r="B18" s="170" t="s">
        <v>68</v>
      </c>
      <c r="C18" s="170">
        <v>559</v>
      </c>
      <c r="D18" s="170">
        <v>841</v>
      </c>
      <c r="E18" s="176">
        <v>20121024010500</v>
      </c>
      <c r="F18" s="170">
        <v>20121025</v>
      </c>
      <c r="G18" s="176">
        <v>20121024153801</v>
      </c>
    </row>
    <row r="19" spans="1:7" s="42" customFormat="1" ht="12.75">
      <c r="A19" s="170">
        <v>452571</v>
      </c>
      <c r="B19" s="170" t="s">
        <v>68</v>
      </c>
      <c r="C19" s="170">
        <v>559</v>
      </c>
      <c r="D19" s="170">
        <v>841</v>
      </c>
      <c r="E19" s="176">
        <v>20121029082300</v>
      </c>
      <c r="F19" s="170">
        <v>20121031</v>
      </c>
      <c r="G19" s="176">
        <v>20121030235401</v>
      </c>
    </row>
    <row r="20" spans="1:7" s="42" customFormat="1" ht="12.75">
      <c r="A20" s="170"/>
      <c r="B20" s="170"/>
      <c r="C20" s="170"/>
      <c r="D20" s="170"/>
      <c r="E20" s="176"/>
      <c r="F20" s="170"/>
      <c r="G20" s="176"/>
    </row>
    <row r="21" spans="1:7" s="42" customFormat="1" ht="12.75">
      <c r="A21" s="170"/>
      <c r="B21" s="170"/>
      <c r="C21" s="170"/>
      <c r="D21" s="170"/>
      <c r="E21" s="176"/>
      <c r="F21" s="170"/>
      <c r="G21" s="176"/>
    </row>
    <row r="22" spans="1:7" s="42" customFormat="1" ht="12.75">
      <c r="A22" s="170"/>
      <c r="B22" s="170"/>
      <c r="C22" s="170"/>
      <c r="D22" s="170"/>
      <c r="E22" s="176"/>
      <c r="F22" s="170"/>
      <c r="G22" s="176"/>
    </row>
    <row r="23" spans="1:7" s="42" customFormat="1" ht="12.75">
      <c r="A23" s="170">
        <v>449276</v>
      </c>
      <c r="B23" s="170" t="s">
        <v>68</v>
      </c>
      <c r="C23" s="170">
        <v>559</v>
      </c>
      <c r="D23" s="170">
        <v>855</v>
      </c>
      <c r="E23" s="176">
        <v>20120906112100</v>
      </c>
      <c r="F23" s="170">
        <v>20120928</v>
      </c>
      <c r="G23" s="176">
        <v>20121004111901</v>
      </c>
    </row>
    <row r="24" spans="1:7" s="42" customFormat="1" ht="12.75">
      <c r="A24" s="170">
        <v>449920</v>
      </c>
      <c r="B24" s="170" t="s">
        <v>66</v>
      </c>
      <c r="C24" s="170">
        <v>559</v>
      </c>
      <c r="D24" s="170">
        <v>855</v>
      </c>
      <c r="E24" s="176">
        <v>20120920102300</v>
      </c>
      <c r="F24" s="170">
        <v>20120928</v>
      </c>
      <c r="G24" s="176">
        <v>20120928142901</v>
      </c>
    </row>
    <row r="25" spans="1:7" s="42" customFormat="1" ht="12.75">
      <c r="A25" s="170">
        <v>450687</v>
      </c>
      <c r="B25" s="170" t="s">
        <v>66</v>
      </c>
      <c r="C25" s="170">
        <v>559</v>
      </c>
      <c r="D25" s="170">
        <v>855</v>
      </c>
      <c r="E25" s="176">
        <v>20120928091900</v>
      </c>
      <c r="F25" s="170">
        <v>20121002</v>
      </c>
      <c r="G25" s="176">
        <v>20121002161501</v>
      </c>
    </row>
    <row r="26" spans="1:7" s="42" customFormat="1" ht="12.75">
      <c r="A26" s="170">
        <v>450744</v>
      </c>
      <c r="B26" s="170" t="s">
        <v>66</v>
      </c>
      <c r="C26" s="170">
        <v>559</v>
      </c>
      <c r="D26" s="170">
        <v>855</v>
      </c>
      <c r="E26" s="176">
        <v>20120928035500</v>
      </c>
      <c r="F26" s="170">
        <v>20121002</v>
      </c>
      <c r="G26" s="176">
        <v>20121003100201</v>
      </c>
    </row>
    <row r="27" spans="1:7" s="42" customFormat="1" ht="12.75">
      <c r="A27" s="170">
        <v>451410</v>
      </c>
      <c r="B27" s="170" t="s">
        <v>66</v>
      </c>
      <c r="C27" s="170">
        <v>559</v>
      </c>
      <c r="D27" s="170">
        <v>855</v>
      </c>
      <c r="E27" s="176">
        <v>20121015125400</v>
      </c>
      <c r="F27" s="170">
        <v>20121025</v>
      </c>
      <c r="G27" s="176">
        <v>20121024155001</v>
      </c>
    </row>
    <row r="28" spans="1:7" s="42" customFormat="1" ht="12.75">
      <c r="A28" s="170">
        <v>451415</v>
      </c>
      <c r="B28" s="170" t="s">
        <v>66</v>
      </c>
      <c r="C28" s="170">
        <v>559</v>
      </c>
      <c r="D28" s="170">
        <v>855</v>
      </c>
      <c r="E28" s="176">
        <v>20121015023100</v>
      </c>
      <c r="F28" s="170">
        <v>20121017</v>
      </c>
      <c r="G28" s="176">
        <v>20121017101401</v>
      </c>
    </row>
    <row r="29" spans="1:7" s="42" customFormat="1" ht="12.75">
      <c r="A29" s="170">
        <v>451603</v>
      </c>
      <c r="B29" s="170" t="s">
        <v>66</v>
      </c>
      <c r="C29" s="170">
        <v>559</v>
      </c>
      <c r="D29" s="170">
        <v>855</v>
      </c>
      <c r="E29" s="176">
        <v>20121022082200</v>
      </c>
      <c r="F29" s="170">
        <v>20121024</v>
      </c>
      <c r="G29" s="176">
        <v>20121024103101</v>
      </c>
    </row>
    <row r="30" spans="1:7" s="42" customFormat="1" ht="12.75">
      <c r="A30" s="170">
        <v>451633</v>
      </c>
      <c r="B30" s="170" t="s">
        <v>68</v>
      </c>
      <c r="C30" s="170">
        <v>559</v>
      </c>
      <c r="D30" s="170">
        <v>855</v>
      </c>
      <c r="E30" s="176">
        <v>20121022110900</v>
      </c>
      <c r="F30" s="170">
        <v>20121025</v>
      </c>
      <c r="G30" s="176">
        <v>20121025123301</v>
      </c>
    </row>
    <row r="31" spans="1:7" s="42" customFormat="1" ht="12.75">
      <c r="A31" s="170">
        <v>451643</v>
      </c>
      <c r="B31" s="170" t="s">
        <v>66</v>
      </c>
      <c r="C31" s="170">
        <v>559</v>
      </c>
      <c r="D31" s="170">
        <v>855</v>
      </c>
      <c r="E31" s="176">
        <v>20121022121800</v>
      </c>
      <c r="F31" s="170">
        <v>20121024</v>
      </c>
      <c r="G31" s="176">
        <v>20121024122301</v>
      </c>
    </row>
    <row r="32" spans="1:7" s="42" customFormat="1" ht="12.75">
      <c r="A32" s="170">
        <v>452402</v>
      </c>
      <c r="B32" s="170" t="s">
        <v>66</v>
      </c>
      <c r="C32" s="170">
        <v>559</v>
      </c>
      <c r="D32" s="170">
        <v>855</v>
      </c>
      <c r="E32" s="176">
        <v>20121025110000</v>
      </c>
      <c r="F32" s="170">
        <v>20121025</v>
      </c>
      <c r="G32" s="176">
        <v>20121025120554</v>
      </c>
    </row>
    <row r="33" spans="1:7" s="42" customFormat="1" ht="12.75">
      <c r="A33" s="170">
        <v>452403</v>
      </c>
      <c r="B33" s="170" t="s">
        <v>68</v>
      </c>
      <c r="C33" s="170">
        <v>559</v>
      </c>
      <c r="D33" s="170">
        <v>855</v>
      </c>
      <c r="E33" s="176">
        <v>20121025110200</v>
      </c>
      <c r="F33" s="170">
        <v>20121026</v>
      </c>
      <c r="G33" s="176">
        <v>20121026093301</v>
      </c>
    </row>
    <row r="34" spans="1:7" s="42" customFormat="1" ht="12.75">
      <c r="A34" s="170">
        <v>452579</v>
      </c>
      <c r="B34" s="170" t="s">
        <v>66</v>
      </c>
      <c r="C34" s="170">
        <v>559</v>
      </c>
      <c r="D34" s="170">
        <v>855</v>
      </c>
      <c r="E34" s="176">
        <v>20121029085800</v>
      </c>
      <c r="F34" s="170">
        <v>20121029</v>
      </c>
      <c r="G34" s="176">
        <v>20121029101801</v>
      </c>
    </row>
    <row r="35" spans="1:7" s="42" customFormat="1" ht="12.75">
      <c r="A35" s="170">
        <v>452634</v>
      </c>
      <c r="B35" s="170" t="s">
        <v>68</v>
      </c>
      <c r="C35" s="170">
        <v>559</v>
      </c>
      <c r="D35" s="170">
        <v>855</v>
      </c>
      <c r="E35" s="176">
        <v>20121029012400</v>
      </c>
      <c r="F35" s="170">
        <v>20121031</v>
      </c>
      <c r="G35" s="176">
        <v>20121030141501</v>
      </c>
    </row>
    <row r="36" spans="1:7" s="42" customFormat="1" ht="12.75">
      <c r="A36" s="170">
        <v>452656</v>
      </c>
      <c r="B36" s="170" t="s">
        <v>69</v>
      </c>
      <c r="C36" s="170">
        <v>559</v>
      </c>
      <c r="D36" s="170">
        <v>855</v>
      </c>
      <c r="E36" s="176">
        <v>20121030083200</v>
      </c>
      <c r="F36" s="170">
        <v>20121101</v>
      </c>
      <c r="G36" s="176">
        <v>20121031120308</v>
      </c>
    </row>
    <row r="37" spans="1:7" s="42" customFormat="1" ht="12.75">
      <c r="A37" s="170"/>
      <c r="B37" s="170"/>
      <c r="C37" s="170"/>
      <c r="D37" s="170"/>
      <c r="E37" s="176"/>
      <c r="F37" s="170"/>
      <c r="G37" s="176"/>
    </row>
    <row r="38" spans="1:7" s="42" customFormat="1" ht="12.75">
      <c r="A38" s="170"/>
      <c r="B38" s="170"/>
      <c r="C38" s="170"/>
      <c r="D38" s="170"/>
      <c r="E38" s="176"/>
      <c r="F38" s="170"/>
      <c r="G38" s="176"/>
    </row>
    <row r="39" spans="1:7" s="42" customFormat="1" ht="12.75">
      <c r="A39" s="170"/>
      <c r="B39" s="170"/>
      <c r="C39" s="170"/>
      <c r="D39" s="170"/>
      <c r="E39" s="176"/>
      <c r="F39" s="170"/>
      <c r="G39" s="176"/>
    </row>
    <row r="40" spans="1:7" s="42" customFormat="1" ht="12.75">
      <c r="A40" s="170">
        <v>444244</v>
      </c>
      <c r="B40" s="170" t="s">
        <v>143</v>
      </c>
      <c r="C40" s="170">
        <v>559</v>
      </c>
      <c r="D40" s="170">
        <v>865</v>
      </c>
      <c r="E40" s="176">
        <v>20120620085800</v>
      </c>
      <c r="F40" s="170">
        <v>20121001</v>
      </c>
      <c r="G40" s="176">
        <v>20121001092501</v>
      </c>
    </row>
    <row r="41" spans="1:7" s="42" customFormat="1" ht="12.75">
      <c r="A41" s="170">
        <v>450952</v>
      </c>
      <c r="B41" s="170" t="s">
        <v>68</v>
      </c>
      <c r="C41" s="170">
        <v>559</v>
      </c>
      <c r="D41" s="170">
        <v>865</v>
      </c>
      <c r="E41" s="176">
        <v>20121003102300</v>
      </c>
      <c r="F41" s="170">
        <v>20121005</v>
      </c>
      <c r="G41" s="176">
        <v>20121005112001</v>
      </c>
    </row>
    <row r="42" spans="1:7" s="42" customFormat="1" ht="12.75">
      <c r="A42" s="170"/>
      <c r="B42" s="170"/>
      <c r="C42" s="170"/>
      <c r="D42" s="170"/>
      <c r="E42" s="176"/>
      <c r="F42" s="170"/>
      <c r="G42" s="176"/>
    </row>
    <row r="43" spans="1:7" s="42" customFormat="1" ht="12.75">
      <c r="A43" s="170"/>
      <c r="B43" s="170"/>
      <c r="C43" s="170"/>
      <c r="D43" s="170"/>
      <c r="E43" s="176"/>
      <c r="F43" s="170"/>
      <c r="G43" s="176"/>
    </row>
    <row r="44" spans="1:7" s="42" customFormat="1" ht="12.75">
      <c r="A44" s="170"/>
      <c r="B44" s="170"/>
      <c r="C44" s="170"/>
      <c r="D44" s="170"/>
      <c r="E44" s="176"/>
      <c r="F44" s="170"/>
      <c r="G44" s="176"/>
    </row>
    <row r="45" spans="1:7" s="42" customFormat="1" ht="12.75">
      <c r="A45" s="170">
        <v>447579</v>
      </c>
      <c r="B45" s="170" t="s">
        <v>66</v>
      </c>
      <c r="C45" s="170">
        <v>559</v>
      </c>
      <c r="D45" s="170">
        <v>877</v>
      </c>
      <c r="E45" s="176">
        <v>20120809120000</v>
      </c>
      <c r="F45" s="170">
        <v>20120926</v>
      </c>
      <c r="G45" s="176">
        <v>20120926122701</v>
      </c>
    </row>
    <row r="46" spans="1:7" s="42" customFormat="1" ht="12.75">
      <c r="A46" s="170">
        <v>450031</v>
      </c>
      <c r="B46" s="170" t="s">
        <v>69</v>
      </c>
      <c r="C46" s="170">
        <v>559</v>
      </c>
      <c r="D46" s="170">
        <v>877</v>
      </c>
      <c r="E46" s="176">
        <v>20120924030100</v>
      </c>
      <c r="F46" s="170">
        <v>20120926</v>
      </c>
      <c r="G46" s="176">
        <v>20120926152901</v>
      </c>
    </row>
    <row r="47" spans="1:7" s="42" customFormat="1" ht="12.75">
      <c r="A47" s="170">
        <v>450523</v>
      </c>
      <c r="B47" s="170" t="s">
        <v>66</v>
      </c>
      <c r="C47" s="170">
        <v>559</v>
      </c>
      <c r="D47" s="170">
        <v>877</v>
      </c>
      <c r="E47" s="176">
        <v>20120925022400</v>
      </c>
      <c r="F47" s="170">
        <v>20121026</v>
      </c>
      <c r="G47" s="176">
        <v>20121026083201</v>
      </c>
    </row>
    <row r="48" spans="1:7" s="42" customFormat="1" ht="12.75">
      <c r="A48" s="170">
        <v>450730</v>
      </c>
      <c r="B48" s="170" t="s">
        <v>66</v>
      </c>
      <c r="C48" s="170">
        <v>559</v>
      </c>
      <c r="D48" s="170">
        <v>877</v>
      </c>
      <c r="E48" s="176">
        <v>20120928024800</v>
      </c>
      <c r="F48" s="170">
        <v>20121003</v>
      </c>
      <c r="G48" s="176">
        <v>20121003131301</v>
      </c>
    </row>
    <row r="49" spans="1:7" s="42" customFormat="1" ht="12.75">
      <c r="A49" s="170">
        <v>450763</v>
      </c>
      <c r="B49" s="170" t="s">
        <v>66</v>
      </c>
      <c r="C49" s="170">
        <v>559</v>
      </c>
      <c r="D49" s="170">
        <v>877</v>
      </c>
      <c r="E49" s="176">
        <v>20121001081500</v>
      </c>
      <c r="F49" s="170">
        <v>20121003</v>
      </c>
      <c r="G49" s="176">
        <v>20121003131901</v>
      </c>
    </row>
    <row r="50" spans="1:7" s="42" customFormat="1" ht="12.75">
      <c r="A50" s="170">
        <v>450781</v>
      </c>
      <c r="B50" s="170" t="s">
        <v>68</v>
      </c>
      <c r="C50" s="170">
        <v>559</v>
      </c>
      <c r="D50" s="170">
        <v>877</v>
      </c>
      <c r="E50" s="176">
        <v>20121001102400</v>
      </c>
      <c r="F50" s="170">
        <v>20121005</v>
      </c>
      <c r="G50" s="176">
        <v>20121005160401</v>
      </c>
    </row>
    <row r="51" spans="1:7" s="42" customFormat="1" ht="12.75">
      <c r="A51" s="170">
        <v>450811</v>
      </c>
      <c r="B51" s="170" t="s">
        <v>68</v>
      </c>
      <c r="C51" s="170">
        <v>559</v>
      </c>
      <c r="D51" s="170">
        <v>877</v>
      </c>
      <c r="E51" s="176">
        <v>20121001011000</v>
      </c>
      <c r="F51" s="170">
        <v>20121004</v>
      </c>
      <c r="G51" s="176">
        <v>20121004120501</v>
      </c>
    </row>
    <row r="52" spans="1:7" s="42" customFormat="1" ht="12.75">
      <c r="A52" s="170">
        <v>451194</v>
      </c>
      <c r="B52" s="170" t="s">
        <v>66</v>
      </c>
      <c r="C52" s="170">
        <v>559</v>
      </c>
      <c r="D52" s="170">
        <v>877</v>
      </c>
      <c r="E52" s="176">
        <v>20121009100500</v>
      </c>
      <c r="F52" s="170">
        <v>20121012</v>
      </c>
      <c r="G52" s="176">
        <v>20121012102101</v>
      </c>
    </row>
    <row r="53" spans="1:7" s="42" customFormat="1" ht="12.75">
      <c r="A53" s="170">
        <v>451212</v>
      </c>
      <c r="B53" s="170" t="s">
        <v>66</v>
      </c>
      <c r="C53" s="170">
        <v>559</v>
      </c>
      <c r="D53" s="170">
        <v>877</v>
      </c>
      <c r="E53" s="176">
        <v>20121009010500</v>
      </c>
      <c r="F53" s="170">
        <v>20121012</v>
      </c>
      <c r="G53" s="176">
        <v>20121012092301</v>
      </c>
    </row>
    <row r="54" spans="1:7" s="42" customFormat="1" ht="12.75">
      <c r="A54" s="170">
        <v>451438</v>
      </c>
      <c r="B54" s="170" t="s">
        <v>66</v>
      </c>
      <c r="C54" s="170">
        <v>559</v>
      </c>
      <c r="D54" s="170">
        <v>877</v>
      </c>
      <c r="E54" s="176">
        <v>20121016090600</v>
      </c>
      <c r="F54" s="170">
        <v>20121017</v>
      </c>
      <c r="G54" s="176">
        <v>20121019134201</v>
      </c>
    </row>
    <row r="55" spans="1:7" s="42" customFormat="1" ht="12.75">
      <c r="A55" s="170">
        <v>451536</v>
      </c>
      <c r="B55" s="170" t="s">
        <v>66</v>
      </c>
      <c r="C55" s="170">
        <v>559</v>
      </c>
      <c r="D55" s="170">
        <v>877</v>
      </c>
      <c r="E55" s="176">
        <v>20121017035800</v>
      </c>
      <c r="F55" s="170">
        <v>20121018</v>
      </c>
      <c r="G55" s="176">
        <v>20121018100401</v>
      </c>
    </row>
    <row r="56" spans="1:7" s="42" customFormat="1" ht="12.75">
      <c r="A56" s="170">
        <v>451629</v>
      </c>
      <c r="B56" s="170" t="s">
        <v>66</v>
      </c>
      <c r="C56" s="170">
        <v>559</v>
      </c>
      <c r="D56" s="170">
        <v>877</v>
      </c>
      <c r="E56" s="176">
        <v>20121022104300</v>
      </c>
      <c r="F56" s="170">
        <v>20121022</v>
      </c>
      <c r="G56" s="176">
        <v>20121022140901</v>
      </c>
    </row>
    <row r="57" spans="1:7" s="42" customFormat="1" ht="12.75">
      <c r="A57" s="170">
        <v>451673</v>
      </c>
      <c r="B57" s="170" t="s">
        <v>69</v>
      </c>
      <c r="C57" s="170">
        <v>559</v>
      </c>
      <c r="D57" s="170">
        <v>877</v>
      </c>
      <c r="E57" s="176">
        <v>20121022030900</v>
      </c>
      <c r="F57" s="170">
        <v>20121024</v>
      </c>
      <c r="G57" s="176">
        <v>20121024120601</v>
      </c>
    </row>
    <row r="58" spans="1:7" s="42" customFormat="1" ht="12.75">
      <c r="A58" s="170">
        <v>451686</v>
      </c>
      <c r="B58" s="170" t="s">
        <v>66</v>
      </c>
      <c r="C58" s="170">
        <v>559</v>
      </c>
      <c r="D58" s="170">
        <v>877</v>
      </c>
      <c r="E58" s="176">
        <v>20121023094200</v>
      </c>
      <c r="F58" s="170">
        <v>20121024</v>
      </c>
      <c r="G58" s="176">
        <v>20121026093300</v>
      </c>
    </row>
    <row r="59" spans="1:7" s="42" customFormat="1" ht="12.75">
      <c r="A59" s="170">
        <v>451705</v>
      </c>
      <c r="B59" s="170" t="s">
        <v>66</v>
      </c>
      <c r="C59" s="170">
        <v>559</v>
      </c>
      <c r="D59" s="170">
        <v>877</v>
      </c>
      <c r="E59" s="176">
        <v>20121023011200</v>
      </c>
      <c r="F59" s="170">
        <v>20121026</v>
      </c>
      <c r="G59" s="176">
        <v>20121026090101</v>
      </c>
    </row>
    <row r="60" spans="1:7" s="42" customFormat="1" ht="12.75">
      <c r="A60" s="170">
        <v>452198</v>
      </c>
      <c r="B60" s="170" t="s">
        <v>66</v>
      </c>
      <c r="C60" s="170">
        <v>559</v>
      </c>
      <c r="D60" s="170">
        <v>877</v>
      </c>
      <c r="E60" s="176">
        <v>20121024102200</v>
      </c>
      <c r="F60" s="170">
        <v>20121029</v>
      </c>
      <c r="G60" s="176">
        <v>20121029095401</v>
      </c>
    </row>
    <row r="61" spans="1:7" s="42" customFormat="1" ht="12.75">
      <c r="A61" s="170"/>
      <c r="B61" s="170"/>
      <c r="C61" s="170"/>
      <c r="D61" s="170"/>
      <c r="E61" s="176"/>
      <c r="F61" s="170"/>
      <c r="G61" s="176"/>
    </row>
    <row r="62" spans="1:7" s="42" customFormat="1" ht="12.75">
      <c r="A62" s="170"/>
      <c r="B62" s="170"/>
      <c r="C62" s="170"/>
      <c r="D62" s="170"/>
      <c r="E62" s="176"/>
      <c r="F62" s="170"/>
      <c r="G62" s="176"/>
    </row>
    <row r="63" spans="1:7" s="42" customFormat="1" ht="12.75">
      <c r="A63" s="170"/>
      <c r="B63" s="170"/>
      <c r="C63" s="170"/>
      <c r="D63" s="170"/>
      <c r="E63" s="176"/>
      <c r="F63" s="170"/>
      <c r="G63" s="176"/>
    </row>
    <row r="64" spans="1:7" s="42" customFormat="1" ht="12.75">
      <c r="A64" s="170">
        <v>451154</v>
      </c>
      <c r="B64" s="170" t="s">
        <v>68</v>
      </c>
      <c r="C64" s="170">
        <v>559</v>
      </c>
      <c r="D64" s="170">
        <v>893</v>
      </c>
      <c r="E64" s="176">
        <v>20121008121600</v>
      </c>
      <c r="F64" s="170">
        <v>20121012</v>
      </c>
      <c r="G64" s="176">
        <v>20121012132801</v>
      </c>
    </row>
    <row r="65" spans="1:7" s="42" customFormat="1" ht="12.75">
      <c r="A65" s="170">
        <v>451645</v>
      </c>
      <c r="B65" s="170" t="s">
        <v>68</v>
      </c>
      <c r="C65" s="170">
        <v>559</v>
      </c>
      <c r="D65" s="170">
        <v>893</v>
      </c>
      <c r="E65" s="176">
        <v>20121022122100</v>
      </c>
      <c r="F65" s="170">
        <v>20121102</v>
      </c>
      <c r="G65" s="176">
        <v>20121026200001</v>
      </c>
    </row>
    <row r="66" spans="1:7" s="42" customFormat="1" ht="12.75">
      <c r="A66" s="170">
        <v>452639</v>
      </c>
      <c r="B66" s="170" t="s">
        <v>143</v>
      </c>
      <c r="C66" s="170">
        <v>559</v>
      </c>
      <c r="D66" s="170">
        <v>893</v>
      </c>
      <c r="E66" s="176">
        <v>20121029013800</v>
      </c>
      <c r="F66" s="170">
        <v>20121029</v>
      </c>
      <c r="G66" s="176">
        <v>20121029160901</v>
      </c>
    </row>
    <row r="67" spans="1:7" s="42" customFormat="1" ht="12.75">
      <c r="A67" s="196"/>
      <c r="B67" s="196"/>
      <c r="C67" s="196"/>
      <c r="D67" s="170"/>
      <c r="E67" s="176"/>
      <c r="F67" s="170"/>
      <c r="G67" s="176"/>
    </row>
    <row r="68" spans="5:7" s="42" customFormat="1" ht="12.75">
      <c r="E68" s="134"/>
      <c r="G68" s="1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0.7109375" style="0" bestFit="1" customWidth="1"/>
    <col min="2" max="2" width="14.140625" style="0" bestFit="1" customWidth="1"/>
    <col min="6" max="6" width="9.00390625" style="0" bestFit="1" customWidth="1"/>
    <col min="8" max="8" width="11.57421875" style="0" bestFit="1" customWidth="1"/>
    <col min="9" max="9" width="8.140625" style="0" bestFit="1" customWidth="1"/>
    <col min="10" max="10" width="18.28125" style="0" bestFit="1" customWidth="1"/>
    <col min="11" max="11" width="8.8515625" style="0" bestFit="1" customWidth="1"/>
    <col min="12" max="12" width="8.7109375" style="0" bestFit="1" customWidth="1"/>
    <col min="13" max="13" width="7.8515625" style="0" bestFit="1" customWidth="1"/>
    <col min="14" max="14" width="9.8515625" style="0" bestFit="1" customWidth="1"/>
    <col min="15" max="15" width="9.7109375" style="0" bestFit="1" customWidth="1"/>
    <col min="16" max="16" width="8.8515625" style="0" bestFit="1" customWidth="1"/>
    <col min="17" max="18" width="10.00390625" style="0" bestFit="1" customWidth="1"/>
    <col min="19" max="19" width="10.140625" style="0" bestFit="1" customWidth="1"/>
    <col min="20" max="20" width="9.57421875" style="0" bestFit="1" customWidth="1"/>
    <col min="21" max="21" width="9.7109375" style="0" bestFit="1" customWidth="1"/>
    <col min="22" max="22" width="9.57421875" style="0" bestFit="1" customWidth="1"/>
    <col min="23" max="23" width="10.140625" style="0" bestFit="1" customWidth="1"/>
    <col min="24" max="24" width="9.57421875" style="0" bestFit="1" customWidth="1"/>
    <col min="25" max="25" width="13.28125" style="0" bestFit="1" customWidth="1"/>
  </cols>
  <sheetData>
    <row r="1" spans="1:25" ht="135.75" thickBot="1">
      <c r="A1" s="135" t="s">
        <v>159</v>
      </c>
      <c r="B1" s="135"/>
      <c r="C1" s="136" t="s">
        <v>91</v>
      </c>
      <c r="D1" s="137" t="s">
        <v>92</v>
      </c>
      <c r="E1" s="138" t="s">
        <v>93</v>
      </c>
      <c r="F1" s="138" t="s">
        <v>94</v>
      </c>
      <c r="G1" s="139" t="s">
        <v>95</v>
      </c>
      <c r="H1" s="138" t="s">
        <v>96</v>
      </c>
      <c r="I1" s="173" t="s">
        <v>97</v>
      </c>
      <c r="J1" s="166" t="s">
        <v>98</v>
      </c>
      <c r="K1" s="166" t="s">
        <v>99</v>
      </c>
      <c r="L1" s="166" t="s">
        <v>100</v>
      </c>
      <c r="M1" s="166" t="s">
        <v>101</v>
      </c>
      <c r="N1" s="166" t="s">
        <v>102</v>
      </c>
      <c r="O1" s="166" t="s">
        <v>103</v>
      </c>
      <c r="P1" s="166" t="s">
        <v>104</v>
      </c>
      <c r="Q1" s="166" t="s">
        <v>105</v>
      </c>
      <c r="R1" s="166" t="s">
        <v>106</v>
      </c>
      <c r="S1" s="166" t="s">
        <v>107</v>
      </c>
      <c r="T1" s="166" t="s">
        <v>108</v>
      </c>
      <c r="U1" s="166" t="s">
        <v>109</v>
      </c>
      <c r="V1" s="166" t="s">
        <v>110</v>
      </c>
      <c r="W1" s="166" t="s">
        <v>111</v>
      </c>
      <c r="X1" s="166" t="s">
        <v>112</v>
      </c>
      <c r="Y1" s="166" t="s">
        <v>113</v>
      </c>
    </row>
    <row r="2" spans="1:25" ht="15.75" thickTop="1">
      <c r="A2" s="140">
        <v>41189</v>
      </c>
      <c r="B2" s="187"/>
      <c r="C2" s="141">
        <f>IF(Q2="ADSL",0,IF(Q2="CRKT",0,1))</f>
        <v>1</v>
      </c>
      <c r="D2" s="141">
        <f>IF(Q2="NDT",1,IF(Q2="CBDT",1,IF(Q2="BSWD",1,IF(Q2="CCO",1,0))))</f>
        <v>0</v>
      </c>
      <c r="E2" s="141">
        <f>IF(AND(D2=1,F2&lt;=24),1,0)</f>
        <v>0</v>
      </c>
      <c r="F2" s="141">
        <f>IF(Q2="NDT",+Y2,IF(Q2="CBDT",+Y2,IF(Q2="BSWD",+Y2,IF(Q2="CCO",+Y2,0))))</f>
        <v>0</v>
      </c>
      <c r="G2" s="142">
        <f>_xlfn.IFERROR(IF(AND(S2&lt;=$A$2,W2&gt;=$A$2),1,0)+IF(AND(S2&lt;=$A$3,W2&gt;=$A$3),1,0)+IF(AND(S2&lt;=$A$4,W2&gt;=$A$4),1,0)+IF(AND(S2&lt;=$A$5,W2&gt;=$A$5),1,0)+IF(AND(S2&lt;=$A$10,W2&gt;=$A$10),1,0)+IF(AND(S2&lt;=$A$14,W2&gt;=$A$14),1,0)+IF(AND(S2&lt;=$A$15,W2&gt;=$A$15),1,0),"")</f>
        <v>0</v>
      </c>
      <c r="H2" s="142">
        <f>IF(F2=0,0,+F2-SUM(G2*24))</f>
        <v>0</v>
      </c>
      <c r="I2" s="179">
        <v>48378</v>
      </c>
      <c r="J2" s="168" t="s">
        <v>115</v>
      </c>
      <c r="K2" s="168">
        <v>559</v>
      </c>
      <c r="L2" s="168">
        <v>822</v>
      </c>
      <c r="M2" s="168">
        <v>2792</v>
      </c>
      <c r="N2" s="168">
        <v>559</v>
      </c>
      <c r="O2" s="168">
        <v>822</v>
      </c>
      <c r="P2" s="168">
        <v>2792</v>
      </c>
      <c r="Q2" s="168" t="s">
        <v>116</v>
      </c>
      <c r="R2" s="168">
        <v>1</v>
      </c>
      <c r="S2" s="182">
        <v>41197</v>
      </c>
      <c r="T2" s="168">
        <v>9470400</v>
      </c>
      <c r="U2" s="168">
        <v>0</v>
      </c>
      <c r="V2" s="168">
        <v>0</v>
      </c>
      <c r="W2" s="182">
        <v>41197</v>
      </c>
      <c r="X2" s="168">
        <v>12564300</v>
      </c>
      <c r="Y2" s="168">
        <v>3.15</v>
      </c>
    </row>
    <row r="3" spans="1:25" ht="15">
      <c r="A3" s="140">
        <v>41196</v>
      </c>
      <c r="B3" s="187"/>
      <c r="C3" s="141">
        <f>IF(Q3="ADSL",0,IF(Q3="CRKT",0,1))</f>
        <v>1</v>
      </c>
      <c r="D3" s="141">
        <f>IF(Q3="NDT",1,IF(Q3="CBDT",1,IF(Q3="BSWD",1,IF(Q3="CCO",1,0))))</f>
        <v>1</v>
      </c>
      <c r="E3" s="141">
        <f>IF(AND(D3=1,F3&lt;=24),1,0)</f>
        <v>1</v>
      </c>
      <c r="F3" s="141">
        <f>IF(Q3="NDT",+Y3,IF(Q3="CBDT",+Y3,IF(Q3="BSWD",+Y3,IF(Q3="CCO",+Y3,0))))</f>
        <v>19.53</v>
      </c>
      <c r="G3" s="142">
        <f>_xlfn.IFERROR(IF(AND(S3&lt;=$A$2,W3&gt;=$A$2),1,0)+IF(AND(S3&lt;=$A$3,W3&gt;=$A$3),1,0)+IF(AND(S3&lt;=$A$4,W3&gt;=$A$4),1,0)+IF(AND(S3&lt;=$A$5,W3&gt;=$A$5),1,0)+IF(AND(S3&lt;=$A$10,W3&gt;=$A$10),1,0)+IF(AND(S3&lt;=$A$14,W3&gt;=$A$14),1,0)+IF(AND(S3&lt;=$A$15,W3&gt;=$A$15),1,0),"")</f>
        <v>0</v>
      </c>
      <c r="H3" s="142">
        <f>IF(F3=0,0,+F3-SUM(G3*24))</f>
        <v>19.53</v>
      </c>
      <c r="I3" s="171">
        <v>48520</v>
      </c>
      <c r="J3" s="169" t="s">
        <v>115</v>
      </c>
      <c r="K3" s="169">
        <v>559</v>
      </c>
      <c r="L3" s="169">
        <v>822</v>
      </c>
      <c r="M3" s="169">
        <v>3638</v>
      </c>
      <c r="N3" s="169">
        <v>559</v>
      </c>
      <c r="O3" s="169">
        <v>822</v>
      </c>
      <c r="P3" s="169">
        <v>3638</v>
      </c>
      <c r="Q3" s="169" t="s">
        <v>114</v>
      </c>
      <c r="R3" s="169">
        <v>1</v>
      </c>
      <c r="S3" s="183">
        <v>41212</v>
      </c>
      <c r="T3" s="169">
        <v>16012600</v>
      </c>
      <c r="U3" s="169">
        <v>0</v>
      </c>
      <c r="V3" s="169">
        <v>0</v>
      </c>
      <c r="W3" s="183">
        <v>41213</v>
      </c>
      <c r="X3" s="169">
        <v>11330000</v>
      </c>
      <c r="Y3" s="169">
        <v>19.53</v>
      </c>
    </row>
    <row r="4" spans="1:25" ht="15">
      <c r="A4" s="140">
        <v>41203</v>
      </c>
      <c r="B4" s="187"/>
      <c r="C4" s="149">
        <f>SUM(C2:C3)</f>
        <v>2</v>
      </c>
      <c r="D4" s="149">
        <f>SUM(D2:D3)</f>
        <v>1</v>
      </c>
      <c r="E4" s="149">
        <f>SUM(E2:E3)</f>
        <v>1</v>
      </c>
      <c r="F4" s="149">
        <f>SUM(F2:F3)</f>
        <v>19.53</v>
      </c>
      <c r="G4" s="149">
        <f>SUM(G2:G3)</f>
        <v>0</v>
      </c>
      <c r="H4" s="149">
        <f>SUM(H2:H3)</f>
        <v>19.53</v>
      </c>
      <c r="I4" s="171"/>
      <c r="J4" s="169"/>
      <c r="K4" s="169"/>
      <c r="L4" s="169"/>
      <c r="M4" s="169"/>
      <c r="N4" s="169"/>
      <c r="O4" s="169"/>
      <c r="P4" s="169"/>
      <c r="Q4" s="169"/>
      <c r="R4" s="169"/>
      <c r="S4" s="183"/>
      <c r="T4" s="169"/>
      <c r="U4" s="169"/>
      <c r="V4" s="169"/>
      <c r="W4" s="183"/>
      <c r="X4" s="169"/>
      <c r="Y4" s="169"/>
    </row>
    <row r="5" spans="1:25" ht="15">
      <c r="A5" s="140">
        <v>41210</v>
      </c>
      <c r="B5" s="187"/>
      <c r="C5" s="141"/>
      <c r="D5" s="141"/>
      <c r="E5" s="141"/>
      <c r="F5" s="141"/>
      <c r="G5" s="142"/>
      <c r="H5" s="142"/>
      <c r="I5" s="171"/>
      <c r="J5" s="169"/>
      <c r="K5" s="169"/>
      <c r="L5" s="169"/>
      <c r="M5" s="169"/>
      <c r="N5" s="169"/>
      <c r="O5" s="169"/>
      <c r="P5" s="169"/>
      <c r="Q5" s="169"/>
      <c r="R5" s="169"/>
      <c r="S5" s="183"/>
      <c r="T5" s="169"/>
      <c r="U5" s="169"/>
      <c r="V5" s="169"/>
      <c r="W5" s="183"/>
      <c r="X5" s="169"/>
      <c r="Y5" s="169"/>
    </row>
    <row r="6" spans="1:25" ht="15">
      <c r="A6" s="140"/>
      <c r="B6" s="187"/>
      <c r="C6" s="141"/>
      <c r="D6" s="141"/>
      <c r="E6" s="141"/>
      <c r="F6" s="141"/>
      <c r="G6" s="142"/>
      <c r="H6" s="142"/>
      <c r="I6" s="171"/>
      <c r="J6" s="169"/>
      <c r="K6" s="169"/>
      <c r="L6" s="169"/>
      <c r="M6" s="169"/>
      <c r="N6" s="169"/>
      <c r="O6" s="169"/>
      <c r="P6" s="169"/>
      <c r="Q6" s="169"/>
      <c r="R6" s="169"/>
      <c r="S6" s="183"/>
      <c r="T6" s="169"/>
      <c r="U6" s="169"/>
      <c r="V6" s="169"/>
      <c r="W6" s="183"/>
      <c r="X6" s="169"/>
      <c r="Y6" s="169"/>
    </row>
    <row r="7" spans="1:25" ht="15">
      <c r="A7" s="140"/>
      <c r="B7" s="187"/>
      <c r="C7" s="141"/>
      <c r="D7" s="141"/>
      <c r="E7" s="141"/>
      <c r="F7" s="141"/>
      <c r="G7" s="142"/>
      <c r="H7" s="142"/>
      <c r="I7" s="171"/>
      <c r="J7" s="169"/>
      <c r="K7" s="169"/>
      <c r="L7" s="169"/>
      <c r="M7" s="169"/>
      <c r="N7" s="169"/>
      <c r="O7" s="169"/>
      <c r="P7" s="169"/>
      <c r="Q7" s="169"/>
      <c r="R7" s="169"/>
      <c r="S7" s="183"/>
      <c r="T7" s="169"/>
      <c r="U7" s="169"/>
      <c r="V7" s="169"/>
      <c r="W7" s="183"/>
      <c r="X7" s="169"/>
      <c r="Y7" s="169"/>
    </row>
    <row r="8" spans="2:25" ht="15">
      <c r="B8" s="42"/>
      <c r="C8" s="141">
        <f aca="true" t="shared" si="0" ref="C8:C21">IF(Q8="ADSL",0,IF(Q8="CRKT",0,1))</f>
        <v>1</v>
      </c>
      <c r="D8" s="141">
        <f aca="true" t="shared" si="1" ref="D8:D21">IF(Q8="NDT",1,IF(Q8="CBDT",1,IF(Q8="BSWD",1,IF(Q8="CCO",1,0))))</f>
        <v>1</v>
      </c>
      <c r="E8" s="141">
        <f aca="true" t="shared" si="2" ref="E8:E21">IF(AND(D8=1,F8&lt;=24),1,0)</f>
        <v>1</v>
      </c>
      <c r="F8" s="141">
        <f aca="true" t="shared" si="3" ref="F8:F21">IF(Q8="NDT",+Y8,IF(Q8="CBDT",+Y8,IF(Q8="BSWD",+Y8,IF(Q8="CCO",+Y8,0))))</f>
        <v>0.77</v>
      </c>
      <c r="G8" s="142">
        <f aca="true" t="shared" si="4" ref="G8:G22">_xlfn.IFERROR(IF(AND(S8&lt;=$A$2,W8&gt;=$A$2),1,0)+IF(AND(S8&lt;=$A$3,W8&gt;=$A$3),1,0)+IF(AND(S8&lt;=$A$4,W8&gt;=$A$4),1,0)+IF(AND(S8&lt;=$A$5,W8&gt;=$A$5),1,0)+IF(AND(S8&lt;=$A$10,W8&gt;=$A$10),1,0)+IF(AND(S8&lt;=$A$14,W8&gt;=$A$14),1,0)+IF(AND(S8&lt;=$A$15,W8&gt;=$A$15),1,0),"")</f>
        <v>0</v>
      </c>
      <c r="H8" s="142">
        <f aca="true" t="shared" si="5" ref="H8:H21">IF(F8=0,0,+F8-SUM(G8*24))</f>
        <v>0.77</v>
      </c>
      <c r="I8" s="172">
        <v>48315</v>
      </c>
      <c r="J8" s="167" t="s">
        <v>115</v>
      </c>
      <c r="K8" s="167">
        <v>559</v>
      </c>
      <c r="L8" s="167">
        <v>841</v>
      </c>
      <c r="M8" s="167">
        <v>7877</v>
      </c>
      <c r="N8" s="167">
        <v>559</v>
      </c>
      <c r="O8" s="167">
        <v>841</v>
      </c>
      <c r="P8" s="167">
        <v>7877</v>
      </c>
      <c r="Q8" s="167" t="s">
        <v>135</v>
      </c>
      <c r="R8" s="167">
        <v>1</v>
      </c>
      <c r="S8" s="184">
        <v>41190</v>
      </c>
      <c r="T8" s="167">
        <v>14484400</v>
      </c>
      <c r="U8" s="167">
        <v>0</v>
      </c>
      <c r="V8" s="167">
        <v>0</v>
      </c>
      <c r="W8" s="184">
        <v>41190</v>
      </c>
      <c r="X8" s="167">
        <v>15353100</v>
      </c>
      <c r="Y8" s="167">
        <v>0.77</v>
      </c>
    </row>
    <row r="9" spans="2:25" ht="15">
      <c r="B9" s="42"/>
      <c r="C9" s="141">
        <f t="shared" si="0"/>
        <v>1</v>
      </c>
      <c r="D9" s="141">
        <f t="shared" si="1"/>
        <v>1</v>
      </c>
      <c r="E9" s="141">
        <f t="shared" si="2"/>
        <v>1</v>
      </c>
      <c r="F9" s="141">
        <f t="shared" si="3"/>
        <v>1.23</v>
      </c>
      <c r="G9" s="142">
        <f t="shared" si="4"/>
        <v>0</v>
      </c>
      <c r="H9" s="142">
        <f t="shared" si="5"/>
        <v>1.23</v>
      </c>
      <c r="I9" s="172">
        <v>48326</v>
      </c>
      <c r="J9" s="167" t="s">
        <v>141</v>
      </c>
      <c r="K9" s="167">
        <v>559</v>
      </c>
      <c r="L9" s="167">
        <v>841</v>
      </c>
      <c r="M9" s="167">
        <v>2559</v>
      </c>
      <c r="N9" s="167">
        <v>559</v>
      </c>
      <c r="O9" s="167">
        <v>841</v>
      </c>
      <c r="P9" s="167">
        <v>2559</v>
      </c>
      <c r="Q9" s="167" t="s">
        <v>114</v>
      </c>
      <c r="R9" s="167">
        <v>1</v>
      </c>
      <c r="S9" s="184">
        <v>41192</v>
      </c>
      <c r="T9" s="167">
        <v>8100500</v>
      </c>
      <c r="U9" s="167">
        <v>0</v>
      </c>
      <c r="V9" s="167">
        <v>0</v>
      </c>
      <c r="W9" s="184">
        <v>41192</v>
      </c>
      <c r="X9" s="167">
        <v>9240500</v>
      </c>
      <c r="Y9" s="167">
        <v>1.23</v>
      </c>
    </row>
    <row r="10" spans="1:25" ht="15">
      <c r="A10" s="140"/>
      <c r="B10" s="187"/>
      <c r="C10" s="141">
        <f t="shared" si="0"/>
        <v>1</v>
      </c>
      <c r="D10" s="141">
        <f t="shared" si="1"/>
        <v>1</v>
      </c>
      <c r="E10" s="141">
        <f t="shared" si="2"/>
        <v>1</v>
      </c>
      <c r="F10" s="141">
        <f t="shared" si="3"/>
        <v>1.28</v>
      </c>
      <c r="G10" s="142">
        <f t="shared" si="4"/>
        <v>0</v>
      </c>
      <c r="H10" s="142">
        <f t="shared" si="5"/>
        <v>1.28</v>
      </c>
      <c r="I10" s="171">
        <v>48325</v>
      </c>
      <c r="J10" s="169" t="s">
        <v>161</v>
      </c>
      <c r="K10" s="169">
        <v>559</v>
      </c>
      <c r="L10" s="169">
        <v>841</v>
      </c>
      <c r="M10" s="169">
        <v>2526</v>
      </c>
      <c r="N10" s="169">
        <v>559</v>
      </c>
      <c r="O10" s="169">
        <v>841</v>
      </c>
      <c r="P10" s="169">
        <v>2526</v>
      </c>
      <c r="Q10" s="169" t="s">
        <v>114</v>
      </c>
      <c r="R10" s="169">
        <v>1</v>
      </c>
      <c r="S10" s="183">
        <v>41192</v>
      </c>
      <c r="T10" s="169">
        <v>8093000</v>
      </c>
      <c r="U10" s="169">
        <v>0</v>
      </c>
      <c r="V10" s="169">
        <v>0</v>
      </c>
      <c r="W10" s="183">
        <v>41192</v>
      </c>
      <c r="X10" s="169">
        <v>9271400</v>
      </c>
      <c r="Y10" s="169">
        <v>1.28</v>
      </c>
    </row>
    <row r="11" spans="1:25" ht="15">
      <c r="A11" s="140"/>
      <c r="B11" s="187"/>
      <c r="C11" s="141">
        <f t="shared" si="0"/>
        <v>1</v>
      </c>
      <c r="D11" s="141">
        <f t="shared" si="1"/>
        <v>1</v>
      </c>
      <c r="E11" s="141">
        <f t="shared" si="2"/>
        <v>1</v>
      </c>
      <c r="F11" s="141">
        <f t="shared" si="3"/>
        <v>1.68</v>
      </c>
      <c r="G11" s="142">
        <f t="shared" si="4"/>
        <v>0</v>
      </c>
      <c r="H11" s="142">
        <f t="shared" si="5"/>
        <v>1.68</v>
      </c>
      <c r="I11" s="171">
        <v>48477</v>
      </c>
      <c r="J11" s="169" t="s">
        <v>115</v>
      </c>
      <c r="K11" s="169">
        <v>559</v>
      </c>
      <c r="L11" s="169">
        <v>841</v>
      </c>
      <c r="M11" s="169">
        <v>7254</v>
      </c>
      <c r="N11" s="169">
        <v>559</v>
      </c>
      <c r="O11" s="169">
        <v>841</v>
      </c>
      <c r="P11" s="169">
        <v>7254</v>
      </c>
      <c r="Q11" s="169" t="s">
        <v>114</v>
      </c>
      <c r="R11" s="169">
        <v>1</v>
      </c>
      <c r="S11" s="183">
        <v>41208</v>
      </c>
      <c r="T11" s="169">
        <v>14582900</v>
      </c>
      <c r="U11" s="169">
        <v>0</v>
      </c>
      <c r="V11" s="169">
        <v>0</v>
      </c>
      <c r="W11" s="183">
        <v>41208</v>
      </c>
      <c r="X11" s="169">
        <v>16400000</v>
      </c>
      <c r="Y11" s="169">
        <v>1.68</v>
      </c>
    </row>
    <row r="12" spans="1:25" ht="15">
      <c r="A12" s="140"/>
      <c r="B12" s="187"/>
      <c r="C12" s="141">
        <f t="shared" si="0"/>
        <v>1</v>
      </c>
      <c r="D12" s="141">
        <f t="shared" si="1"/>
        <v>1</v>
      </c>
      <c r="E12" s="141">
        <f t="shared" si="2"/>
        <v>1</v>
      </c>
      <c r="F12" s="141">
        <f t="shared" si="3"/>
        <v>3.53</v>
      </c>
      <c r="G12" s="142">
        <f t="shared" si="4"/>
        <v>0</v>
      </c>
      <c r="H12" s="142">
        <f t="shared" si="5"/>
        <v>3.53</v>
      </c>
      <c r="I12" s="171">
        <v>48327</v>
      </c>
      <c r="J12" s="169" t="s">
        <v>115</v>
      </c>
      <c r="K12" s="169">
        <v>559</v>
      </c>
      <c r="L12" s="169">
        <v>841</v>
      </c>
      <c r="M12" s="169">
        <v>7766</v>
      </c>
      <c r="N12" s="169">
        <v>559</v>
      </c>
      <c r="O12" s="169">
        <v>841</v>
      </c>
      <c r="P12" s="169">
        <v>7766</v>
      </c>
      <c r="Q12" s="169" t="s">
        <v>114</v>
      </c>
      <c r="R12" s="169">
        <v>1</v>
      </c>
      <c r="S12" s="183">
        <v>41192</v>
      </c>
      <c r="T12" s="169">
        <v>8191800</v>
      </c>
      <c r="U12" s="169">
        <v>0</v>
      </c>
      <c r="V12" s="169">
        <v>0</v>
      </c>
      <c r="W12" s="183">
        <v>41192</v>
      </c>
      <c r="X12" s="169">
        <v>11515300</v>
      </c>
      <c r="Y12" s="169">
        <v>3.53</v>
      </c>
    </row>
    <row r="13" spans="1:25" ht="15">
      <c r="A13" s="140"/>
      <c r="B13" s="187"/>
      <c r="C13" s="141">
        <f t="shared" si="0"/>
        <v>1</v>
      </c>
      <c r="D13" s="141">
        <f t="shared" si="1"/>
        <v>0</v>
      </c>
      <c r="E13" s="141">
        <f t="shared" si="2"/>
        <v>0</v>
      </c>
      <c r="F13" s="141">
        <f t="shared" si="3"/>
        <v>0</v>
      </c>
      <c r="G13" s="142">
        <f t="shared" si="4"/>
        <v>0</v>
      </c>
      <c r="H13" s="142">
        <f t="shared" si="5"/>
        <v>0</v>
      </c>
      <c r="I13" s="171">
        <v>48330</v>
      </c>
      <c r="J13" s="169" t="s">
        <v>115</v>
      </c>
      <c r="K13" s="169">
        <v>559</v>
      </c>
      <c r="L13" s="169">
        <v>841</v>
      </c>
      <c r="M13" s="169">
        <v>6447</v>
      </c>
      <c r="N13" s="169">
        <v>559</v>
      </c>
      <c r="O13" s="169">
        <v>841</v>
      </c>
      <c r="P13" s="169">
        <v>6447</v>
      </c>
      <c r="Q13" s="169" t="s">
        <v>116</v>
      </c>
      <c r="R13" s="169">
        <v>1</v>
      </c>
      <c r="S13" s="183">
        <v>41192</v>
      </c>
      <c r="T13" s="169">
        <v>13041600</v>
      </c>
      <c r="U13" s="169">
        <v>0</v>
      </c>
      <c r="V13" s="169">
        <v>0</v>
      </c>
      <c r="W13" s="183">
        <v>41192</v>
      </c>
      <c r="X13" s="169">
        <v>17300000</v>
      </c>
      <c r="Y13" s="169">
        <v>4.42</v>
      </c>
    </row>
    <row r="14" spans="1:25" ht="15">
      <c r="A14" s="140"/>
      <c r="B14" s="187"/>
      <c r="C14" s="141">
        <f t="shared" si="0"/>
        <v>1</v>
      </c>
      <c r="D14" s="141">
        <f t="shared" si="1"/>
        <v>0</v>
      </c>
      <c r="E14" s="141">
        <f t="shared" si="2"/>
        <v>0</v>
      </c>
      <c r="F14" s="141">
        <f t="shared" si="3"/>
        <v>0</v>
      </c>
      <c r="G14" s="142">
        <f>_xlfn.IFERROR(IF(AND(S14&lt;=$A$2,W14&gt;=$A$2),1,0)+IF(AND(S14&lt;=$A$3,W14&gt;=$A$3),1,0)+IF(AND(S14&lt;=$A$4,W14&gt;=$A$4),1,0)+IF(AND(S14&lt;=$A$5,W14&gt;=$A$5),1,0)+IF(AND(S14&lt;=$A$10,W14&gt;=$A$10),1,0)+IF(AND(S14&lt;=$A$14,W14&gt;=$A$14),1,0)+IF(AND(S14&lt;=$A$15,W14&gt;=$A$15),1,0),"")</f>
        <v>1</v>
      </c>
      <c r="H14" s="142">
        <f t="shared" si="5"/>
        <v>0</v>
      </c>
      <c r="I14" s="202">
        <v>48375</v>
      </c>
      <c r="J14" s="203" t="s">
        <v>115</v>
      </c>
      <c r="K14" s="203">
        <v>559</v>
      </c>
      <c r="L14" s="203">
        <v>841</v>
      </c>
      <c r="M14" s="203">
        <v>8383</v>
      </c>
      <c r="N14" s="203">
        <v>559</v>
      </c>
      <c r="O14" s="203">
        <v>841</v>
      </c>
      <c r="P14" s="203">
        <v>8383</v>
      </c>
      <c r="Q14" s="203" t="s">
        <v>117</v>
      </c>
      <c r="R14" s="203">
        <v>1</v>
      </c>
      <c r="S14" s="204">
        <v>41195</v>
      </c>
      <c r="T14" s="203">
        <v>17070000</v>
      </c>
      <c r="U14" s="203">
        <v>0</v>
      </c>
      <c r="V14" s="203">
        <v>0</v>
      </c>
      <c r="W14" s="204">
        <v>41197</v>
      </c>
      <c r="X14" s="203">
        <v>13320000</v>
      </c>
      <c r="Y14" s="203">
        <v>44.42</v>
      </c>
    </row>
    <row r="15" spans="1:25" ht="15">
      <c r="A15" s="140"/>
      <c r="B15" s="187"/>
      <c r="C15" s="141">
        <f t="shared" si="0"/>
        <v>1</v>
      </c>
      <c r="D15" s="141">
        <f t="shared" si="1"/>
        <v>0</v>
      </c>
      <c r="E15" s="141">
        <f t="shared" si="2"/>
        <v>0</v>
      </c>
      <c r="F15" s="141">
        <f t="shared" si="3"/>
        <v>0</v>
      </c>
      <c r="G15" s="142">
        <f t="shared" si="4"/>
        <v>1</v>
      </c>
      <c r="H15" s="142">
        <f t="shared" si="5"/>
        <v>0</v>
      </c>
      <c r="I15" s="202">
        <v>48343</v>
      </c>
      <c r="J15" s="203" t="s">
        <v>115</v>
      </c>
      <c r="K15" s="203">
        <v>559</v>
      </c>
      <c r="L15" s="203">
        <v>841</v>
      </c>
      <c r="M15" s="203">
        <v>7064</v>
      </c>
      <c r="N15" s="203">
        <v>559</v>
      </c>
      <c r="O15" s="203">
        <v>841</v>
      </c>
      <c r="P15" s="203">
        <v>7064</v>
      </c>
      <c r="Q15" s="203" t="s">
        <v>117</v>
      </c>
      <c r="R15" s="203">
        <v>1</v>
      </c>
      <c r="S15" s="204">
        <v>41193</v>
      </c>
      <c r="T15" s="203">
        <v>15303700</v>
      </c>
      <c r="U15" s="203">
        <v>0</v>
      </c>
      <c r="V15" s="203">
        <v>0</v>
      </c>
      <c r="W15" s="204">
        <v>41197</v>
      </c>
      <c r="X15" s="203">
        <v>14504600</v>
      </c>
      <c r="Y15" s="203">
        <v>95.35</v>
      </c>
    </row>
    <row r="16" spans="1:25" ht="15">
      <c r="A16" s="140"/>
      <c r="B16" t="s">
        <v>205</v>
      </c>
      <c r="C16" s="141">
        <v>0</v>
      </c>
      <c r="D16" s="141">
        <v>0</v>
      </c>
      <c r="E16" s="141">
        <v>0</v>
      </c>
      <c r="F16" s="141">
        <v>0</v>
      </c>
      <c r="G16" s="142">
        <f>_xlfn.IFERROR(IF(AND(S16&lt;=$A$2,W16&gt;=$A$2),1,0)+IF(AND(S16&lt;=$A$3,W16&gt;=$A$3),1,0)+IF(AND(S16&lt;=$A$4,W16&gt;=$A$4),1,0)+IF(AND(S16&lt;=$A$5,W16&gt;=$A$5),1,0)+IF(AND(S16&lt;=$A$10,W16&gt;=$A$10),1,0)+IF(AND(S16&lt;=$A$14,W16&gt;=$A$14),1,0)+IF(AND(S16&lt;=$A$15,W16&gt;=$A$15),1,0),"")</f>
        <v>1</v>
      </c>
      <c r="H16" s="142">
        <v>0</v>
      </c>
      <c r="I16" s="202">
        <v>48341</v>
      </c>
      <c r="J16" s="203" t="s">
        <v>167</v>
      </c>
      <c r="K16" s="203">
        <v>559</v>
      </c>
      <c r="L16" s="203">
        <v>841</v>
      </c>
      <c r="M16" s="203">
        <v>3678</v>
      </c>
      <c r="N16" s="203">
        <v>559</v>
      </c>
      <c r="O16" s="203">
        <v>841</v>
      </c>
      <c r="P16" s="203">
        <v>3678</v>
      </c>
      <c r="Q16" s="203" t="s">
        <v>114</v>
      </c>
      <c r="R16" s="203">
        <v>1</v>
      </c>
      <c r="S16" s="204">
        <v>41193</v>
      </c>
      <c r="T16" s="203">
        <v>13193800</v>
      </c>
      <c r="U16" s="203">
        <v>0</v>
      </c>
      <c r="V16" s="203">
        <v>0</v>
      </c>
      <c r="W16" s="204">
        <v>41197</v>
      </c>
      <c r="X16" s="203">
        <v>14501800</v>
      </c>
      <c r="Y16" s="203">
        <v>97.5</v>
      </c>
    </row>
    <row r="17" spans="1:25" ht="15">
      <c r="A17" s="140"/>
      <c r="B17" s="187"/>
      <c r="C17" s="141">
        <f t="shared" si="0"/>
        <v>1</v>
      </c>
      <c r="D17" s="141">
        <f t="shared" si="1"/>
        <v>0</v>
      </c>
      <c r="E17" s="141">
        <f t="shared" si="2"/>
        <v>0</v>
      </c>
      <c r="F17" s="141">
        <f t="shared" si="3"/>
        <v>0</v>
      </c>
      <c r="G17" s="142">
        <f t="shared" si="4"/>
        <v>1</v>
      </c>
      <c r="H17" s="142">
        <f t="shared" si="5"/>
        <v>0</v>
      </c>
      <c r="I17" s="202">
        <v>48340</v>
      </c>
      <c r="J17" s="203" t="s">
        <v>122</v>
      </c>
      <c r="K17" s="203">
        <v>559</v>
      </c>
      <c r="L17" s="203">
        <v>841</v>
      </c>
      <c r="M17" s="203">
        <v>2344</v>
      </c>
      <c r="N17" s="203">
        <v>559</v>
      </c>
      <c r="O17" s="203">
        <v>841</v>
      </c>
      <c r="P17" s="203">
        <v>2344</v>
      </c>
      <c r="Q17" s="203" t="s">
        <v>117</v>
      </c>
      <c r="R17" s="203">
        <v>1</v>
      </c>
      <c r="S17" s="204">
        <v>41193</v>
      </c>
      <c r="T17" s="203">
        <v>13024100</v>
      </c>
      <c r="U17" s="203">
        <v>0</v>
      </c>
      <c r="V17" s="203">
        <v>0</v>
      </c>
      <c r="W17" s="204">
        <v>41197</v>
      </c>
      <c r="X17" s="203">
        <v>14492100</v>
      </c>
      <c r="Y17" s="203">
        <v>97.77</v>
      </c>
    </row>
    <row r="18" spans="2:25" ht="15">
      <c r="B18" t="s">
        <v>205</v>
      </c>
      <c r="C18" s="141">
        <v>0</v>
      </c>
      <c r="D18" s="141">
        <v>0</v>
      </c>
      <c r="E18" s="141">
        <v>0</v>
      </c>
      <c r="F18" s="141">
        <v>0</v>
      </c>
      <c r="G18" s="142">
        <f t="shared" si="4"/>
        <v>1</v>
      </c>
      <c r="H18" s="142">
        <v>0</v>
      </c>
      <c r="I18" s="202">
        <v>48339</v>
      </c>
      <c r="J18" s="203" t="s">
        <v>172</v>
      </c>
      <c r="K18" s="203">
        <v>559</v>
      </c>
      <c r="L18" s="203">
        <v>841</v>
      </c>
      <c r="M18" s="203">
        <v>4411</v>
      </c>
      <c r="N18" s="203">
        <v>559</v>
      </c>
      <c r="O18" s="203">
        <v>841</v>
      </c>
      <c r="P18" s="203">
        <v>4411</v>
      </c>
      <c r="Q18" s="203" t="s">
        <v>135</v>
      </c>
      <c r="R18" s="203">
        <v>1</v>
      </c>
      <c r="S18" s="204">
        <v>41193</v>
      </c>
      <c r="T18" s="203">
        <v>12060600</v>
      </c>
      <c r="U18" s="203">
        <v>0</v>
      </c>
      <c r="V18" s="203">
        <v>0</v>
      </c>
      <c r="W18" s="204">
        <v>41197</v>
      </c>
      <c r="X18" s="203">
        <v>14484100</v>
      </c>
      <c r="Y18" s="203">
        <v>98.7</v>
      </c>
    </row>
    <row r="19" spans="2:25" ht="15">
      <c r="B19" s="42"/>
      <c r="C19" s="141">
        <f t="shared" si="0"/>
        <v>1</v>
      </c>
      <c r="D19" s="141">
        <f t="shared" si="1"/>
        <v>0</v>
      </c>
      <c r="E19" s="141">
        <f t="shared" si="2"/>
        <v>0</v>
      </c>
      <c r="F19" s="141">
        <f t="shared" si="3"/>
        <v>0</v>
      </c>
      <c r="G19" s="142">
        <f t="shared" si="4"/>
        <v>1</v>
      </c>
      <c r="H19" s="142">
        <f t="shared" si="5"/>
        <v>0</v>
      </c>
      <c r="I19" s="202">
        <v>48336</v>
      </c>
      <c r="J19" s="203" t="s">
        <v>156</v>
      </c>
      <c r="K19" s="203">
        <v>559</v>
      </c>
      <c r="L19" s="203">
        <v>841</v>
      </c>
      <c r="M19" s="203">
        <v>3495</v>
      </c>
      <c r="N19" s="203">
        <v>559</v>
      </c>
      <c r="O19" s="203">
        <v>841</v>
      </c>
      <c r="P19" s="203">
        <v>3495</v>
      </c>
      <c r="Q19" s="203" t="s">
        <v>117</v>
      </c>
      <c r="R19" s="203">
        <v>1</v>
      </c>
      <c r="S19" s="204">
        <v>41193</v>
      </c>
      <c r="T19" s="203">
        <v>10260000</v>
      </c>
      <c r="U19" s="203">
        <v>0</v>
      </c>
      <c r="V19" s="203">
        <v>0</v>
      </c>
      <c r="W19" s="204">
        <v>41197</v>
      </c>
      <c r="X19" s="203">
        <v>14405900</v>
      </c>
      <c r="Y19" s="203">
        <v>100.23</v>
      </c>
    </row>
    <row r="20" spans="2:25" ht="15">
      <c r="B20" s="42"/>
      <c r="C20" s="141">
        <f t="shared" si="0"/>
        <v>1</v>
      </c>
      <c r="D20" s="141">
        <f t="shared" si="1"/>
        <v>0</v>
      </c>
      <c r="E20" s="141">
        <f t="shared" si="2"/>
        <v>0</v>
      </c>
      <c r="F20" s="141">
        <f t="shared" si="3"/>
        <v>0</v>
      </c>
      <c r="G20" s="142">
        <f t="shared" si="4"/>
        <v>1</v>
      </c>
      <c r="H20" s="142">
        <f t="shared" si="5"/>
        <v>0</v>
      </c>
      <c r="I20" s="202">
        <v>48337</v>
      </c>
      <c r="J20" s="203" t="s">
        <v>173</v>
      </c>
      <c r="K20" s="203">
        <v>559</v>
      </c>
      <c r="L20" s="203">
        <v>841</v>
      </c>
      <c r="M20" s="203">
        <v>2582</v>
      </c>
      <c r="N20" s="203">
        <v>559</v>
      </c>
      <c r="O20" s="203">
        <v>841</v>
      </c>
      <c r="P20" s="203">
        <v>2582</v>
      </c>
      <c r="Q20" s="203" t="s">
        <v>117</v>
      </c>
      <c r="R20" s="203">
        <v>1</v>
      </c>
      <c r="S20" s="204">
        <v>41193</v>
      </c>
      <c r="T20" s="203">
        <v>10291500</v>
      </c>
      <c r="U20" s="203">
        <v>0</v>
      </c>
      <c r="V20" s="203">
        <v>0</v>
      </c>
      <c r="W20" s="204">
        <v>41197</v>
      </c>
      <c r="X20" s="203">
        <v>14480500</v>
      </c>
      <c r="Y20" s="203">
        <v>100.3</v>
      </c>
    </row>
    <row r="21" spans="3:25" ht="15">
      <c r="C21" s="141">
        <f t="shared" si="0"/>
        <v>1</v>
      </c>
      <c r="D21" s="141">
        <f t="shared" si="1"/>
        <v>0</v>
      </c>
      <c r="E21" s="141">
        <f t="shared" si="2"/>
        <v>0</v>
      </c>
      <c r="F21" s="141">
        <f t="shared" si="3"/>
        <v>0</v>
      </c>
      <c r="G21" s="142">
        <f t="shared" si="4"/>
        <v>1</v>
      </c>
      <c r="H21" s="142">
        <f t="shared" si="5"/>
        <v>0</v>
      </c>
      <c r="I21" s="202">
        <v>48334</v>
      </c>
      <c r="J21" s="203" t="s">
        <v>174</v>
      </c>
      <c r="K21" s="203">
        <v>559</v>
      </c>
      <c r="L21" s="203">
        <v>841</v>
      </c>
      <c r="M21" s="203">
        <v>6475</v>
      </c>
      <c r="N21" s="203">
        <v>559</v>
      </c>
      <c r="O21" s="203">
        <v>841</v>
      </c>
      <c r="P21" s="203">
        <v>6475</v>
      </c>
      <c r="Q21" s="203" t="s">
        <v>116</v>
      </c>
      <c r="R21" s="203">
        <v>1</v>
      </c>
      <c r="S21" s="204">
        <v>41193</v>
      </c>
      <c r="T21" s="203">
        <v>10004500</v>
      </c>
      <c r="U21" s="203">
        <v>0</v>
      </c>
      <c r="V21" s="203">
        <v>0</v>
      </c>
      <c r="W21" s="204">
        <v>41197</v>
      </c>
      <c r="X21" s="203">
        <v>14402600</v>
      </c>
      <c r="Y21" s="203">
        <v>100.65</v>
      </c>
    </row>
    <row r="22" spans="2:25" ht="15">
      <c r="B22" t="s">
        <v>205</v>
      </c>
      <c r="C22" s="141">
        <v>0</v>
      </c>
      <c r="D22" s="141">
        <v>0</v>
      </c>
      <c r="E22" s="141">
        <v>0</v>
      </c>
      <c r="F22" s="141">
        <v>0</v>
      </c>
      <c r="G22" s="142">
        <f t="shared" si="4"/>
        <v>1</v>
      </c>
      <c r="H22" s="142">
        <v>0</v>
      </c>
      <c r="I22" s="202">
        <v>48333</v>
      </c>
      <c r="J22" s="203" t="s">
        <v>115</v>
      </c>
      <c r="K22" s="203">
        <v>559</v>
      </c>
      <c r="L22" s="203">
        <v>841</v>
      </c>
      <c r="M22" s="203">
        <v>2471</v>
      </c>
      <c r="N22" s="203">
        <v>559</v>
      </c>
      <c r="O22" s="203">
        <v>841</v>
      </c>
      <c r="P22" s="203">
        <v>2471</v>
      </c>
      <c r="Q22" s="203" t="s">
        <v>135</v>
      </c>
      <c r="R22" s="203">
        <v>1</v>
      </c>
      <c r="S22" s="204">
        <v>41193</v>
      </c>
      <c r="T22" s="203">
        <v>9524500</v>
      </c>
      <c r="U22" s="203">
        <v>0</v>
      </c>
      <c r="V22" s="203">
        <v>0</v>
      </c>
      <c r="W22" s="204">
        <v>41197</v>
      </c>
      <c r="X22" s="203">
        <v>14395100</v>
      </c>
      <c r="Y22" s="203">
        <v>100.78</v>
      </c>
    </row>
    <row r="23" spans="3:25" s="42" customFormat="1" ht="12.75">
      <c r="C23" s="149">
        <f>SUM(C8:C22)</f>
        <v>12</v>
      </c>
      <c r="D23" s="149">
        <f>SUM(D8:D22)</f>
        <v>5</v>
      </c>
      <c r="E23" s="149">
        <f>SUM(E8:E22)</f>
        <v>5</v>
      </c>
      <c r="F23" s="149">
        <f>SUM(F8:F22)</f>
        <v>8.49</v>
      </c>
      <c r="G23" s="149">
        <f>SUM(G8:G22)</f>
        <v>9</v>
      </c>
      <c r="H23" s="149">
        <f>SUM(H8:H22)</f>
        <v>8.49</v>
      </c>
      <c r="I23" s="174"/>
      <c r="J23" s="170"/>
      <c r="K23" s="170"/>
      <c r="L23" s="170"/>
      <c r="M23" s="170"/>
      <c r="N23" s="170"/>
      <c r="O23" s="170"/>
      <c r="P23" s="170"/>
      <c r="Q23" s="170"/>
      <c r="R23" s="170"/>
      <c r="S23" s="186"/>
      <c r="T23" s="170"/>
      <c r="U23" s="170"/>
      <c r="V23" s="170"/>
      <c r="W23" s="186"/>
      <c r="X23" s="170"/>
      <c r="Y23" s="170"/>
    </row>
    <row r="24" spans="9:25" s="42" customFormat="1" ht="12.75">
      <c r="I24" s="174"/>
      <c r="J24" s="170"/>
      <c r="K24" s="170"/>
      <c r="L24" s="170"/>
      <c r="M24" s="170"/>
      <c r="N24" s="170"/>
      <c r="O24" s="170"/>
      <c r="P24" s="170"/>
      <c r="Q24" s="170"/>
      <c r="R24" s="170"/>
      <c r="S24" s="186"/>
      <c r="T24" s="170"/>
      <c r="U24" s="170"/>
      <c r="V24" s="170"/>
      <c r="W24" s="186"/>
      <c r="X24" s="170"/>
      <c r="Y24" s="170"/>
    </row>
    <row r="25" spans="9:25" s="42" customFormat="1" ht="12.75">
      <c r="I25" s="174"/>
      <c r="J25" s="170"/>
      <c r="K25" s="170"/>
      <c r="L25" s="170"/>
      <c r="M25" s="170"/>
      <c r="N25" s="170"/>
      <c r="O25" s="170"/>
      <c r="P25" s="170"/>
      <c r="Q25" s="170"/>
      <c r="R25" s="170"/>
      <c r="S25" s="186"/>
      <c r="T25" s="170"/>
      <c r="U25" s="170"/>
      <c r="V25" s="170"/>
      <c r="W25" s="186"/>
      <c r="X25" s="170"/>
      <c r="Y25" s="170"/>
    </row>
    <row r="26" spans="9:25" s="42" customFormat="1" ht="12.75">
      <c r="I26" s="174"/>
      <c r="J26" s="170"/>
      <c r="K26" s="170"/>
      <c r="L26" s="170"/>
      <c r="M26" s="170"/>
      <c r="N26" s="170"/>
      <c r="O26" s="170"/>
      <c r="P26" s="170"/>
      <c r="Q26" s="170"/>
      <c r="R26" s="170"/>
      <c r="S26" s="186"/>
      <c r="T26" s="170"/>
      <c r="U26" s="170"/>
      <c r="V26" s="170"/>
      <c r="W26" s="186"/>
      <c r="X26" s="170"/>
      <c r="Y26" s="170"/>
    </row>
    <row r="27" spans="3:25" ht="15">
      <c r="C27" s="141">
        <f aca="true" t="shared" si="6" ref="C27:C38">IF(Q27="ADSL",0,IF(Q27="CRKT",0,1))</f>
        <v>1</v>
      </c>
      <c r="D27" s="141">
        <f aca="true" t="shared" si="7" ref="D27:D38">IF(Q27="NDT",1,IF(Q27="CBDT",1,IF(Q27="BSWD",1,IF(Q27="CCO",1,0))))</f>
        <v>1</v>
      </c>
      <c r="E27" s="141">
        <f aca="true" t="shared" si="8" ref="E27:E38">IF(AND(D27=1,F27&lt;=24),1,0)</f>
        <v>1</v>
      </c>
      <c r="F27" s="141">
        <f aca="true" t="shared" si="9" ref="F27:F38">IF(Q27="NDT",+Y27,IF(Q27="CBDT",+Y27,IF(Q27="BSWD",+Y27,IF(Q27="CCO",+Y27,0))))</f>
        <v>0.12</v>
      </c>
      <c r="G27" s="142">
        <f aca="true" t="shared" si="10" ref="G27:G38">_xlfn.IFERROR(IF(AND(S27&lt;=$A$2,W27&gt;=$A$2),1,0)+IF(AND(S27&lt;=$A$3,W27&gt;=$A$3),1,0)+IF(AND(S27&lt;=$A$4,W27&gt;=$A$4),1,0)+IF(AND(S27&lt;=$A$5,W27&gt;=$A$5),1,0)+IF(AND(S27&lt;=$A$10,W27&gt;=$A$10),1,0)+IF(AND(S27&lt;=$A$14,W27&gt;=$A$14),1,0)+IF(AND(S27&lt;=$A$15,W27&gt;=$A$15),1,0),"")</f>
        <v>0</v>
      </c>
      <c r="H27" s="142">
        <f aca="true" t="shared" si="11" ref="H27:H38">IF(F27=0,0,+F27-SUM(G27*24))</f>
        <v>0.12</v>
      </c>
      <c r="I27" s="172">
        <v>48420</v>
      </c>
      <c r="J27" s="167" t="s">
        <v>115</v>
      </c>
      <c r="K27" s="167">
        <v>559</v>
      </c>
      <c r="L27" s="167">
        <v>855</v>
      </c>
      <c r="M27" s="167">
        <v>7088</v>
      </c>
      <c r="N27" s="167">
        <v>559</v>
      </c>
      <c r="O27" s="167">
        <v>855</v>
      </c>
      <c r="P27" s="167">
        <v>7088</v>
      </c>
      <c r="Q27" s="167" t="s">
        <v>125</v>
      </c>
      <c r="R27" s="167">
        <v>1</v>
      </c>
      <c r="S27" s="184">
        <v>41204</v>
      </c>
      <c r="T27" s="167">
        <v>10362800</v>
      </c>
      <c r="U27" s="167">
        <v>0</v>
      </c>
      <c r="V27" s="167">
        <v>0</v>
      </c>
      <c r="W27" s="184">
        <v>41204</v>
      </c>
      <c r="X27" s="167">
        <v>10440000</v>
      </c>
      <c r="Y27" s="167">
        <v>0.12</v>
      </c>
    </row>
    <row r="28" spans="3:25" ht="15">
      <c r="C28" s="141">
        <f t="shared" si="6"/>
        <v>1</v>
      </c>
      <c r="D28" s="141">
        <f t="shared" si="7"/>
        <v>0</v>
      </c>
      <c r="E28" s="141">
        <f t="shared" si="8"/>
        <v>0</v>
      </c>
      <c r="F28" s="141">
        <f t="shared" si="9"/>
        <v>0</v>
      </c>
      <c r="G28" s="142">
        <f t="shared" si="10"/>
        <v>0</v>
      </c>
      <c r="H28" s="142">
        <f t="shared" si="11"/>
        <v>0</v>
      </c>
      <c r="I28" s="172">
        <v>48411</v>
      </c>
      <c r="J28" s="167" t="s">
        <v>115</v>
      </c>
      <c r="K28" s="167">
        <v>559</v>
      </c>
      <c r="L28" s="167">
        <v>855</v>
      </c>
      <c r="M28" s="167">
        <v>8688</v>
      </c>
      <c r="N28" s="167">
        <v>559</v>
      </c>
      <c r="O28" s="167">
        <v>855</v>
      </c>
      <c r="P28" s="167">
        <v>8688</v>
      </c>
      <c r="Q28" s="167" t="s">
        <v>117</v>
      </c>
      <c r="R28" s="167">
        <v>1</v>
      </c>
      <c r="S28" s="184">
        <v>41201</v>
      </c>
      <c r="T28" s="167">
        <v>14513600</v>
      </c>
      <c r="U28" s="167">
        <v>0</v>
      </c>
      <c r="V28" s="167">
        <v>0</v>
      </c>
      <c r="W28" s="184">
        <v>41201</v>
      </c>
      <c r="X28" s="167">
        <v>16102300</v>
      </c>
      <c r="Y28" s="167">
        <v>1.3</v>
      </c>
    </row>
    <row r="29" spans="3:25" ht="15">
      <c r="C29" s="141">
        <f t="shared" si="6"/>
        <v>1</v>
      </c>
      <c r="D29" s="141">
        <f t="shared" si="7"/>
        <v>1</v>
      </c>
      <c r="E29" s="141">
        <f t="shared" si="8"/>
        <v>1</v>
      </c>
      <c r="F29" s="141">
        <f t="shared" si="9"/>
        <v>4.73</v>
      </c>
      <c r="G29" s="142">
        <f t="shared" si="10"/>
        <v>0</v>
      </c>
      <c r="H29" s="142">
        <f t="shared" si="11"/>
        <v>4.73</v>
      </c>
      <c r="I29" s="172">
        <v>48462</v>
      </c>
      <c r="J29" s="167" t="s">
        <v>163</v>
      </c>
      <c r="K29" s="167">
        <v>559</v>
      </c>
      <c r="L29" s="167">
        <v>855</v>
      </c>
      <c r="M29" s="167">
        <v>5420</v>
      </c>
      <c r="N29" s="167">
        <v>559</v>
      </c>
      <c r="O29" s="167">
        <v>855</v>
      </c>
      <c r="P29" s="167">
        <v>5429</v>
      </c>
      <c r="Q29" s="167" t="s">
        <v>125</v>
      </c>
      <c r="R29" s="167">
        <v>1</v>
      </c>
      <c r="S29" s="184">
        <v>41207</v>
      </c>
      <c r="T29" s="167">
        <v>10485600</v>
      </c>
      <c r="U29" s="167">
        <v>0</v>
      </c>
      <c r="V29" s="167">
        <v>0</v>
      </c>
      <c r="W29" s="184">
        <v>41207</v>
      </c>
      <c r="X29" s="167">
        <v>15331500</v>
      </c>
      <c r="Y29" s="167">
        <v>4.73</v>
      </c>
    </row>
    <row r="30" spans="3:25" ht="15">
      <c r="C30" s="141">
        <f t="shared" si="6"/>
        <v>1</v>
      </c>
      <c r="D30" s="141">
        <f t="shared" si="7"/>
        <v>1</v>
      </c>
      <c r="E30" s="141">
        <f t="shared" si="8"/>
        <v>1</v>
      </c>
      <c r="F30" s="141">
        <f t="shared" si="9"/>
        <v>5.2</v>
      </c>
      <c r="G30" s="142">
        <f t="shared" si="10"/>
        <v>0</v>
      </c>
      <c r="H30" s="142">
        <f t="shared" si="11"/>
        <v>5.2</v>
      </c>
      <c r="I30" s="171">
        <v>48322</v>
      </c>
      <c r="J30" s="169" t="s">
        <v>115</v>
      </c>
      <c r="K30" s="169">
        <v>559</v>
      </c>
      <c r="L30" s="169">
        <v>855</v>
      </c>
      <c r="M30" s="169">
        <v>7447</v>
      </c>
      <c r="N30" s="169">
        <v>559</v>
      </c>
      <c r="O30" s="169">
        <v>855</v>
      </c>
      <c r="P30" s="169">
        <v>7447</v>
      </c>
      <c r="Q30" s="169" t="s">
        <v>114</v>
      </c>
      <c r="R30" s="169">
        <v>1</v>
      </c>
      <c r="S30" s="183">
        <v>41191</v>
      </c>
      <c r="T30" s="169">
        <v>10483300</v>
      </c>
      <c r="U30" s="169">
        <v>0</v>
      </c>
      <c r="V30" s="169">
        <v>0</v>
      </c>
      <c r="W30" s="183">
        <v>41191</v>
      </c>
      <c r="X30" s="169">
        <v>16004300</v>
      </c>
      <c r="Y30" s="169">
        <v>5.2</v>
      </c>
    </row>
    <row r="31" spans="3:25" ht="15">
      <c r="C31" s="141">
        <f t="shared" si="6"/>
        <v>1</v>
      </c>
      <c r="D31" s="141">
        <f t="shared" si="7"/>
        <v>1</v>
      </c>
      <c r="E31" s="141">
        <f t="shared" si="8"/>
        <v>1</v>
      </c>
      <c r="F31" s="141">
        <f t="shared" si="9"/>
        <v>5.25</v>
      </c>
      <c r="G31" s="142">
        <f t="shared" si="10"/>
        <v>0</v>
      </c>
      <c r="H31" s="142">
        <f t="shared" si="11"/>
        <v>5.25</v>
      </c>
      <c r="I31" s="172">
        <v>48321</v>
      </c>
      <c r="J31" s="167" t="s">
        <v>115</v>
      </c>
      <c r="K31" s="167">
        <v>559</v>
      </c>
      <c r="L31" s="167">
        <v>855</v>
      </c>
      <c r="M31" s="167">
        <v>3448</v>
      </c>
      <c r="N31" s="167">
        <v>559</v>
      </c>
      <c r="O31" s="167">
        <v>855</v>
      </c>
      <c r="P31" s="167">
        <v>3448</v>
      </c>
      <c r="Q31" s="167" t="s">
        <v>114</v>
      </c>
      <c r="R31" s="167">
        <v>1</v>
      </c>
      <c r="S31" s="184">
        <v>41191</v>
      </c>
      <c r="T31" s="167">
        <v>10460000</v>
      </c>
      <c r="U31" s="167">
        <v>0</v>
      </c>
      <c r="V31" s="167">
        <v>0</v>
      </c>
      <c r="W31" s="184">
        <v>41191</v>
      </c>
      <c r="X31" s="167">
        <v>16014000</v>
      </c>
      <c r="Y31" s="167">
        <v>5.25</v>
      </c>
    </row>
    <row r="32" spans="3:25" ht="15">
      <c r="C32" s="141">
        <f t="shared" si="6"/>
        <v>1</v>
      </c>
      <c r="D32" s="141">
        <f t="shared" si="7"/>
        <v>1</v>
      </c>
      <c r="E32" s="141">
        <f t="shared" si="8"/>
        <v>1</v>
      </c>
      <c r="F32" s="141">
        <f t="shared" si="9"/>
        <v>5.72</v>
      </c>
      <c r="G32" s="142">
        <f t="shared" si="10"/>
        <v>0</v>
      </c>
      <c r="H32" s="142">
        <f t="shared" si="11"/>
        <v>5.72</v>
      </c>
      <c r="I32" s="171">
        <v>48432</v>
      </c>
      <c r="J32" s="169" t="s">
        <v>115</v>
      </c>
      <c r="K32" s="169">
        <v>559</v>
      </c>
      <c r="L32" s="169">
        <v>855</v>
      </c>
      <c r="M32" s="169">
        <v>6898</v>
      </c>
      <c r="N32" s="169">
        <v>559</v>
      </c>
      <c r="O32" s="169">
        <v>855</v>
      </c>
      <c r="P32" s="169">
        <v>6898</v>
      </c>
      <c r="Q32" s="169" t="s">
        <v>114</v>
      </c>
      <c r="R32" s="169">
        <v>1</v>
      </c>
      <c r="S32" s="183">
        <v>41205</v>
      </c>
      <c r="T32" s="169">
        <v>10403900</v>
      </c>
      <c r="U32" s="169">
        <v>0</v>
      </c>
      <c r="V32" s="169">
        <v>0</v>
      </c>
      <c r="W32" s="183">
        <v>41205</v>
      </c>
      <c r="X32" s="169">
        <v>16242500</v>
      </c>
      <c r="Y32" s="169">
        <v>5.72</v>
      </c>
    </row>
    <row r="33" spans="3:25" ht="15">
      <c r="C33" s="141">
        <f t="shared" si="6"/>
        <v>1</v>
      </c>
      <c r="D33" s="141">
        <f t="shared" si="7"/>
        <v>1</v>
      </c>
      <c r="E33" s="141">
        <f t="shared" si="8"/>
        <v>1</v>
      </c>
      <c r="F33" s="141">
        <f t="shared" si="9"/>
        <v>6.18</v>
      </c>
      <c r="G33" s="142">
        <f t="shared" si="10"/>
        <v>0</v>
      </c>
      <c r="H33" s="142">
        <f t="shared" si="11"/>
        <v>6.18</v>
      </c>
      <c r="I33" s="172">
        <v>48471</v>
      </c>
      <c r="J33" s="167" t="s">
        <v>166</v>
      </c>
      <c r="K33" s="167">
        <v>559</v>
      </c>
      <c r="L33" s="167">
        <v>855</v>
      </c>
      <c r="M33" s="167">
        <v>8384</v>
      </c>
      <c r="N33" s="167">
        <v>559</v>
      </c>
      <c r="O33" s="167">
        <v>855</v>
      </c>
      <c r="P33" s="167">
        <v>8384</v>
      </c>
      <c r="Q33" s="167" t="s">
        <v>114</v>
      </c>
      <c r="R33" s="167">
        <v>1</v>
      </c>
      <c r="S33" s="184">
        <v>41208</v>
      </c>
      <c r="T33" s="167">
        <v>10181700</v>
      </c>
      <c r="U33" s="167">
        <v>0</v>
      </c>
      <c r="V33" s="167">
        <v>0</v>
      </c>
      <c r="W33" s="184">
        <v>41208</v>
      </c>
      <c r="X33" s="167">
        <v>16300000</v>
      </c>
      <c r="Y33" s="167">
        <v>6.18</v>
      </c>
    </row>
    <row r="34" spans="3:25" ht="15">
      <c r="C34" s="141">
        <f t="shared" si="6"/>
        <v>1</v>
      </c>
      <c r="D34" s="141">
        <f t="shared" si="7"/>
        <v>1</v>
      </c>
      <c r="E34" s="141">
        <f t="shared" si="8"/>
        <v>1</v>
      </c>
      <c r="F34" s="141">
        <f t="shared" si="9"/>
        <v>6.97</v>
      </c>
      <c r="G34" s="142">
        <f t="shared" si="10"/>
        <v>0</v>
      </c>
      <c r="H34" s="142">
        <f t="shared" si="11"/>
        <v>6.97</v>
      </c>
      <c r="I34" s="171">
        <v>48426</v>
      </c>
      <c r="J34" s="169" t="s">
        <v>167</v>
      </c>
      <c r="K34" s="169">
        <v>559</v>
      </c>
      <c r="L34" s="169">
        <v>855</v>
      </c>
      <c r="M34" s="169">
        <v>5533</v>
      </c>
      <c r="N34" s="169">
        <v>559</v>
      </c>
      <c r="O34" s="169">
        <v>855</v>
      </c>
      <c r="P34" s="169">
        <v>5533</v>
      </c>
      <c r="Q34" s="169" t="s">
        <v>114</v>
      </c>
      <c r="R34" s="169">
        <v>1</v>
      </c>
      <c r="S34" s="183">
        <v>41205</v>
      </c>
      <c r="T34" s="169">
        <v>8414600</v>
      </c>
      <c r="U34" s="169">
        <v>0</v>
      </c>
      <c r="V34" s="169">
        <v>0</v>
      </c>
      <c r="W34" s="183">
        <v>41205</v>
      </c>
      <c r="X34" s="169">
        <v>15403700</v>
      </c>
      <c r="Y34" s="169">
        <v>6.97</v>
      </c>
    </row>
    <row r="35" spans="3:25" ht="15">
      <c r="C35" s="141">
        <f t="shared" si="6"/>
        <v>1</v>
      </c>
      <c r="D35" s="141">
        <f t="shared" si="7"/>
        <v>0</v>
      </c>
      <c r="E35" s="141">
        <f t="shared" si="8"/>
        <v>0</v>
      </c>
      <c r="F35" s="141">
        <f t="shared" si="9"/>
        <v>0</v>
      </c>
      <c r="G35" s="142">
        <f t="shared" si="10"/>
        <v>0</v>
      </c>
      <c r="H35" s="142">
        <f t="shared" si="11"/>
        <v>0</v>
      </c>
      <c r="I35" s="171">
        <v>48429</v>
      </c>
      <c r="J35" s="169" t="s">
        <v>115</v>
      </c>
      <c r="K35" s="169">
        <v>559</v>
      </c>
      <c r="L35" s="169">
        <v>855</v>
      </c>
      <c r="M35" s="169">
        <v>5252</v>
      </c>
      <c r="N35" s="169">
        <v>559</v>
      </c>
      <c r="O35" s="169">
        <v>855</v>
      </c>
      <c r="P35" s="169">
        <v>5252</v>
      </c>
      <c r="Q35" s="169" t="s">
        <v>117</v>
      </c>
      <c r="R35" s="169">
        <v>1</v>
      </c>
      <c r="S35" s="183">
        <v>41204</v>
      </c>
      <c r="T35" s="169">
        <v>18470000</v>
      </c>
      <c r="U35" s="169">
        <v>0</v>
      </c>
      <c r="V35" s="169">
        <v>0</v>
      </c>
      <c r="W35" s="183">
        <v>41205</v>
      </c>
      <c r="X35" s="169">
        <v>10400000</v>
      </c>
      <c r="Y35" s="169">
        <v>15.88</v>
      </c>
    </row>
    <row r="36" spans="2:25" ht="15">
      <c r="B36" t="s">
        <v>205</v>
      </c>
      <c r="C36" s="141">
        <v>0</v>
      </c>
      <c r="D36" s="141">
        <v>0</v>
      </c>
      <c r="E36" s="141">
        <f t="shared" si="8"/>
        <v>0</v>
      </c>
      <c r="F36" s="141">
        <v>0</v>
      </c>
      <c r="G36" s="142">
        <f t="shared" si="10"/>
        <v>1</v>
      </c>
      <c r="H36" s="142">
        <f t="shared" si="11"/>
        <v>0</v>
      </c>
      <c r="I36" s="172">
        <v>48374</v>
      </c>
      <c r="J36" s="167" t="s">
        <v>169</v>
      </c>
      <c r="K36" s="167">
        <v>559</v>
      </c>
      <c r="L36" s="167">
        <v>855</v>
      </c>
      <c r="M36" s="167">
        <v>6884</v>
      </c>
      <c r="N36" s="167">
        <v>559</v>
      </c>
      <c r="O36" s="167">
        <v>855</v>
      </c>
      <c r="P36" s="167">
        <v>6884</v>
      </c>
      <c r="Q36" s="167" t="s">
        <v>114</v>
      </c>
      <c r="R36" s="167">
        <v>1</v>
      </c>
      <c r="S36" s="184">
        <v>41196</v>
      </c>
      <c r="T36" s="167">
        <v>15320000</v>
      </c>
      <c r="U36" s="167">
        <v>0</v>
      </c>
      <c r="V36" s="167">
        <v>0</v>
      </c>
      <c r="W36" s="184">
        <v>41197</v>
      </c>
      <c r="X36" s="167">
        <v>11060000</v>
      </c>
      <c r="Y36" s="167">
        <v>19.57</v>
      </c>
    </row>
    <row r="37" spans="3:25" ht="15">
      <c r="C37" s="141">
        <f t="shared" si="6"/>
        <v>1</v>
      </c>
      <c r="D37" s="141">
        <f t="shared" si="7"/>
        <v>1</v>
      </c>
      <c r="E37" s="141">
        <f t="shared" si="8"/>
        <v>1</v>
      </c>
      <c r="F37" s="141">
        <f t="shared" si="9"/>
        <v>21.28</v>
      </c>
      <c r="G37" s="142">
        <f t="shared" si="10"/>
        <v>0</v>
      </c>
      <c r="H37" s="142">
        <f t="shared" si="11"/>
        <v>21.28</v>
      </c>
      <c r="I37" s="171">
        <v>48384</v>
      </c>
      <c r="J37" s="169" t="s">
        <v>170</v>
      </c>
      <c r="K37" s="169">
        <v>559</v>
      </c>
      <c r="L37" s="169">
        <v>855</v>
      </c>
      <c r="M37" s="169">
        <v>3565</v>
      </c>
      <c r="N37" s="169">
        <v>559</v>
      </c>
      <c r="O37" s="169">
        <v>855</v>
      </c>
      <c r="P37" s="169">
        <v>3565</v>
      </c>
      <c r="Q37" s="169" t="s">
        <v>114</v>
      </c>
      <c r="R37" s="169">
        <v>1</v>
      </c>
      <c r="S37" s="183">
        <v>41197</v>
      </c>
      <c r="T37" s="169">
        <v>13413600</v>
      </c>
      <c r="U37" s="169">
        <v>0</v>
      </c>
      <c r="V37" s="169">
        <v>0</v>
      </c>
      <c r="W37" s="183">
        <v>41198</v>
      </c>
      <c r="X37" s="169">
        <v>10580000</v>
      </c>
      <c r="Y37" s="169">
        <v>21.28</v>
      </c>
    </row>
    <row r="38" spans="3:25" ht="15">
      <c r="C38" s="141">
        <f t="shared" si="6"/>
        <v>1</v>
      </c>
      <c r="D38" s="141">
        <f t="shared" si="7"/>
        <v>0</v>
      </c>
      <c r="E38" s="141">
        <f t="shared" si="8"/>
        <v>0</v>
      </c>
      <c r="F38" s="141">
        <f t="shared" si="9"/>
        <v>0</v>
      </c>
      <c r="G38" s="142">
        <f t="shared" si="10"/>
        <v>0</v>
      </c>
      <c r="H38" s="142">
        <f t="shared" si="11"/>
        <v>0</v>
      </c>
      <c r="I38" s="172">
        <v>48512</v>
      </c>
      <c r="J38" s="167" t="s">
        <v>126</v>
      </c>
      <c r="K38" s="167">
        <v>559</v>
      </c>
      <c r="L38" s="167">
        <v>855</v>
      </c>
      <c r="M38" s="167">
        <v>3770</v>
      </c>
      <c r="N38" s="167">
        <v>559</v>
      </c>
      <c r="O38" s="167">
        <v>855</v>
      </c>
      <c r="P38" s="167">
        <v>3770</v>
      </c>
      <c r="Q38" s="167" t="s">
        <v>123</v>
      </c>
      <c r="R38" s="167">
        <v>1</v>
      </c>
      <c r="S38" s="184">
        <v>41211</v>
      </c>
      <c r="T38" s="167">
        <v>15342400</v>
      </c>
      <c r="U38" s="167">
        <v>0</v>
      </c>
      <c r="V38" s="167">
        <v>0</v>
      </c>
      <c r="W38" s="184">
        <v>41212</v>
      </c>
      <c r="X38" s="167">
        <v>14590000</v>
      </c>
      <c r="Y38" s="167">
        <v>23.42</v>
      </c>
    </row>
    <row r="39" spans="3:25" s="42" customFormat="1" ht="12.75">
      <c r="C39" s="149">
        <f>SUM(C27:C38)</f>
        <v>11</v>
      </c>
      <c r="D39" s="149">
        <f>SUM(D27:D38)</f>
        <v>8</v>
      </c>
      <c r="E39" s="149">
        <f>SUM(E27:E38)</f>
        <v>8</v>
      </c>
      <c r="F39" s="149">
        <f>SUM(F27:F38)</f>
        <v>55.45</v>
      </c>
      <c r="G39" s="149">
        <f>SUM(G27:G38)</f>
        <v>1</v>
      </c>
      <c r="H39" s="149">
        <f>SUM(H27:H38)</f>
        <v>55.45</v>
      </c>
      <c r="I39" s="174"/>
      <c r="J39" s="170"/>
      <c r="K39" s="170"/>
      <c r="L39" s="170"/>
      <c r="M39" s="170"/>
      <c r="N39" s="170"/>
      <c r="O39" s="170"/>
      <c r="P39" s="170"/>
      <c r="Q39" s="170"/>
      <c r="R39" s="170"/>
      <c r="S39" s="186"/>
      <c r="T39" s="170"/>
      <c r="U39" s="170"/>
      <c r="V39" s="170"/>
      <c r="W39" s="186"/>
      <c r="X39" s="170"/>
      <c r="Y39" s="170"/>
    </row>
    <row r="40" spans="9:25" s="42" customFormat="1" ht="12.75">
      <c r="I40" s="174"/>
      <c r="J40" s="170"/>
      <c r="K40" s="170"/>
      <c r="L40" s="170"/>
      <c r="M40" s="170"/>
      <c r="N40" s="170"/>
      <c r="O40" s="170"/>
      <c r="P40" s="170"/>
      <c r="Q40" s="170"/>
      <c r="R40" s="170"/>
      <c r="S40" s="186"/>
      <c r="T40" s="170"/>
      <c r="U40" s="170"/>
      <c r="V40" s="170"/>
      <c r="W40" s="186"/>
      <c r="X40" s="170"/>
      <c r="Y40" s="170"/>
    </row>
    <row r="41" spans="9:25" s="42" customFormat="1" ht="12.75">
      <c r="I41" s="174"/>
      <c r="J41" s="170"/>
      <c r="K41" s="170"/>
      <c r="L41" s="170"/>
      <c r="M41" s="170"/>
      <c r="N41" s="170"/>
      <c r="O41" s="170"/>
      <c r="P41" s="170"/>
      <c r="Q41" s="170"/>
      <c r="R41" s="170"/>
      <c r="S41" s="186"/>
      <c r="T41" s="170"/>
      <c r="U41" s="170"/>
      <c r="V41" s="170"/>
      <c r="W41" s="186"/>
      <c r="X41" s="170"/>
      <c r="Y41" s="170"/>
    </row>
    <row r="42" spans="9:25" s="42" customFormat="1" ht="12.75">
      <c r="I42" s="174"/>
      <c r="J42" s="170"/>
      <c r="K42" s="170"/>
      <c r="L42" s="170"/>
      <c r="M42" s="170"/>
      <c r="N42" s="170"/>
      <c r="O42" s="170"/>
      <c r="P42" s="170"/>
      <c r="Q42" s="170"/>
      <c r="R42" s="170"/>
      <c r="S42" s="186"/>
      <c r="T42" s="170"/>
      <c r="U42" s="170"/>
      <c r="V42" s="170"/>
      <c r="W42" s="186"/>
      <c r="X42" s="170"/>
      <c r="Y42" s="170"/>
    </row>
    <row r="43" spans="3:25" s="178" customFormat="1" ht="15">
      <c r="C43" s="141">
        <f aca="true" t="shared" si="12" ref="C43:C49">IF(Q43="ADSL",0,IF(Q43="CRKT",0,1))</f>
        <v>1</v>
      </c>
      <c r="D43" s="141">
        <f aca="true" t="shared" si="13" ref="D43:D49">IF(Q43="NDT",1,IF(Q43="CBDT",1,IF(Q43="BSWD",1,IF(Q43="CCO",1,0))))</f>
        <v>0</v>
      </c>
      <c r="E43" s="141">
        <f aca="true" t="shared" si="14" ref="E43:E49">IF(AND(D43=1,F43&lt;=24),1,0)</f>
        <v>0</v>
      </c>
      <c r="F43" s="141">
        <f aca="true" t="shared" si="15" ref="F43:F49">IF(Q43="NDT",+Y43,IF(Q43="CBDT",+Y43,IF(Q43="BSWD",+Y43,IF(Q43="CCO",+Y43,0))))</f>
        <v>0</v>
      </c>
      <c r="G43" s="142">
        <f aca="true" t="shared" si="16" ref="G43:G49">_xlfn.IFERROR(IF(AND(S43&lt;=$A$2,W43&gt;=$A$2),1,0)+IF(AND(S43&lt;=$A$3,W43&gt;=$A$3),1,0)+IF(AND(S43&lt;=$A$4,W43&gt;=$A$4),1,0)+IF(AND(S43&lt;=$A$5,W43&gt;=$A$5),1,0)+IF(AND(S43&lt;=$A$10,W43&gt;=$A$10),1,0)+IF(AND(S43&lt;=$A$14,W43&gt;=$A$14),1,0)+IF(AND(S43&lt;=$A$15,W43&gt;=$A$15),1,0),"")</f>
        <v>0</v>
      </c>
      <c r="H43" s="142">
        <f aca="true" t="shared" si="17" ref="H43:H49">IF(F43=0,0,+F43-SUM(G43*24))</f>
        <v>0</v>
      </c>
      <c r="I43" s="171">
        <v>48305</v>
      </c>
      <c r="J43" s="169" t="s">
        <v>115</v>
      </c>
      <c r="K43" s="169">
        <v>559</v>
      </c>
      <c r="L43" s="169">
        <v>868</v>
      </c>
      <c r="M43" s="169">
        <v>3495</v>
      </c>
      <c r="N43" s="169">
        <v>559</v>
      </c>
      <c r="O43" s="169">
        <v>868</v>
      </c>
      <c r="P43" s="169">
        <v>3495</v>
      </c>
      <c r="Q43" s="169" t="s">
        <v>116</v>
      </c>
      <c r="R43" s="169">
        <v>1</v>
      </c>
      <c r="S43" s="183">
        <v>41190</v>
      </c>
      <c r="T43" s="169">
        <v>10422000</v>
      </c>
      <c r="U43" s="169">
        <v>0</v>
      </c>
      <c r="V43" s="169">
        <v>0</v>
      </c>
      <c r="W43" s="183">
        <v>41190</v>
      </c>
      <c r="X43" s="169">
        <v>13144000</v>
      </c>
      <c r="Y43" s="169">
        <v>2.53</v>
      </c>
    </row>
    <row r="44" spans="3:25" ht="15">
      <c r="C44" s="141">
        <f t="shared" si="12"/>
        <v>1</v>
      </c>
      <c r="D44" s="141">
        <f t="shared" si="13"/>
        <v>1</v>
      </c>
      <c r="E44" s="141">
        <f t="shared" si="14"/>
        <v>1</v>
      </c>
      <c r="F44" s="141">
        <f t="shared" si="15"/>
        <v>2.57</v>
      </c>
      <c r="G44" s="142">
        <f t="shared" si="16"/>
        <v>0</v>
      </c>
      <c r="H44" s="142">
        <f t="shared" si="17"/>
        <v>2.57</v>
      </c>
      <c r="I44" s="172">
        <v>48400</v>
      </c>
      <c r="J44" s="167" t="s">
        <v>115</v>
      </c>
      <c r="K44" s="167">
        <v>559</v>
      </c>
      <c r="L44" s="167">
        <v>868</v>
      </c>
      <c r="M44" s="167">
        <v>4331</v>
      </c>
      <c r="N44" s="167">
        <v>559</v>
      </c>
      <c r="O44" s="167">
        <v>868</v>
      </c>
      <c r="P44" s="167">
        <v>4332</v>
      </c>
      <c r="Q44" s="167" t="s">
        <v>114</v>
      </c>
      <c r="R44" s="167">
        <v>1</v>
      </c>
      <c r="S44" s="184">
        <v>41200</v>
      </c>
      <c r="T44" s="167">
        <v>11404500</v>
      </c>
      <c r="U44" s="167">
        <v>0</v>
      </c>
      <c r="V44" s="167">
        <v>0</v>
      </c>
      <c r="W44" s="184">
        <v>41200</v>
      </c>
      <c r="X44" s="167">
        <v>14151400</v>
      </c>
      <c r="Y44" s="167">
        <v>2.57</v>
      </c>
    </row>
    <row r="45" spans="3:25" ht="15">
      <c r="C45" s="141">
        <f t="shared" si="12"/>
        <v>1</v>
      </c>
      <c r="D45" s="141">
        <f t="shared" si="13"/>
        <v>1</v>
      </c>
      <c r="E45" s="141">
        <f t="shared" si="14"/>
        <v>1</v>
      </c>
      <c r="F45" s="141">
        <f t="shared" si="15"/>
        <v>2.8</v>
      </c>
      <c r="G45" s="142">
        <f t="shared" si="16"/>
        <v>0</v>
      </c>
      <c r="H45" s="142">
        <f t="shared" si="17"/>
        <v>2.8</v>
      </c>
      <c r="I45" s="171">
        <v>48504</v>
      </c>
      <c r="J45" s="169" t="s">
        <v>115</v>
      </c>
      <c r="K45" s="169">
        <v>559</v>
      </c>
      <c r="L45" s="169">
        <v>868</v>
      </c>
      <c r="M45" s="169">
        <v>4118</v>
      </c>
      <c r="N45" s="169">
        <v>559</v>
      </c>
      <c r="O45" s="169">
        <v>868</v>
      </c>
      <c r="P45" s="169">
        <v>4118</v>
      </c>
      <c r="Q45" s="169" t="s">
        <v>114</v>
      </c>
      <c r="R45" s="169">
        <v>1</v>
      </c>
      <c r="S45" s="183">
        <v>41211</v>
      </c>
      <c r="T45" s="169">
        <v>12251200</v>
      </c>
      <c r="U45" s="169">
        <v>0</v>
      </c>
      <c r="V45" s="169">
        <v>0</v>
      </c>
      <c r="W45" s="183">
        <v>41211</v>
      </c>
      <c r="X45" s="169">
        <v>15133100</v>
      </c>
      <c r="Y45" s="169">
        <v>2.8</v>
      </c>
    </row>
    <row r="46" spans="3:25" ht="15">
      <c r="C46" s="141">
        <f t="shared" si="12"/>
        <v>1</v>
      </c>
      <c r="D46" s="141">
        <f t="shared" si="13"/>
        <v>0</v>
      </c>
      <c r="E46" s="141">
        <f t="shared" si="14"/>
        <v>0</v>
      </c>
      <c r="F46" s="141">
        <f t="shared" si="15"/>
        <v>0</v>
      </c>
      <c r="G46" s="142">
        <f t="shared" si="16"/>
        <v>0</v>
      </c>
      <c r="H46" s="142">
        <f t="shared" si="17"/>
        <v>0</v>
      </c>
      <c r="I46" s="171">
        <v>48443</v>
      </c>
      <c r="J46" s="169" t="s">
        <v>133</v>
      </c>
      <c r="K46" s="169">
        <v>559</v>
      </c>
      <c r="L46" s="169">
        <v>868</v>
      </c>
      <c r="M46" s="169">
        <v>2277</v>
      </c>
      <c r="N46" s="169">
        <v>559</v>
      </c>
      <c r="O46" s="169">
        <v>868</v>
      </c>
      <c r="P46" s="169">
        <v>2277</v>
      </c>
      <c r="Q46" s="169" t="s">
        <v>120</v>
      </c>
      <c r="R46" s="169">
        <v>1</v>
      </c>
      <c r="S46" s="183">
        <v>41206</v>
      </c>
      <c r="T46" s="169">
        <v>10184600</v>
      </c>
      <c r="U46" s="169">
        <v>0</v>
      </c>
      <c r="V46" s="169">
        <v>0</v>
      </c>
      <c r="W46" s="183">
        <v>41206</v>
      </c>
      <c r="X46" s="169">
        <v>15090000</v>
      </c>
      <c r="Y46" s="169">
        <v>4.83</v>
      </c>
    </row>
    <row r="47" spans="3:25" ht="15">
      <c r="C47" s="141">
        <f t="shared" si="12"/>
        <v>1</v>
      </c>
      <c r="D47" s="141">
        <f t="shared" si="13"/>
        <v>0</v>
      </c>
      <c r="E47" s="141">
        <f t="shared" si="14"/>
        <v>0</v>
      </c>
      <c r="F47" s="141">
        <f t="shared" si="15"/>
        <v>0</v>
      </c>
      <c r="G47" s="142">
        <f t="shared" si="16"/>
        <v>0</v>
      </c>
      <c r="H47" s="142">
        <f t="shared" si="17"/>
        <v>0</v>
      </c>
      <c r="I47" s="172">
        <v>48470</v>
      </c>
      <c r="J47" s="167" t="s">
        <v>164</v>
      </c>
      <c r="K47" s="167">
        <v>559</v>
      </c>
      <c r="L47" s="167">
        <v>868</v>
      </c>
      <c r="M47" s="167">
        <v>58</v>
      </c>
      <c r="N47" s="167">
        <v>559</v>
      </c>
      <c r="O47" s="167">
        <v>868</v>
      </c>
      <c r="P47" s="167">
        <v>8800</v>
      </c>
      <c r="Q47" s="167" t="s">
        <v>127</v>
      </c>
      <c r="R47" s="167">
        <v>1</v>
      </c>
      <c r="S47" s="184">
        <v>41208</v>
      </c>
      <c r="T47" s="167">
        <v>9400400</v>
      </c>
      <c r="U47" s="167">
        <v>0</v>
      </c>
      <c r="V47" s="167">
        <v>0</v>
      </c>
      <c r="W47" s="184">
        <v>41208</v>
      </c>
      <c r="X47" s="167">
        <v>15435900</v>
      </c>
      <c r="Y47" s="167">
        <v>6.05</v>
      </c>
    </row>
    <row r="48" spans="3:25" ht="15">
      <c r="C48" s="141">
        <f t="shared" si="12"/>
        <v>1</v>
      </c>
      <c r="D48" s="141">
        <f t="shared" si="13"/>
        <v>1</v>
      </c>
      <c r="E48" s="141">
        <f t="shared" si="14"/>
        <v>1</v>
      </c>
      <c r="F48" s="141">
        <f t="shared" si="15"/>
        <v>7.4</v>
      </c>
      <c r="G48" s="142">
        <f t="shared" si="16"/>
        <v>0</v>
      </c>
      <c r="H48" s="142">
        <f t="shared" si="17"/>
        <v>7.4</v>
      </c>
      <c r="I48" s="172">
        <v>48289</v>
      </c>
      <c r="J48" s="167" t="s">
        <v>168</v>
      </c>
      <c r="K48" s="167">
        <v>559</v>
      </c>
      <c r="L48" s="167">
        <v>868</v>
      </c>
      <c r="M48" s="167">
        <v>3349</v>
      </c>
      <c r="N48" s="167">
        <v>559</v>
      </c>
      <c r="O48" s="167">
        <v>868</v>
      </c>
      <c r="P48" s="167">
        <v>3349</v>
      </c>
      <c r="Q48" s="167" t="s">
        <v>114</v>
      </c>
      <c r="R48" s="167">
        <v>1</v>
      </c>
      <c r="S48" s="184">
        <v>41186</v>
      </c>
      <c r="T48" s="167">
        <v>8145300</v>
      </c>
      <c r="U48" s="167">
        <v>0</v>
      </c>
      <c r="V48" s="167">
        <v>0</v>
      </c>
      <c r="W48" s="184">
        <v>41186</v>
      </c>
      <c r="X48" s="167">
        <v>15392000</v>
      </c>
      <c r="Y48" s="167">
        <v>7.4</v>
      </c>
    </row>
    <row r="49" spans="3:25" ht="15">
      <c r="C49" s="141">
        <f t="shared" si="12"/>
        <v>1</v>
      </c>
      <c r="D49" s="141">
        <f t="shared" si="13"/>
        <v>1</v>
      </c>
      <c r="E49" s="141">
        <f t="shared" si="14"/>
        <v>1</v>
      </c>
      <c r="F49" s="141">
        <f t="shared" si="15"/>
        <v>22.13</v>
      </c>
      <c r="G49" s="142">
        <f t="shared" si="16"/>
        <v>0</v>
      </c>
      <c r="H49" s="142">
        <f t="shared" si="17"/>
        <v>22.13</v>
      </c>
      <c r="I49" s="172">
        <v>48517</v>
      </c>
      <c r="J49" s="167" t="s">
        <v>165</v>
      </c>
      <c r="K49" s="167">
        <v>559</v>
      </c>
      <c r="L49" s="167">
        <v>868</v>
      </c>
      <c r="M49" s="167">
        <v>3349</v>
      </c>
      <c r="N49" s="167">
        <v>559</v>
      </c>
      <c r="O49" s="167">
        <v>868</v>
      </c>
      <c r="P49" s="167">
        <v>3349</v>
      </c>
      <c r="Q49" s="167" t="s">
        <v>114</v>
      </c>
      <c r="R49" s="167">
        <v>1</v>
      </c>
      <c r="S49" s="184">
        <v>41212</v>
      </c>
      <c r="T49" s="167">
        <v>14583000</v>
      </c>
      <c r="U49" s="167">
        <v>0</v>
      </c>
      <c r="V49" s="167">
        <v>0</v>
      </c>
      <c r="W49" s="184">
        <v>41213</v>
      </c>
      <c r="X49" s="167">
        <v>13053800</v>
      </c>
      <c r="Y49" s="167">
        <v>22.13</v>
      </c>
    </row>
    <row r="50" spans="3:25" s="42" customFormat="1" ht="12.75">
      <c r="C50" s="149">
        <f>SUM(C43:C49)</f>
        <v>7</v>
      </c>
      <c r="D50" s="149">
        <f>SUM(D43:D49)</f>
        <v>4</v>
      </c>
      <c r="E50" s="149">
        <f>SUM(E43:E49)</f>
        <v>4</v>
      </c>
      <c r="F50" s="149">
        <f>SUM(F43:F49)</f>
        <v>34.9</v>
      </c>
      <c r="G50" s="149">
        <f>SUM(G43:G49)</f>
        <v>0</v>
      </c>
      <c r="H50" s="149">
        <f>SUM(H43:H49)</f>
        <v>34.9</v>
      </c>
      <c r="I50" s="174"/>
      <c r="J50" s="170"/>
      <c r="K50" s="170"/>
      <c r="L50" s="170"/>
      <c r="M50" s="170"/>
      <c r="N50" s="170"/>
      <c r="O50" s="170"/>
      <c r="P50" s="170"/>
      <c r="Q50" s="170"/>
      <c r="R50" s="170"/>
      <c r="S50" s="186"/>
      <c r="T50" s="170"/>
      <c r="U50" s="170"/>
      <c r="V50" s="170"/>
      <c r="W50" s="186"/>
      <c r="X50" s="170"/>
      <c r="Y50" s="170"/>
    </row>
    <row r="51" spans="9:25" s="42" customFormat="1" ht="12.75">
      <c r="I51" s="174"/>
      <c r="J51" s="170"/>
      <c r="K51" s="170"/>
      <c r="L51" s="170"/>
      <c r="M51" s="170"/>
      <c r="N51" s="170"/>
      <c r="O51" s="170"/>
      <c r="P51" s="170"/>
      <c r="Q51" s="170"/>
      <c r="R51" s="170"/>
      <c r="S51" s="186"/>
      <c r="T51" s="170"/>
      <c r="U51" s="170"/>
      <c r="V51" s="170"/>
      <c r="W51" s="186"/>
      <c r="X51" s="170"/>
      <c r="Y51" s="170"/>
    </row>
    <row r="52" spans="9:25" s="42" customFormat="1" ht="12.75">
      <c r="I52" s="174"/>
      <c r="J52" s="170"/>
      <c r="K52" s="170"/>
      <c r="L52" s="170"/>
      <c r="M52" s="170"/>
      <c r="N52" s="170"/>
      <c r="O52" s="170"/>
      <c r="P52" s="170"/>
      <c r="Q52" s="170"/>
      <c r="R52" s="170"/>
      <c r="S52" s="186"/>
      <c r="T52" s="170"/>
      <c r="U52" s="170"/>
      <c r="V52" s="170"/>
      <c r="W52" s="186"/>
      <c r="X52" s="170"/>
      <c r="Y52" s="170"/>
    </row>
    <row r="53" spans="9:25" s="42" customFormat="1" ht="12.75">
      <c r="I53" s="174"/>
      <c r="J53" s="170"/>
      <c r="K53" s="170"/>
      <c r="L53" s="170"/>
      <c r="M53" s="170"/>
      <c r="N53" s="170"/>
      <c r="O53" s="170"/>
      <c r="P53" s="170"/>
      <c r="Q53" s="170"/>
      <c r="R53" s="170"/>
      <c r="S53" s="186"/>
      <c r="T53" s="170"/>
      <c r="U53" s="170"/>
      <c r="V53" s="170"/>
      <c r="W53" s="186"/>
      <c r="X53" s="170"/>
      <c r="Y53" s="170"/>
    </row>
    <row r="54" spans="3:25" ht="15">
      <c r="C54" s="141">
        <f aca="true" t="shared" si="18" ref="C54:C64">IF(Q54="ADSL",0,IF(Q54="CRKT",0,1))</f>
        <v>1</v>
      </c>
      <c r="D54" s="141">
        <f aca="true" t="shared" si="19" ref="D54:D64">IF(Q54="NDT",1,IF(Q54="CBDT",1,IF(Q54="BSWD",1,IF(Q54="CCO",1,0))))</f>
        <v>1</v>
      </c>
      <c r="E54" s="141">
        <f aca="true" t="shared" si="20" ref="E54:E64">IF(AND(D54=1,F54&lt;=24),1,0)</f>
        <v>1</v>
      </c>
      <c r="F54" s="141">
        <f aca="true" t="shared" si="21" ref="F54:F64">IF(Q54="NDT",+Y54,IF(Q54="CBDT",+Y54,IF(Q54="BSWD",+Y54,IF(Q54="CCO",+Y54,0))))</f>
        <v>0.72</v>
      </c>
      <c r="G54" s="142">
        <f aca="true" t="shared" si="22" ref="G54:G64">_xlfn.IFERROR(IF(AND(S54&lt;=$A$2,W54&gt;=$A$2),1,0)+IF(AND(S54&lt;=$A$3,W54&gt;=$A$3),1,0)+IF(AND(S54&lt;=$A$4,W54&gt;=$A$4),1,0)+IF(AND(S54&lt;=$A$5,W54&gt;=$A$5),1,0)+IF(AND(S54&lt;=$A$10,W54&gt;=$A$10),1,0)+IF(AND(S54&lt;=$A$14,W54&gt;=$A$14),1,0)+IF(AND(S54&lt;=$A$15,W54&gt;=$A$15),1,0),"")</f>
        <v>0</v>
      </c>
      <c r="H54" s="142">
        <f aca="true" t="shared" si="23" ref="H54:H64">IF(F54=0,0,+F54-SUM(G54*24))</f>
        <v>0.72</v>
      </c>
      <c r="I54" s="171">
        <v>48308</v>
      </c>
      <c r="J54" s="169" t="s">
        <v>115</v>
      </c>
      <c r="K54" s="169">
        <v>559</v>
      </c>
      <c r="L54" s="169">
        <v>877</v>
      </c>
      <c r="M54" s="169">
        <v>7088</v>
      </c>
      <c r="N54" s="169">
        <v>559</v>
      </c>
      <c r="O54" s="169">
        <v>877</v>
      </c>
      <c r="P54" s="169">
        <v>7088</v>
      </c>
      <c r="Q54" s="169" t="s">
        <v>125</v>
      </c>
      <c r="R54" s="169">
        <v>1</v>
      </c>
      <c r="S54" s="183">
        <v>41188</v>
      </c>
      <c r="T54" s="169">
        <v>11170000</v>
      </c>
      <c r="U54" s="169">
        <v>0</v>
      </c>
      <c r="V54" s="169">
        <v>0</v>
      </c>
      <c r="W54" s="183">
        <v>41188</v>
      </c>
      <c r="X54" s="169">
        <v>12000000</v>
      </c>
      <c r="Y54" s="169">
        <v>0.72</v>
      </c>
    </row>
    <row r="55" spans="3:25" ht="15">
      <c r="C55" s="141">
        <f t="shared" si="18"/>
        <v>1</v>
      </c>
      <c r="D55" s="141">
        <f t="shared" si="19"/>
        <v>1</v>
      </c>
      <c r="E55" s="141">
        <f t="shared" si="20"/>
        <v>1</v>
      </c>
      <c r="F55" s="141">
        <f t="shared" si="21"/>
        <v>0.83</v>
      </c>
      <c r="G55" s="142">
        <f t="shared" si="22"/>
        <v>0</v>
      </c>
      <c r="H55" s="142">
        <f t="shared" si="23"/>
        <v>0.83</v>
      </c>
      <c r="I55" s="171">
        <v>48476</v>
      </c>
      <c r="J55" s="169" t="s">
        <v>160</v>
      </c>
      <c r="K55" s="169">
        <v>559</v>
      </c>
      <c r="L55" s="169">
        <v>877</v>
      </c>
      <c r="M55" s="169">
        <v>6395</v>
      </c>
      <c r="N55" s="169">
        <v>559</v>
      </c>
      <c r="O55" s="169">
        <v>877</v>
      </c>
      <c r="P55" s="169">
        <v>6395</v>
      </c>
      <c r="Q55" s="169" t="s">
        <v>114</v>
      </c>
      <c r="R55" s="169">
        <v>1</v>
      </c>
      <c r="S55" s="183">
        <v>41208</v>
      </c>
      <c r="T55" s="169">
        <v>14492400</v>
      </c>
      <c r="U55" s="169">
        <v>0</v>
      </c>
      <c r="V55" s="169">
        <v>0</v>
      </c>
      <c r="W55" s="183">
        <v>41208</v>
      </c>
      <c r="X55" s="169">
        <v>15402100</v>
      </c>
      <c r="Y55" s="169">
        <v>0.83</v>
      </c>
    </row>
    <row r="56" spans="3:25" ht="15">
      <c r="C56" s="141">
        <f t="shared" si="18"/>
        <v>1</v>
      </c>
      <c r="D56" s="141">
        <f t="shared" si="19"/>
        <v>1</v>
      </c>
      <c r="E56" s="141">
        <f t="shared" si="20"/>
        <v>1</v>
      </c>
      <c r="F56" s="141">
        <f t="shared" si="21"/>
        <v>1.73</v>
      </c>
      <c r="G56" s="142">
        <f t="shared" si="22"/>
        <v>0</v>
      </c>
      <c r="H56" s="142">
        <f t="shared" si="23"/>
        <v>1.73</v>
      </c>
      <c r="I56" s="172">
        <v>48465</v>
      </c>
      <c r="J56" s="167" t="s">
        <v>140</v>
      </c>
      <c r="K56" s="167">
        <v>559</v>
      </c>
      <c r="L56" s="167">
        <v>877</v>
      </c>
      <c r="M56" s="167">
        <v>7343</v>
      </c>
      <c r="N56" s="167">
        <v>559</v>
      </c>
      <c r="O56" s="167">
        <v>877</v>
      </c>
      <c r="P56" s="167">
        <v>7343</v>
      </c>
      <c r="Q56" s="167" t="s">
        <v>125</v>
      </c>
      <c r="R56" s="167">
        <v>1</v>
      </c>
      <c r="S56" s="184">
        <v>41207</v>
      </c>
      <c r="T56" s="167">
        <v>13492200</v>
      </c>
      <c r="U56" s="167">
        <v>0</v>
      </c>
      <c r="V56" s="167">
        <v>0</v>
      </c>
      <c r="W56" s="184">
        <v>41207</v>
      </c>
      <c r="X56" s="167">
        <v>15334800</v>
      </c>
      <c r="Y56" s="167">
        <v>1.73</v>
      </c>
    </row>
    <row r="57" spans="3:25" s="178" customFormat="1" ht="15">
      <c r="C57" s="141">
        <f t="shared" si="18"/>
        <v>1</v>
      </c>
      <c r="D57" s="141">
        <f t="shared" si="19"/>
        <v>1</v>
      </c>
      <c r="E57" s="141">
        <f t="shared" si="20"/>
        <v>1</v>
      </c>
      <c r="F57" s="141">
        <f t="shared" si="21"/>
        <v>2.87</v>
      </c>
      <c r="G57" s="142">
        <f t="shared" si="22"/>
        <v>0</v>
      </c>
      <c r="H57" s="142">
        <f t="shared" si="23"/>
        <v>2.87</v>
      </c>
      <c r="I57" s="172">
        <v>48463</v>
      </c>
      <c r="J57" s="167" t="s">
        <v>146</v>
      </c>
      <c r="K57" s="167">
        <v>559</v>
      </c>
      <c r="L57" s="167">
        <v>877</v>
      </c>
      <c r="M57" s="167">
        <v>4046</v>
      </c>
      <c r="N57" s="167">
        <v>559</v>
      </c>
      <c r="O57" s="167">
        <v>877</v>
      </c>
      <c r="P57" s="167">
        <v>4046</v>
      </c>
      <c r="Q57" s="167" t="s">
        <v>114</v>
      </c>
      <c r="R57" s="167">
        <v>1</v>
      </c>
      <c r="S57" s="184">
        <v>41207</v>
      </c>
      <c r="T57" s="167">
        <v>11145200</v>
      </c>
      <c r="U57" s="167">
        <v>0</v>
      </c>
      <c r="V57" s="167">
        <v>0</v>
      </c>
      <c r="W57" s="184">
        <v>41207</v>
      </c>
      <c r="X57" s="167">
        <v>14074500</v>
      </c>
      <c r="Y57" s="167">
        <v>2.87</v>
      </c>
    </row>
    <row r="58" spans="3:25" ht="15">
      <c r="C58" s="141">
        <f t="shared" si="18"/>
        <v>1</v>
      </c>
      <c r="D58" s="141">
        <f t="shared" si="19"/>
        <v>0</v>
      </c>
      <c r="E58" s="141">
        <f t="shared" si="20"/>
        <v>0</v>
      </c>
      <c r="F58" s="141">
        <f t="shared" si="21"/>
        <v>0</v>
      </c>
      <c r="G58" s="142">
        <f t="shared" si="22"/>
        <v>0</v>
      </c>
      <c r="H58" s="142">
        <f t="shared" si="23"/>
        <v>0</v>
      </c>
      <c r="I58" s="172">
        <v>48468</v>
      </c>
      <c r="J58" s="167" t="s">
        <v>162</v>
      </c>
      <c r="K58" s="167">
        <v>559</v>
      </c>
      <c r="L58" s="167">
        <v>877</v>
      </c>
      <c r="M58" s="167">
        <v>2530</v>
      </c>
      <c r="N58" s="167">
        <v>559</v>
      </c>
      <c r="O58" s="167">
        <v>877</v>
      </c>
      <c r="P58" s="167">
        <v>2530</v>
      </c>
      <c r="Q58" s="167" t="s">
        <v>124</v>
      </c>
      <c r="R58" s="167">
        <v>1</v>
      </c>
      <c r="S58" s="184">
        <v>41208</v>
      </c>
      <c r="T58" s="167">
        <v>8091800</v>
      </c>
      <c r="U58" s="167">
        <v>0</v>
      </c>
      <c r="V58" s="167">
        <v>0</v>
      </c>
      <c r="W58" s="184">
        <v>41208</v>
      </c>
      <c r="X58" s="167">
        <v>12200700</v>
      </c>
      <c r="Y58" s="167">
        <v>4.17</v>
      </c>
    </row>
    <row r="59" spans="3:25" ht="15">
      <c r="C59" s="141">
        <f t="shared" si="18"/>
        <v>1</v>
      </c>
      <c r="D59" s="141">
        <f t="shared" si="19"/>
        <v>1</v>
      </c>
      <c r="E59" s="141">
        <f t="shared" si="20"/>
        <v>1</v>
      </c>
      <c r="F59" s="141">
        <f t="shared" si="21"/>
        <v>5.1</v>
      </c>
      <c r="G59" s="142">
        <f t="shared" si="22"/>
        <v>0</v>
      </c>
      <c r="H59" s="142">
        <f t="shared" si="23"/>
        <v>5.1</v>
      </c>
      <c r="I59" s="172">
        <v>48376</v>
      </c>
      <c r="J59" s="167" t="s">
        <v>115</v>
      </c>
      <c r="K59" s="167">
        <v>559</v>
      </c>
      <c r="L59" s="167">
        <v>877</v>
      </c>
      <c r="M59" s="167">
        <v>7662</v>
      </c>
      <c r="N59" s="167">
        <v>559</v>
      </c>
      <c r="O59" s="167">
        <v>877</v>
      </c>
      <c r="P59" s="167">
        <v>7662</v>
      </c>
      <c r="Q59" s="167" t="s">
        <v>114</v>
      </c>
      <c r="R59" s="167">
        <v>1</v>
      </c>
      <c r="S59" s="184">
        <v>41195</v>
      </c>
      <c r="T59" s="167">
        <v>8550000</v>
      </c>
      <c r="U59" s="167">
        <v>0</v>
      </c>
      <c r="V59" s="167">
        <v>0</v>
      </c>
      <c r="W59" s="184">
        <v>41195</v>
      </c>
      <c r="X59" s="167">
        <v>14014900</v>
      </c>
      <c r="Y59" s="167">
        <v>5.1</v>
      </c>
    </row>
    <row r="60" spans="3:25" ht="15">
      <c r="C60" s="141">
        <f t="shared" si="18"/>
        <v>1</v>
      </c>
      <c r="D60" s="141">
        <f t="shared" si="19"/>
        <v>1</v>
      </c>
      <c r="E60" s="141">
        <f t="shared" si="20"/>
        <v>1</v>
      </c>
      <c r="F60" s="141">
        <f t="shared" si="21"/>
        <v>6.05</v>
      </c>
      <c r="G60" s="142">
        <f t="shared" si="22"/>
        <v>0</v>
      </c>
      <c r="H60" s="142">
        <f t="shared" si="23"/>
        <v>6.05</v>
      </c>
      <c r="I60" s="171">
        <v>48522</v>
      </c>
      <c r="J60" s="169" t="s">
        <v>165</v>
      </c>
      <c r="K60" s="169">
        <v>559</v>
      </c>
      <c r="L60" s="169">
        <v>877</v>
      </c>
      <c r="M60" s="169">
        <v>7308</v>
      </c>
      <c r="N60" s="169">
        <v>559</v>
      </c>
      <c r="O60" s="169">
        <v>877</v>
      </c>
      <c r="P60" s="169">
        <v>7308</v>
      </c>
      <c r="Q60" s="169" t="s">
        <v>114</v>
      </c>
      <c r="R60" s="169">
        <v>1</v>
      </c>
      <c r="S60" s="183">
        <v>41213</v>
      </c>
      <c r="T60" s="169">
        <v>8033000</v>
      </c>
      <c r="U60" s="169">
        <v>0</v>
      </c>
      <c r="V60" s="169">
        <v>0</v>
      </c>
      <c r="W60" s="183">
        <v>41213</v>
      </c>
      <c r="X60" s="169">
        <v>14070000</v>
      </c>
      <c r="Y60" s="169">
        <v>6.05</v>
      </c>
    </row>
    <row r="61" spans="3:25" ht="15">
      <c r="C61" s="141">
        <f t="shared" si="18"/>
        <v>1</v>
      </c>
      <c r="D61" s="141">
        <f t="shared" si="19"/>
        <v>1</v>
      </c>
      <c r="E61" s="141">
        <f t="shared" si="20"/>
        <v>1</v>
      </c>
      <c r="F61" s="141">
        <f t="shared" si="21"/>
        <v>7.53</v>
      </c>
      <c r="G61" s="142">
        <f t="shared" si="22"/>
        <v>0</v>
      </c>
      <c r="H61" s="142">
        <f t="shared" si="23"/>
        <v>7.53</v>
      </c>
      <c r="I61" s="180">
        <v>48478</v>
      </c>
      <c r="J61" s="181" t="s">
        <v>136</v>
      </c>
      <c r="K61" s="181">
        <v>559</v>
      </c>
      <c r="L61" s="181">
        <v>877</v>
      </c>
      <c r="M61" s="181">
        <v>2374</v>
      </c>
      <c r="N61" s="181">
        <v>559</v>
      </c>
      <c r="O61" s="181">
        <v>877</v>
      </c>
      <c r="P61" s="181">
        <v>2374</v>
      </c>
      <c r="Q61" s="181" t="s">
        <v>114</v>
      </c>
      <c r="R61" s="181">
        <v>1</v>
      </c>
      <c r="S61" s="185">
        <v>41211</v>
      </c>
      <c r="T61" s="181">
        <v>8201500</v>
      </c>
      <c r="U61" s="181">
        <v>0</v>
      </c>
      <c r="V61" s="181">
        <v>0</v>
      </c>
      <c r="W61" s="185">
        <v>41211</v>
      </c>
      <c r="X61" s="181">
        <v>15530000</v>
      </c>
      <c r="Y61" s="181">
        <v>7.53</v>
      </c>
    </row>
    <row r="62" spans="3:25" ht="15">
      <c r="C62" s="141">
        <f t="shared" si="18"/>
        <v>1</v>
      </c>
      <c r="D62" s="141">
        <f t="shared" si="19"/>
        <v>1</v>
      </c>
      <c r="E62" s="141">
        <f t="shared" si="20"/>
        <v>1</v>
      </c>
      <c r="F62" s="141">
        <f t="shared" si="21"/>
        <v>15.58</v>
      </c>
      <c r="G62" s="142">
        <f t="shared" si="22"/>
        <v>0</v>
      </c>
      <c r="H62" s="142">
        <f t="shared" si="23"/>
        <v>15.58</v>
      </c>
      <c r="I62" s="172">
        <v>48537</v>
      </c>
      <c r="J62" s="167" t="s">
        <v>145</v>
      </c>
      <c r="K62" s="167">
        <v>559</v>
      </c>
      <c r="L62" s="167">
        <v>877</v>
      </c>
      <c r="M62" s="167">
        <v>2276</v>
      </c>
      <c r="N62" s="167">
        <v>559</v>
      </c>
      <c r="O62" s="167">
        <v>877</v>
      </c>
      <c r="P62" s="167">
        <v>2276</v>
      </c>
      <c r="Q62" s="167" t="s">
        <v>125</v>
      </c>
      <c r="R62" s="167">
        <v>1</v>
      </c>
      <c r="S62" s="184">
        <v>41213</v>
      </c>
      <c r="T62" s="167">
        <v>16590000</v>
      </c>
      <c r="U62" s="167">
        <v>0</v>
      </c>
      <c r="V62" s="167">
        <v>0</v>
      </c>
      <c r="W62" s="184">
        <v>41214</v>
      </c>
      <c r="X62" s="167">
        <v>8331300</v>
      </c>
      <c r="Y62" s="167">
        <v>15.58</v>
      </c>
    </row>
    <row r="63" spans="3:25" ht="15">
      <c r="C63" s="141">
        <f t="shared" si="18"/>
        <v>1</v>
      </c>
      <c r="D63" s="141">
        <f t="shared" si="19"/>
        <v>0</v>
      </c>
      <c r="E63" s="141">
        <f t="shared" si="20"/>
        <v>0</v>
      </c>
      <c r="F63" s="141">
        <f t="shared" si="21"/>
        <v>0</v>
      </c>
      <c r="G63" s="142">
        <f t="shared" si="22"/>
        <v>0</v>
      </c>
      <c r="H63" s="142">
        <f t="shared" si="23"/>
        <v>0</v>
      </c>
      <c r="I63" s="172">
        <v>48309</v>
      </c>
      <c r="J63" s="167" t="s">
        <v>115</v>
      </c>
      <c r="K63" s="167">
        <v>559</v>
      </c>
      <c r="L63" s="167">
        <v>877</v>
      </c>
      <c r="M63" s="167">
        <v>3478</v>
      </c>
      <c r="N63" s="167">
        <v>559</v>
      </c>
      <c r="O63" s="167">
        <v>877</v>
      </c>
      <c r="P63" s="167">
        <v>3478</v>
      </c>
      <c r="Q63" s="167" t="s">
        <v>127</v>
      </c>
      <c r="R63" s="167">
        <v>1</v>
      </c>
      <c r="S63" s="184">
        <v>41187</v>
      </c>
      <c r="T63" s="167">
        <v>17070000</v>
      </c>
      <c r="U63" s="167">
        <v>0</v>
      </c>
      <c r="V63" s="167">
        <v>0</v>
      </c>
      <c r="W63" s="184">
        <v>41188</v>
      </c>
      <c r="X63" s="167">
        <v>10000000</v>
      </c>
      <c r="Y63" s="167">
        <v>16.88</v>
      </c>
    </row>
    <row r="64" spans="3:25" ht="15">
      <c r="C64" s="141">
        <f t="shared" si="18"/>
        <v>1</v>
      </c>
      <c r="D64" s="141">
        <f t="shared" si="19"/>
        <v>1</v>
      </c>
      <c r="E64" s="141">
        <f t="shared" si="20"/>
        <v>1</v>
      </c>
      <c r="F64" s="141">
        <f t="shared" si="21"/>
        <v>22.85</v>
      </c>
      <c r="G64" s="142">
        <f t="shared" si="22"/>
        <v>0</v>
      </c>
      <c r="H64" s="142">
        <f t="shared" si="23"/>
        <v>22.85</v>
      </c>
      <c r="I64" s="171">
        <v>48446</v>
      </c>
      <c r="J64" s="169" t="s">
        <v>171</v>
      </c>
      <c r="K64" s="169">
        <v>559</v>
      </c>
      <c r="L64" s="169">
        <v>877</v>
      </c>
      <c r="M64" s="169">
        <v>7054</v>
      </c>
      <c r="N64" s="169">
        <v>559</v>
      </c>
      <c r="O64" s="169">
        <v>877</v>
      </c>
      <c r="P64" s="169">
        <v>7054</v>
      </c>
      <c r="Q64" s="169" t="s">
        <v>114</v>
      </c>
      <c r="R64" s="169">
        <v>1</v>
      </c>
      <c r="S64" s="183">
        <v>41206</v>
      </c>
      <c r="T64" s="169">
        <v>13044500</v>
      </c>
      <c r="U64" s="169">
        <v>0</v>
      </c>
      <c r="V64" s="169">
        <v>0</v>
      </c>
      <c r="W64" s="183">
        <v>41207</v>
      </c>
      <c r="X64" s="169">
        <v>11550000</v>
      </c>
      <c r="Y64" s="169">
        <v>22.85</v>
      </c>
    </row>
    <row r="65" spans="3:25" s="42" customFormat="1" ht="12.75">
      <c r="C65" s="149">
        <f>SUM(C54:C64)</f>
        <v>11</v>
      </c>
      <c r="D65" s="149">
        <f>SUM(D54:D64)</f>
        <v>9</v>
      </c>
      <c r="E65" s="149">
        <f>SUM(E54:E64)</f>
        <v>9</v>
      </c>
      <c r="F65" s="149">
        <f>SUM(F54:F64)</f>
        <v>63.260000000000005</v>
      </c>
      <c r="G65" s="149">
        <f>SUM(G54:G64)</f>
        <v>0</v>
      </c>
      <c r="H65" s="149">
        <f>SUM(H54:H64)</f>
        <v>63.260000000000005</v>
      </c>
      <c r="I65" s="174"/>
      <c r="J65" s="170"/>
      <c r="K65" s="170"/>
      <c r="L65" s="170"/>
      <c r="M65" s="170"/>
      <c r="N65" s="170"/>
      <c r="O65" s="170"/>
      <c r="P65" s="170"/>
      <c r="Q65" s="170"/>
      <c r="R65" s="170"/>
      <c r="S65" s="186"/>
      <c r="T65" s="170"/>
      <c r="U65" s="170"/>
      <c r="V65" s="170"/>
      <c r="W65" s="186"/>
      <c r="X65" s="170"/>
      <c r="Y65" s="170"/>
    </row>
    <row r="66" spans="9:25" s="42" customFormat="1" ht="12.75">
      <c r="I66" s="174"/>
      <c r="J66" s="170"/>
      <c r="K66" s="170"/>
      <c r="L66" s="170"/>
      <c r="M66" s="170"/>
      <c r="N66" s="170"/>
      <c r="O66" s="170"/>
      <c r="P66" s="170"/>
      <c r="Q66" s="170"/>
      <c r="R66" s="170"/>
      <c r="S66" s="186"/>
      <c r="T66" s="170"/>
      <c r="U66" s="170"/>
      <c r="V66" s="170"/>
      <c r="W66" s="186"/>
      <c r="X66" s="170"/>
      <c r="Y66" s="170"/>
    </row>
    <row r="67" spans="9:25" s="42" customFormat="1" ht="12.75">
      <c r="I67" s="174"/>
      <c r="J67" s="170"/>
      <c r="K67" s="170"/>
      <c r="L67" s="170"/>
      <c r="M67" s="170"/>
      <c r="N67" s="170"/>
      <c r="O67" s="170"/>
      <c r="P67" s="170"/>
      <c r="Q67" s="170"/>
      <c r="R67" s="170"/>
      <c r="S67" s="186"/>
      <c r="T67" s="170"/>
      <c r="U67" s="170"/>
      <c r="V67" s="170"/>
      <c r="W67" s="186"/>
      <c r="X67" s="170"/>
      <c r="Y67" s="170"/>
    </row>
    <row r="68" spans="9:25" s="42" customFormat="1" ht="12.75">
      <c r="I68" s="174"/>
      <c r="J68" s="170"/>
      <c r="K68" s="170"/>
      <c r="L68" s="170"/>
      <c r="M68" s="170"/>
      <c r="N68" s="170"/>
      <c r="O68" s="170"/>
      <c r="P68" s="170"/>
      <c r="Q68" s="170"/>
      <c r="R68" s="170"/>
      <c r="S68" s="186"/>
      <c r="T68" s="170"/>
      <c r="U68" s="170"/>
      <c r="V68" s="170"/>
      <c r="W68" s="186"/>
      <c r="X68" s="170"/>
      <c r="Y68" s="170"/>
    </row>
    <row r="69" spans="3:25" ht="15">
      <c r="C69" s="141">
        <f>IF(Q69="ADSL",0,IF(Q69="CRKT",0,1))</f>
        <v>1</v>
      </c>
      <c r="D69" s="141">
        <f>IF(Q69="NDT",1,IF(Q69="CBDT",1,IF(Q69="BSWD",1,IF(Q69="CCO",1,0))))</f>
        <v>1</v>
      </c>
      <c r="E69" s="141">
        <f>IF(AND(D69=1,F69&lt;=24),1,0)</f>
        <v>1</v>
      </c>
      <c r="F69" s="141">
        <f>IF(Q69="NDT",+Y69,IF(Q69="CBDT",+Y69,IF(Q69="BSWD",+Y69,IF(Q69="CCO",+Y69,0))))</f>
        <v>3</v>
      </c>
      <c r="G69" s="142">
        <f>_xlfn.IFERROR(IF(AND(S69&lt;=$A$2,W69&gt;=$A$2),1,0)+IF(AND(S69&lt;=$A$3,W69&gt;=$A$3),1,0)+IF(AND(S69&lt;=$A$4,W69&gt;=$A$4),1,0)+IF(AND(S69&lt;=$A$5,W69&gt;=$A$5),1,0)+IF(AND(S69&lt;=$A$10,W69&gt;=$A$10),1,0)+IF(AND(S69&lt;=$A$14,W69&gt;=$A$14),1,0)+IF(AND(S69&lt;=$A$15,W69&gt;=$A$15),1,0),"")</f>
        <v>0</v>
      </c>
      <c r="H69" s="142">
        <f>IF(F69=0,0,+F69-SUM(G69*24))</f>
        <v>3</v>
      </c>
      <c r="I69" s="171">
        <v>48474</v>
      </c>
      <c r="J69" s="169" t="s">
        <v>115</v>
      </c>
      <c r="K69" s="169">
        <v>559</v>
      </c>
      <c r="L69" s="169">
        <v>893</v>
      </c>
      <c r="M69" s="169">
        <v>2360</v>
      </c>
      <c r="N69" s="169">
        <v>559</v>
      </c>
      <c r="O69" s="169">
        <v>893</v>
      </c>
      <c r="P69" s="169">
        <v>2360</v>
      </c>
      <c r="Q69" s="169" t="s">
        <v>114</v>
      </c>
      <c r="R69" s="169">
        <v>1</v>
      </c>
      <c r="S69" s="183">
        <v>41208</v>
      </c>
      <c r="T69" s="169">
        <v>11241100</v>
      </c>
      <c r="U69" s="169">
        <v>0</v>
      </c>
      <c r="V69" s="169">
        <v>0</v>
      </c>
      <c r="W69" s="183">
        <v>41208</v>
      </c>
      <c r="X69" s="169">
        <v>14243000</v>
      </c>
      <c r="Y69" s="169">
        <v>3</v>
      </c>
    </row>
    <row r="70" spans="3:8" ht="12.75">
      <c r="C70" s="149">
        <f>SUM(C69)</f>
        <v>1</v>
      </c>
      <c r="D70" s="149">
        <f>SUM(D69)</f>
        <v>1</v>
      </c>
      <c r="E70" s="149">
        <f>SUM(E69)</f>
        <v>1</v>
      </c>
      <c r="F70" s="149">
        <f>SUM(F69)</f>
        <v>3</v>
      </c>
      <c r="G70" s="149">
        <f>SUM(G69)</f>
        <v>0</v>
      </c>
      <c r="H70" s="149">
        <f>SUM(H69)</f>
        <v>3</v>
      </c>
    </row>
  </sheetData>
  <sheetProtection/>
  <conditionalFormatting sqref="G1">
    <cfRule type="cellIs" priority="10" dxfId="0" operator="greaterThan">
      <formula>0</formula>
    </cfRule>
  </conditionalFormatting>
  <conditionalFormatting sqref="G27:G38">
    <cfRule type="cellIs" priority="4" dxfId="0" operator="greaterThan">
      <formula>0</formula>
    </cfRule>
  </conditionalFormatting>
  <conditionalFormatting sqref="G5:G7">
    <cfRule type="cellIs" priority="8" dxfId="0" operator="greaterThan">
      <formula>0</formula>
    </cfRule>
  </conditionalFormatting>
  <conditionalFormatting sqref="G2">
    <cfRule type="cellIs" priority="7" dxfId="0" operator="greaterThan">
      <formula>0</formula>
    </cfRule>
  </conditionalFormatting>
  <conditionalFormatting sqref="G3">
    <cfRule type="cellIs" priority="6" dxfId="0" operator="greaterThan">
      <formula>0</formula>
    </cfRule>
  </conditionalFormatting>
  <conditionalFormatting sqref="G8:G22">
    <cfRule type="cellIs" priority="5" dxfId="0" operator="greaterThan">
      <formula>0</formula>
    </cfRule>
  </conditionalFormatting>
  <conditionalFormatting sqref="G43:G49">
    <cfRule type="cellIs" priority="3" dxfId="0" operator="greaterThan">
      <formula>0</formula>
    </cfRule>
  </conditionalFormatting>
  <conditionalFormatting sqref="G54:G64">
    <cfRule type="cellIs" priority="2" dxfId="0" operator="greaterThan">
      <formula>0</formula>
    </cfRule>
  </conditionalFormatting>
  <conditionalFormatting sqref="G69">
    <cfRule type="cellIs" priority="1" dxfId="0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34">
      <selection activeCell="K64" sqref="K64"/>
    </sheetView>
  </sheetViews>
  <sheetFormatPr defaultColWidth="9.140625" defaultRowHeight="12.75"/>
  <cols>
    <col min="1" max="1" width="9.57421875" style="42" customWidth="1"/>
    <col min="2" max="2" width="12.57421875" style="42" customWidth="1"/>
    <col min="3" max="4" width="9.7109375" style="42" customWidth="1"/>
    <col min="5" max="5" width="14.7109375" style="134" customWidth="1"/>
    <col min="6" max="6" width="12.8515625" style="42" customWidth="1"/>
    <col min="7" max="7" width="15.421875" style="134" customWidth="1"/>
  </cols>
  <sheetData>
    <row r="1" spans="1:7" s="1" customFormat="1" ht="39" thickBot="1">
      <c r="A1" s="198" t="s">
        <v>62</v>
      </c>
      <c r="B1" s="198" t="s">
        <v>63</v>
      </c>
      <c r="C1" s="198" t="s">
        <v>64</v>
      </c>
      <c r="D1" s="198" t="s">
        <v>65</v>
      </c>
      <c r="E1" s="199" t="s">
        <v>74</v>
      </c>
      <c r="F1" s="200" t="s">
        <v>75</v>
      </c>
      <c r="G1" s="201" t="s">
        <v>71</v>
      </c>
    </row>
    <row r="2" spans="1:7" ht="13.5" thickTop="1">
      <c r="A2" s="175"/>
      <c r="B2" s="175"/>
      <c r="C2" s="175"/>
      <c r="D2" s="175"/>
      <c r="E2" s="177"/>
      <c r="F2" s="175"/>
      <c r="G2" s="195"/>
    </row>
    <row r="3" spans="1:7" ht="12.75">
      <c r="A3" s="170">
        <v>452614</v>
      </c>
      <c r="B3" s="170" t="s">
        <v>66</v>
      </c>
      <c r="C3" s="170">
        <v>559</v>
      </c>
      <c r="D3" s="170">
        <v>841</v>
      </c>
      <c r="E3" s="176">
        <v>20121029112200</v>
      </c>
      <c r="F3" s="170">
        <v>20121102</v>
      </c>
      <c r="G3" s="176">
        <v>20121102094701</v>
      </c>
    </row>
    <row r="4" spans="1:7" ht="12.75">
      <c r="A4" s="170">
        <v>452771</v>
      </c>
      <c r="B4" s="170" t="s">
        <v>66</v>
      </c>
      <c r="C4" s="170">
        <v>559</v>
      </c>
      <c r="D4" s="170">
        <v>841</v>
      </c>
      <c r="E4" s="176">
        <v>20121031032300</v>
      </c>
      <c r="F4" s="170">
        <v>20121121</v>
      </c>
      <c r="G4" s="176">
        <v>20121121083501</v>
      </c>
    </row>
    <row r="5" spans="1:7" ht="12.75">
      <c r="A5" s="170">
        <v>452820</v>
      </c>
      <c r="B5" s="170" t="s">
        <v>66</v>
      </c>
      <c r="C5" s="170">
        <v>559</v>
      </c>
      <c r="D5" s="170">
        <v>841</v>
      </c>
      <c r="E5" s="176">
        <v>20121101033900</v>
      </c>
      <c r="F5" s="170">
        <v>20121106</v>
      </c>
      <c r="G5" s="176">
        <v>20121106132501</v>
      </c>
    </row>
    <row r="6" spans="1:7" ht="12.75">
      <c r="A6" s="170">
        <v>452965</v>
      </c>
      <c r="B6" s="170" t="s">
        <v>66</v>
      </c>
      <c r="C6" s="170">
        <v>559</v>
      </c>
      <c r="D6" s="170">
        <v>841</v>
      </c>
      <c r="E6" s="176">
        <v>20121106095100</v>
      </c>
      <c r="F6" s="170">
        <v>20121109</v>
      </c>
      <c r="G6" s="176">
        <v>20121109114501</v>
      </c>
    </row>
    <row r="7" spans="1:7" ht="12.75">
      <c r="A7" s="170">
        <v>453407</v>
      </c>
      <c r="B7" s="170" t="s">
        <v>68</v>
      </c>
      <c r="C7" s="170">
        <v>559</v>
      </c>
      <c r="D7" s="170">
        <v>841</v>
      </c>
      <c r="E7" s="176">
        <v>20121115034300</v>
      </c>
      <c r="F7" s="170">
        <v>20121116</v>
      </c>
      <c r="G7" s="176">
        <v>20121116085001</v>
      </c>
    </row>
    <row r="8" spans="1:7" ht="12.75">
      <c r="A8" s="170">
        <v>453546</v>
      </c>
      <c r="B8" s="170" t="s">
        <v>66</v>
      </c>
      <c r="C8" s="170">
        <v>559</v>
      </c>
      <c r="D8" s="170">
        <v>841</v>
      </c>
      <c r="E8" s="176">
        <v>20121119110200</v>
      </c>
      <c r="F8" s="170">
        <v>20121119</v>
      </c>
      <c r="G8" s="176">
        <v>20121119124301</v>
      </c>
    </row>
    <row r="9" spans="1:7" ht="12.75">
      <c r="A9" s="170">
        <v>453584</v>
      </c>
      <c r="B9" s="170" t="s">
        <v>66</v>
      </c>
      <c r="C9" s="170">
        <v>559</v>
      </c>
      <c r="D9" s="170">
        <v>841</v>
      </c>
      <c r="E9" s="176">
        <v>20121119022700</v>
      </c>
      <c r="F9" s="170">
        <v>20121126</v>
      </c>
      <c r="G9" s="176">
        <v>20121126092001</v>
      </c>
    </row>
    <row r="10" spans="1:7" ht="12.75">
      <c r="A10" s="170">
        <v>453697</v>
      </c>
      <c r="B10" s="170" t="s">
        <v>66</v>
      </c>
      <c r="C10" s="170">
        <v>559</v>
      </c>
      <c r="D10" s="170">
        <v>841</v>
      </c>
      <c r="E10" s="176">
        <v>20121126115700</v>
      </c>
      <c r="F10" s="170">
        <v>20121129</v>
      </c>
      <c r="G10" s="176">
        <v>20121129123801</v>
      </c>
    </row>
    <row r="11" spans="1:7" ht="12.75">
      <c r="A11" s="170">
        <v>454198</v>
      </c>
      <c r="B11" s="170" t="s">
        <v>66</v>
      </c>
      <c r="C11" s="170">
        <v>559</v>
      </c>
      <c r="D11" s="170">
        <v>841</v>
      </c>
      <c r="E11" s="176">
        <v>20121128084700</v>
      </c>
      <c r="F11" s="170">
        <v>20121130</v>
      </c>
      <c r="G11" s="176">
        <v>20121130081501</v>
      </c>
    </row>
    <row r="12" spans="1:7" ht="12.75">
      <c r="A12" s="170">
        <v>454261</v>
      </c>
      <c r="B12" s="170" t="s">
        <v>68</v>
      </c>
      <c r="C12" s="170">
        <v>559</v>
      </c>
      <c r="D12" s="170">
        <v>841</v>
      </c>
      <c r="E12" s="176">
        <v>20121129105900</v>
      </c>
      <c r="F12" s="170">
        <v>20121130</v>
      </c>
      <c r="G12" s="176">
        <v>20121129122401</v>
      </c>
    </row>
    <row r="13" spans="1:7" ht="12.75">
      <c r="A13" s="170">
        <v>454291</v>
      </c>
      <c r="B13" s="170" t="s">
        <v>66</v>
      </c>
      <c r="C13" s="170">
        <v>559</v>
      </c>
      <c r="D13" s="170">
        <v>841</v>
      </c>
      <c r="E13" s="176">
        <v>20121129021000</v>
      </c>
      <c r="F13" s="170">
        <v>20121130</v>
      </c>
      <c r="G13" s="176">
        <v>20121129160456</v>
      </c>
    </row>
    <row r="14" spans="1:6" ht="12.75">
      <c r="A14" s="170"/>
      <c r="B14" s="170"/>
      <c r="C14" s="170"/>
      <c r="D14" s="170"/>
      <c r="E14" s="176"/>
      <c r="F14" s="170"/>
    </row>
    <row r="15" spans="1:6" ht="12.75">
      <c r="A15" s="170"/>
      <c r="B15" s="170"/>
      <c r="C15" s="170"/>
      <c r="D15" s="170"/>
      <c r="E15" s="176"/>
      <c r="F15" s="170"/>
    </row>
    <row r="16" spans="1:6" ht="12.75">
      <c r="A16" s="170"/>
      <c r="B16" s="170"/>
      <c r="C16" s="170"/>
      <c r="D16" s="170"/>
      <c r="E16" s="176"/>
      <c r="F16" s="170"/>
    </row>
    <row r="17" spans="1:7" ht="12.75">
      <c r="A17" s="170">
        <v>449603</v>
      </c>
      <c r="B17" s="170" t="s">
        <v>66</v>
      </c>
      <c r="C17" s="170">
        <v>559</v>
      </c>
      <c r="D17" s="170">
        <v>855</v>
      </c>
      <c r="E17" s="176">
        <v>20120912122100</v>
      </c>
      <c r="F17" s="170">
        <v>20121128</v>
      </c>
      <c r="G17" s="176">
        <v>20121128094001</v>
      </c>
    </row>
    <row r="18" spans="1:7" ht="12.75">
      <c r="A18" s="170">
        <v>452852</v>
      </c>
      <c r="B18" s="170" t="s">
        <v>66</v>
      </c>
      <c r="C18" s="170">
        <v>559</v>
      </c>
      <c r="D18" s="170">
        <v>855</v>
      </c>
      <c r="E18" s="176">
        <v>20121102110400</v>
      </c>
      <c r="F18" s="170">
        <v>20121106</v>
      </c>
      <c r="G18" s="176">
        <v>20121105154901</v>
      </c>
    </row>
    <row r="19" spans="1:7" ht="12.75">
      <c r="A19" s="170">
        <v>452855</v>
      </c>
      <c r="B19" s="170" t="s">
        <v>66</v>
      </c>
      <c r="C19" s="170">
        <v>559</v>
      </c>
      <c r="D19" s="170">
        <v>855</v>
      </c>
      <c r="E19" s="176">
        <v>20121102112900</v>
      </c>
      <c r="F19" s="170">
        <v>20121120</v>
      </c>
      <c r="G19" s="176">
        <v>20121119151801</v>
      </c>
    </row>
    <row r="20" spans="1:7" ht="12.75">
      <c r="A20" s="170">
        <v>452882</v>
      </c>
      <c r="B20" s="170" t="s">
        <v>66</v>
      </c>
      <c r="C20" s="170">
        <v>559</v>
      </c>
      <c r="D20" s="170">
        <v>855</v>
      </c>
      <c r="E20" s="176">
        <v>20121102035700</v>
      </c>
      <c r="F20" s="170">
        <v>20121106</v>
      </c>
      <c r="G20" s="176">
        <v>20121106095601</v>
      </c>
    </row>
    <row r="21" spans="1:7" ht="12.75">
      <c r="A21" s="170">
        <v>453024</v>
      </c>
      <c r="B21" s="170" t="s">
        <v>68</v>
      </c>
      <c r="C21" s="170">
        <v>559</v>
      </c>
      <c r="D21" s="170">
        <v>855</v>
      </c>
      <c r="E21" s="176">
        <v>20121107100900</v>
      </c>
      <c r="F21" s="170">
        <v>20121109</v>
      </c>
      <c r="G21" s="176">
        <v>20121109160001</v>
      </c>
    </row>
    <row r="22" spans="1:7" ht="12.75">
      <c r="A22" s="170">
        <v>453149</v>
      </c>
      <c r="B22" s="170" t="s">
        <v>66</v>
      </c>
      <c r="C22" s="170">
        <v>559</v>
      </c>
      <c r="D22" s="170">
        <v>855</v>
      </c>
      <c r="E22" s="176">
        <v>20121108031400</v>
      </c>
      <c r="F22" s="170">
        <v>20121112</v>
      </c>
      <c r="G22" s="176">
        <v>20121112090201</v>
      </c>
    </row>
    <row r="23" spans="1:7" ht="12.75">
      <c r="A23" s="170">
        <v>453224</v>
      </c>
      <c r="B23" s="170" t="s">
        <v>66</v>
      </c>
      <c r="C23" s="170">
        <v>559</v>
      </c>
      <c r="D23" s="170">
        <v>855</v>
      </c>
      <c r="E23" s="176">
        <v>20121112101700</v>
      </c>
      <c r="F23" s="170">
        <v>20121121</v>
      </c>
      <c r="G23" s="176">
        <v>20121121130801</v>
      </c>
    </row>
    <row r="24" spans="1:7" ht="12.75">
      <c r="A24" s="170">
        <v>453250</v>
      </c>
      <c r="B24" s="170" t="s">
        <v>66</v>
      </c>
      <c r="C24" s="170">
        <v>559</v>
      </c>
      <c r="D24" s="170">
        <v>855</v>
      </c>
      <c r="E24" s="176">
        <v>20121112010900</v>
      </c>
      <c r="F24" s="170">
        <v>20121116</v>
      </c>
      <c r="G24" s="176">
        <v>20121116114701</v>
      </c>
    </row>
    <row r="25" spans="1:7" ht="12.75">
      <c r="A25" s="170">
        <v>453310</v>
      </c>
      <c r="B25" s="170" t="s">
        <v>68</v>
      </c>
      <c r="C25" s="170">
        <v>559</v>
      </c>
      <c r="D25" s="170">
        <v>855</v>
      </c>
      <c r="E25" s="176">
        <v>20121113014400</v>
      </c>
      <c r="F25" s="170">
        <v>20121116</v>
      </c>
      <c r="G25" s="176">
        <v>20121114132201</v>
      </c>
    </row>
    <row r="26" spans="1:7" ht="12.75">
      <c r="A26" s="170">
        <v>453554</v>
      </c>
      <c r="B26" s="170" t="s">
        <v>66</v>
      </c>
      <c r="C26" s="170">
        <v>559</v>
      </c>
      <c r="D26" s="170">
        <v>855</v>
      </c>
      <c r="E26" s="176">
        <v>20121119120800</v>
      </c>
      <c r="F26" s="170">
        <v>20121126</v>
      </c>
      <c r="G26" s="176">
        <v>20121126155201</v>
      </c>
    </row>
    <row r="27" spans="1:7" ht="12.75">
      <c r="A27" s="170">
        <v>453561</v>
      </c>
      <c r="B27" s="170" t="s">
        <v>66</v>
      </c>
      <c r="C27" s="170">
        <v>559</v>
      </c>
      <c r="D27" s="170">
        <v>855</v>
      </c>
      <c r="E27" s="176">
        <v>20121119123200</v>
      </c>
      <c r="F27" s="170">
        <v>20121121</v>
      </c>
      <c r="G27" s="176">
        <v>20121121124001</v>
      </c>
    </row>
    <row r="28" spans="1:7" ht="12.75">
      <c r="A28" s="170">
        <v>453680</v>
      </c>
      <c r="B28" s="170" t="s">
        <v>68</v>
      </c>
      <c r="C28" s="170">
        <v>559</v>
      </c>
      <c r="D28" s="170">
        <v>855</v>
      </c>
      <c r="E28" s="176">
        <v>20121126081200</v>
      </c>
      <c r="F28" s="170">
        <v>20121127</v>
      </c>
      <c r="G28" s="176">
        <v>20121127101501</v>
      </c>
    </row>
    <row r="29" spans="1:7" ht="12.75">
      <c r="A29" s="170">
        <v>454054</v>
      </c>
      <c r="B29" s="170" t="s">
        <v>66</v>
      </c>
      <c r="C29" s="170">
        <v>559</v>
      </c>
      <c r="D29" s="170">
        <v>855</v>
      </c>
      <c r="E29" s="176">
        <v>20121127095300</v>
      </c>
      <c r="F29" s="170">
        <v>20121127</v>
      </c>
      <c r="G29" s="176">
        <v>20121127104301</v>
      </c>
    </row>
    <row r="30" spans="1:6" ht="12.75">
      <c r="A30" s="170"/>
      <c r="B30" s="170"/>
      <c r="C30" s="170"/>
      <c r="D30" s="170"/>
      <c r="E30" s="176"/>
      <c r="F30" s="170"/>
    </row>
    <row r="31" spans="1:6" ht="12.75">
      <c r="A31" s="170"/>
      <c r="B31" s="170"/>
      <c r="C31" s="170"/>
      <c r="D31" s="170"/>
      <c r="E31" s="176"/>
      <c r="F31" s="170"/>
    </row>
    <row r="32" spans="1:6" ht="12.75">
      <c r="A32" s="170"/>
      <c r="B32" s="170"/>
      <c r="C32" s="170"/>
      <c r="D32" s="170"/>
      <c r="E32" s="176"/>
      <c r="F32" s="170"/>
    </row>
    <row r="33" spans="1:7" ht="12.75">
      <c r="A33" s="170">
        <v>453027</v>
      </c>
      <c r="B33" s="170" t="s">
        <v>66</v>
      </c>
      <c r="C33" s="170">
        <v>559</v>
      </c>
      <c r="D33" s="170">
        <v>865</v>
      </c>
      <c r="E33" s="176">
        <v>20121107103200</v>
      </c>
      <c r="F33" s="170">
        <v>20121109</v>
      </c>
      <c r="G33" s="176">
        <v>20121107153701</v>
      </c>
    </row>
    <row r="34" spans="1:7" ht="12.75">
      <c r="A34" s="170"/>
      <c r="B34" s="170"/>
      <c r="C34" s="170"/>
      <c r="D34" s="170"/>
      <c r="E34" s="176"/>
      <c r="F34" s="170"/>
      <c r="G34" s="176"/>
    </row>
    <row r="35" spans="1:7" ht="12.75">
      <c r="A35" s="170"/>
      <c r="B35" s="170"/>
      <c r="C35" s="170"/>
      <c r="D35" s="170"/>
      <c r="E35" s="176"/>
      <c r="F35" s="170"/>
      <c r="G35" s="176"/>
    </row>
    <row r="36" spans="1:7" ht="12.75">
      <c r="A36" s="170"/>
      <c r="B36" s="170"/>
      <c r="C36" s="170"/>
      <c r="D36" s="170"/>
      <c r="E36" s="176"/>
      <c r="F36" s="170"/>
      <c r="G36" s="176"/>
    </row>
    <row r="37" spans="1:7" ht="12.75">
      <c r="A37" s="170">
        <v>401065</v>
      </c>
      <c r="B37" s="170" t="s">
        <v>66</v>
      </c>
      <c r="C37" s="170">
        <v>559</v>
      </c>
      <c r="D37" s="170">
        <v>868</v>
      </c>
      <c r="E37" s="176">
        <v>20101109024900</v>
      </c>
      <c r="F37" s="170">
        <v>20121101</v>
      </c>
      <c r="G37" s="176">
        <v>20121101122601</v>
      </c>
    </row>
    <row r="38" spans="1:7" ht="12.75">
      <c r="A38" s="170"/>
      <c r="B38" s="170"/>
      <c r="C38" s="170"/>
      <c r="D38" s="170"/>
      <c r="E38" s="176"/>
      <c r="F38" s="170"/>
      <c r="G38" s="176"/>
    </row>
    <row r="39" spans="1:7" ht="12.75">
      <c r="A39" s="170"/>
      <c r="B39" s="170"/>
      <c r="C39" s="170"/>
      <c r="D39" s="170"/>
      <c r="E39" s="176"/>
      <c r="F39" s="170"/>
      <c r="G39" s="176"/>
    </row>
    <row r="40" spans="1:7" ht="12.75">
      <c r="A40" s="170"/>
      <c r="B40" s="170"/>
      <c r="C40" s="170"/>
      <c r="D40" s="170"/>
      <c r="E40" s="176"/>
      <c r="F40" s="170"/>
      <c r="G40" s="176"/>
    </row>
    <row r="41" spans="1:7" ht="12.75">
      <c r="A41" s="170">
        <v>437824</v>
      </c>
      <c r="B41" s="170" t="s">
        <v>67</v>
      </c>
      <c r="C41" s="170">
        <v>559</v>
      </c>
      <c r="D41" s="170">
        <v>877</v>
      </c>
      <c r="E41" s="176">
        <v>20120305085100</v>
      </c>
      <c r="F41" s="170">
        <v>20121101</v>
      </c>
      <c r="G41" s="176">
        <v>20121101100001</v>
      </c>
    </row>
    <row r="42" spans="1:7" ht="12.75">
      <c r="A42" s="170">
        <v>452654</v>
      </c>
      <c r="B42" s="170" t="s">
        <v>66</v>
      </c>
      <c r="C42" s="170">
        <v>559</v>
      </c>
      <c r="D42" s="170">
        <v>877</v>
      </c>
      <c r="E42" s="176">
        <v>20121030082000</v>
      </c>
      <c r="F42" s="170">
        <v>20121102</v>
      </c>
      <c r="G42" s="176">
        <v>20121102153401</v>
      </c>
    </row>
    <row r="43" spans="1:7" ht="12.75">
      <c r="A43" s="170">
        <v>452834</v>
      </c>
      <c r="B43" s="170" t="s">
        <v>66</v>
      </c>
      <c r="C43" s="170">
        <v>559</v>
      </c>
      <c r="D43" s="170">
        <v>877</v>
      </c>
      <c r="E43" s="176">
        <v>20121102091300</v>
      </c>
      <c r="F43" s="170">
        <v>20121102</v>
      </c>
      <c r="G43" s="176">
        <v>20121102100701</v>
      </c>
    </row>
    <row r="44" spans="1:7" ht="12.75">
      <c r="A44" s="170">
        <v>452872</v>
      </c>
      <c r="B44" s="170" t="s">
        <v>68</v>
      </c>
      <c r="C44" s="170">
        <v>559</v>
      </c>
      <c r="D44" s="170">
        <v>877</v>
      </c>
      <c r="E44" s="176">
        <v>20121102023200</v>
      </c>
      <c r="F44" s="170">
        <v>20121106</v>
      </c>
      <c r="G44" s="176">
        <v>20121106142501</v>
      </c>
    </row>
    <row r="45" spans="1:7" ht="12.75">
      <c r="A45" s="170">
        <v>453044</v>
      </c>
      <c r="B45" s="170" t="s">
        <v>67</v>
      </c>
      <c r="C45" s="170">
        <v>559</v>
      </c>
      <c r="D45" s="170">
        <v>877</v>
      </c>
      <c r="E45" s="176">
        <v>20121107010700</v>
      </c>
      <c r="F45" s="170">
        <v>20121109</v>
      </c>
      <c r="G45" s="176">
        <v>20121109102501</v>
      </c>
    </row>
    <row r="46" spans="1:7" ht="12.75">
      <c r="A46" s="170">
        <v>453117</v>
      </c>
      <c r="B46" s="170" t="s">
        <v>68</v>
      </c>
      <c r="C46" s="170">
        <v>559</v>
      </c>
      <c r="D46" s="170">
        <v>877</v>
      </c>
      <c r="E46" s="176">
        <v>20121108120200</v>
      </c>
      <c r="F46" s="170">
        <v>20121112</v>
      </c>
      <c r="G46" s="176">
        <v>20121112132501</v>
      </c>
    </row>
    <row r="47" spans="1:7" ht="12.75">
      <c r="A47" s="170">
        <v>453161</v>
      </c>
      <c r="B47" s="170" t="s">
        <v>66</v>
      </c>
      <c r="C47" s="170">
        <v>559</v>
      </c>
      <c r="D47" s="170">
        <v>877</v>
      </c>
      <c r="E47" s="176">
        <v>20121109082400</v>
      </c>
      <c r="F47" s="170">
        <v>20121116</v>
      </c>
      <c r="G47" s="176">
        <v>20121116132201</v>
      </c>
    </row>
    <row r="48" spans="1:7" ht="12.75">
      <c r="A48" s="170">
        <v>453178</v>
      </c>
      <c r="B48" s="170" t="s">
        <v>66</v>
      </c>
      <c r="C48" s="170">
        <v>559</v>
      </c>
      <c r="D48" s="170">
        <v>877</v>
      </c>
      <c r="E48" s="176">
        <v>20121109122400</v>
      </c>
      <c r="F48" s="170">
        <v>20121116</v>
      </c>
      <c r="G48" s="176">
        <v>20121115150801</v>
      </c>
    </row>
    <row r="49" spans="1:7" ht="12.75">
      <c r="A49" s="170">
        <v>453210</v>
      </c>
      <c r="B49" s="170" t="s">
        <v>68</v>
      </c>
      <c r="C49" s="170">
        <v>559</v>
      </c>
      <c r="D49" s="170">
        <v>877</v>
      </c>
      <c r="E49" s="176">
        <v>20121112084100</v>
      </c>
      <c r="F49" s="170">
        <v>20121112</v>
      </c>
      <c r="G49" s="176">
        <v>20121112111901</v>
      </c>
    </row>
    <row r="50" spans="1:7" ht="12.75">
      <c r="A50" s="170">
        <v>453271</v>
      </c>
      <c r="B50" s="170" t="s">
        <v>68</v>
      </c>
      <c r="C50" s="170">
        <v>559</v>
      </c>
      <c r="D50" s="170">
        <v>877</v>
      </c>
      <c r="E50" s="176">
        <v>20121113095900</v>
      </c>
      <c r="F50" s="170">
        <v>20121113</v>
      </c>
      <c r="G50" s="176">
        <v>20121113110101</v>
      </c>
    </row>
    <row r="51" spans="1:7" ht="12.75">
      <c r="A51" s="170">
        <v>453582</v>
      </c>
      <c r="B51" s="170" t="s">
        <v>66</v>
      </c>
      <c r="C51" s="170">
        <v>559</v>
      </c>
      <c r="D51" s="170">
        <v>877</v>
      </c>
      <c r="E51" s="176">
        <v>20121119021200</v>
      </c>
      <c r="F51" s="170">
        <v>20121121</v>
      </c>
      <c r="G51" s="176">
        <v>20121121123701</v>
      </c>
    </row>
    <row r="52" spans="1:7" ht="12.75">
      <c r="A52" s="170">
        <v>453594</v>
      </c>
      <c r="B52" s="170" t="s">
        <v>66</v>
      </c>
      <c r="C52" s="170">
        <v>559</v>
      </c>
      <c r="D52" s="170">
        <v>877</v>
      </c>
      <c r="E52" s="176">
        <v>20121119040200</v>
      </c>
      <c r="F52" s="170">
        <v>20121120</v>
      </c>
      <c r="G52" s="176">
        <v>20121120083601</v>
      </c>
    </row>
    <row r="53" spans="1:7" ht="12.75">
      <c r="A53" s="170">
        <v>453609</v>
      </c>
      <c r="B53" s="170" t="s">
        <v>68</v>
      </c>
      <c r="C53" s="170">
        <v>559</v>
      </c>
      <c r="D53" s="170">
        <v>877</v>
      </c>
      <c r="E53" s="176">
        <v>20121120095900</v>
      </c>
      <c r="F53" s="170">
        <v>20121128</v>
      </c>
      <c r="G53" s="176">
        <v>20121128143001</v>
      </c>
    </row>
    <row r="54" spans="1:7" ht="12.75">
      <c r="A54" s="170">
        <v>454063</v>
      </c>
      <c r="B54" s="170" t="s">
        <v>66</v>
      </c>
      <c r="C54" s="170">
        <v>559</v>
      </c>
      <c r="D54" s="170">
        <v>877</v>
      </c>
      <c r="E54" s="176">
        <v>20121127103100</v>
      </c>
      <c r="F54" s="170">
        <v>20121130</v>
      </c>
      <c r="G54" s="176">
        <v>20121127152201</v>
      </c>
    </row>
    <row r="55" spans="1:7" ht="12.75">
      <c r="A55" s="170">
        <v>454168</v>
      </c>
      <c r="B55" s="170" t="s">
        <v>66</v>
      </c>
      <c r="C55" s="170">
        <v>559</v>
      </c>
      <c r="D55" s="170">
        <v>877</v>
      </c>
      <c r="E55" s="176">
        <v>20121127033500</v>
      </c>
      <c r="F55" s="170">
        <v>20121128</v>
      </c>
      <c r="G55" s="176">
        <v>20121128093901</v>
      </c>
    </row>
    <row r="56" spans="1:6" ht="12.75">
      <c r="A56" s="170"/>
      <c r="B56" s="170"/>
      <c r="C56" s="170"/>
      <c r="D56" s="170"/>
      <c r="E56" s="176"/>
      <c r="F56" s="170"/>
    </row>
    <row r="57" spans="1:6" ht="12.75">
      <c r="A57" s="170"/>
      <c r="B57" s="170"/>
      <c r="C57" s="170"/>
      <c r="D57" s="170"/>
      <c r="E57" s="176"/>
      <c r="F57" s="170"/>
    </row>
    <row r="58" spans="1:6" ht="12.75">
      <c r="A58" s="170"/>
      <c r="B58" s="170"/>
      <c r="C58" s="170"/>
      <c r="D58" s="170"/>
      <c r="E58" s="176"/>
      <c r="F58" s="170"/>
    </row>
    <row r="59" spans="1:7" ht="12.75">
      <c r="A59" s="170">
        <v>453296</v>
      </c>
      <c r="B59" s="170" t="s">
        <v>66</v>
      </c>
      <c r="C59" s="170">
        <v>559</v>
      </c>
      <c r="D59" s="170">
        <v>893</v>
      </c>
      <c r="E59" s="176">
        <v>20121113125000</v>
      </c>
      <c r="F59" s="170">
        <v>20121115</v>
      </c>
      <c r="G59" s="176">
        <v>20121115095701</v>
      </c>
    </row>
    <row r="60" spans="1:7" ht="12.75">
      <c r="A60" s="170"/>
      <c r="B60" s="170"/>
      <c r="C60" s="170"/>
      <c r="D60" s="170"/>
      <c r="E60" s="176"/>
      <c r="F60" s="170"/>
      <c r="G60" s="176"/>
    </row>
    <row r="61" spans="1:7" ht="12.75">
      <c r="A61" s="170"/>
      <c r="B61" s="170"/>
      <c r="C61" s="170"/>
      <c r="D61" s="170"/>
      <c r="E61" s="176"/>
      <c r="F61" s="170"/>
      <c r="G61" s="176"/>
    </row>
    <row r="62" spans="1:7" ht="12.75">
      <c r="A62" s="170"/>
      <c r="B62" s="170"/>
      <c r="C62" s="170"/>
      <c r="D62" s="170"/>
      <c r="E62" s="176"/>
      <c r="F62" s="170"/>
      <c r="G62" s="176"/>
    </row>
    <row r="63" spans="1:7" ht="12.75">
      <c r="A63" s="170">
        <v>453026</v>
      </c>
      <c r="B63" s="170" t="s">
        <v>66</v>
      </c>
      <c r="C63" s="170">
        <v>760</v>
      </c>
      <c r="D63" s="170">
        <v>928</v>
      </c>
      <c r="E63" s="176">
        <v>20121107103200</v>
      </c>
      <c r="F63" s="170">
        <v>20121114</v>
      </c>
      <c r="G63" s="176">
        <v>20121114090401</v>
      </c>
    </row>
    <row r="64" ht="12.75">
      <c r="G64" s="17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7"/>
  <sheetViews>
    <sheetView zoomScalePageLayoutView="0" workbookViewId="0" topLeftCell="A16">
      <selection activeCell="G15" sqref="G15"/>
    </sheetView>
  </sheetViews>
  <sheetFormatPr defaultColWidth="9.140625" defaultRowHeight="12.75"/>
  <cols>
    <col min="1" max="1" width="10.7109375" style="0" bestFit="1" customWidth="1"/>
    <col min="2" max="2" width="10.7109375" style="42" customWidth="1"/>
    <col min="9" max="9" width="8.140625" style="0" bestFit="1" customWidth="1"/>
    <col min="10" max="10" width="22.28125" style="0" bestFit="1" customWidth="1"/>
    <col min="11" max="11" width="8.8515625" style="0" bestFit="1" customWidth="1"/>
    <col min="12" max="12" width="8.7109375" style="0" bestFit="1" customWidth="1"/>
    <col min="13" max="13" width="7.8515625" style="0" bestFit="1" customWidth="1"/>
    <col min="14" max="14" width="9.8515625" style="0" bestFit="1" customWidth="1"/>
    <col min="15" max="15" width="9.7109375" style="0" bestFit="1" customWidth="1"/>
    <col min="16" max="16" width="8.8515625" style="0" bestFit="1" customWidth="1"/>
    <col min="17" max="18" width="10.00390625" style="0" bestFit="1" customWidth="1"/>
    <col min="19" max="19" width="10.140625" style="0" bestFit="1" customWidth="1"/>
    <col min="20" max="20" width="9.57421875" style="0" bestFit="1" customWidth="1"/>
    <col min="21" max="21" width="9.7109375" style="0" bestFit="1" customWidth="1"/>
    <col min="22" max="22" width="9.57421875" style="0" bestFit="1" customWidth="1"/>
    <col min="23" max="23" width="10.140625" style="0" bestFit="1" customWidth="1"/>
    <col min="24" max="24" width="9.57421875" style="0" bestFit="1" customWidth="1"/>
    <col min="25" max="25" width="13.28125" style="0" bestFit="1" customWidth="1"/>
  </cols>
  <sheetData>
    <row r="1" spans="1:25" ht="135.75" thickBot="1">
      <c r="A1" s="135" t="s">
        <v>159</v>
      </c>
      <c r="B1" s="205"/>
      <c r="C1" s="136" t="s">
        <v>91</v>
      </c>
      <c r="D1" s="137" t="s">
        <v>92</v>
      </c>
      <c r="E1" s="138" t="s">
        <v>93</v>
      </c>
      <c r="F1" s="138" t="s">
        <v>94</v>
      </c>
      <c r="G1" s="139" t="s">
        <v>95</v>
      </c>
      <c r="H1" s="138" t="s">
        <v>96</v>
      </c>
      <c r="I1" s="173" t="s">
        <v>97</v>
      </c>
      <c r="J1" s="166" t="s">
        <v>98</v>
      </c>
      <c r="K1" s="166" t="s">
        <v>99</v>
      </c>
      <c r="L1" s="166" t="s">
        <v>100</v>
      </c>
      <c r="M1" s="166" t="s">
        <v>101</v>
      </c>
      <c r="N1" s="166" t="s">
        <v>102</v>
      </c>
      <c r="O1" s="166" t="s">
        <v>103</v>
      </c>
      <c r="P1" s="166" t="s">
        <v>104</v>
      </c>
      <c r="Q1" s="166" t="s">
        <v>105</v>
      </c>
      <c r="R1" s="166" t="s">
        <v>106</v>
      </c>
      <c r="S1" s="166" t="s">
        <v>107</v>
      </c>
      <c r="T1" s="166" t="s">
        <v>108</v>
      </c>
      <c r="U1" s="166" t="s">
        <v>109</v>
      </c>
      <c r="V1" s="166" t="s">
        <v>110</v>
      </c>
      <c r="W1" s="166" t="s">
        <v>111</v>
      </c>
      <c r="X1" s="166" t="s">
        <v>112</v>
      </c>
      <c r="Y1" s="166" t="s">
        <v>113</v>
      </c>
    </row>
    <row r="2" spans="1:25" ht="15.75" thickTop="1">
      <c r="A2" s="140">
        <v>41217</v>
      </c>
      <c r="B2" s="187"/>
      <c r="C2" s="141">
        <f>IF(Q2="ADSL",0,IF(Q2="CRKT",0,1))</f>
        <v>1</v>
      </c>
      <c r="D2" s="141">
        <f>IF(Q2="NDT",1,IF(Q2="CBDT",1,IF(Q2="BSWD",1,IF(Q2="CCO",1,0))))</f>
        <v>1</v>
      </c>
      <c r="E2" s="141">
        <f>IF(AND(D2=1,F2&lt;=24),1,0)</f>
        <v>1</v>
      </c>
      <c r="F2" s="141">
        <f>IF(Q2="NDT",+Y2,IF(Q2="CBDT",+Y2,IF(Q2="BSWD",+Y2,IF(Q2="CCO",+Y2,0))))</f>
        <v>7.25</v>
      </c>
      <c r="G2" s="142">
        <f>_xlfn.IFERROR(IF(AND(S2&lt;=$A$2,W2&gt;=$A$2),1,0)+IF(AND(S2&lt;=$A$3,W2&gt;=$A$3),1,0)+IF(AND(S2&lt;=$A$4,W2&gt;=$A$4),1,0)+IF(AND(S2&lt;=$A$5,W2&gt;=$A$5),1,0)+IF(AND(S2&lt;=$A$6,W2&gt;=$A$6),1,0)+IF(AND(S2&lt;=$A$7,W2&gt;=$A$7),1,0)+IF(AND(S2&lt;=$A$16,W2&gt;=$A$16),1,0),"")</f>
        <v>0</v>
      </c>
      <c r="H2" s="142">
        <f>IF(F2=0,0,+F2-SUM(G2*24))</f>
        <v>7.25</v>
      </c>
      <c r="I2" s="179">
        <v>48704</v>
      </c>
      <c r="J2" s="168" t="s">
        <v>182</v>
      </c>
      <c r="K2" s="168">
        <v>559</v>
      </c>
      <c r="L2" s="168">
        <v>822</v>
      </c>
      <c r="M2" s="168">
        <v>2257</v>
      </c>
      <c r="N2" s="168">
        <v>559</v>
      </c>
      <c r="O2" s="168">
        <v>822</v>
      </c>
      <c r="P2" s="168">
        <v>2257</v>
      </c>
      <c r="Q2" s="168" t="s">
        <v>114</v>
      </c>
      <c r="R2" s="168">
        <v>1</v>
      </c>
      <c r="S2" s="182">
        <v>41232</v>
      </c>
      <c r="T2" s="168">
        <v>8132300</v>
      </c>
      <c r="U2" s="168">
        <v>0</v>
      </c>
      <c r="V2" s="168">
        <v>0</v>
      </c>
      <c r="W2" s="182">
        <v>41232</v>
      </c>
      <c r="X2" s="168">
        <v>15292100</v>
      </c>
      <c r="Y2" s="168">
        <v>7.25</v>
      </c>
    </row>
    <row r="3" spans="1:25" ht="15">
      <c r="A3" s="140">
        <v>41224</v>
      </c>
      <c r="B3" s="187"/>
      <c r="C3" s="141">
        <f>IF(Q3="ADSL",0,IF(Q3="CRKT",0,1))</f>
        <v>1</v>
      </c>
      <c r="D3" s="141">
        <f>IF(Q3="NDT",1,IF(Q3="CBDT",1,IF(Q3="BSWD",1,IF(Q3="CCO",1,0))))</f>
        <v>0</v>
      </c>
      <c r="E3" s="141">
        <f>IF(AND(D3=1,F3&lt;=24),1,0)</f>
        <v>0</v>
      </c>
      <c r="F3" s="141">
        <f>IF(Q3="NDT",+Y3,IF(Q3="CBDT",+Y3,IF(Q3="BSWD",+Y3,IF(Q3="CCO",+Y3,0))))</f>
        <v>0</v>
      </c>
      <c r="G3" s="142">
        <f>_xlfn.IFERROR(IF(AND(S3&lt;=$A$2,W3&gt;=$A$2),1,0)+IF(AND(S3&lt;=$A$3,W3&gt;=$A$3),1,0)+IF(AND(S3&lt;=$A$4,W3&gt;=$A$4),1,0)+IF(AND(S3&lt;=$A$5,W3&gt;=$A$5),1,0)+IF(AND(S3&lt;=$A$10,W3&gt;=$A$10),1,0)+IF(AND(S3&lt;=$A$14,W3&gt;=$A$14),1,0)+IF(AND(S3&lt;=$A$15,W3&gt;=$A$15),1,0),"")</f>
        <v>0</v>
      </c>
      <c r="H3" s="142">
        <f>IF(F3=0,0,+F3-SUM(G3*24))</f>
        <v>0</v>
      </c>
      <c r="I3" s="172">
        <v>48547</v>
      </c>
      <c r="J3" s="167" t="s">
        <v>183</v>
      </c>
      <c r="K3" s="167">
        <v>559</v>
      </c>
      <c r="L3" s="167">
        <v>822</v>
      </c>
      <c r="M3" s="167">
        <v>2282</v>
      </c>
      <c r="N3" s="167">
        <v>559</v>
      </c>
      <c r="O3" s="167">
        <v>822</v>
      </c>
      <c r="P3" s="167">
        <v>2282</v>
      </c>
      <c r="Q3" s="167" t="s">
        <v>116</v>
      </c>
      <c r="R3" s="167">
        <v>1</v>
      </c>
      <c r="S3" s="184">
        <v>41214</v>
      </c>
      <c r="T3" s="167">
        <v>16040100</v>
      </c>
      <c r="U3" s="167">
        <v>0</v>
      </c>
      <c r="V3" s="167">
        <v>0</v>
      </c>
      <c r="W3" s="184">
        <v>41215</v>
      </c>
      <c r="X3" s="167">
        <v>9351000</v>
      </c>
      <c r="Y3" s="167">
        <v>17.53</v>
      </c>
    </row>
    <row r="4" spans="1:25" s="42" customFormat="1" ht="15">
      <c r="A4" s="140">
        <v>41231</v>
      </c>
      <c r="B4" s="187"/>
      <c r="C4" s="149">
        <f>SUM(C2:C3)</f>
        <v>2</v>
      </c>
      <c r="D4" s="149">
        <f>SUM(D2:D3)</f>
        <v>1</v>
      </c>
      <c r="E4" s="149">
        <f>SUM(E2:E3)</f>
        <v>1</v>
      </c>
      <c r="F4" s="149">
        <f>SUM(F2:F3)</f>
        <v>7.25</v>
      </c>
      <c r="G4" s="149">
        <f>SUM(G2:G3)</f>
        <v>0</v>
      </c>
      <c r="H4" s="149">
        <f>SUM(H2:H3)</f>
        <v>7.25</v>
      </c>
      <c r="I4" s="174"/>
      <c r="J4" s="170"/>
      <c r="K4" s="170"/>
      <c r="L4" s="170"/>
      <c r="M4" s="170"/>
      <c r="N4" s="170"/>
      <c r="O4" s="170"/>
      <c r="P4" s="170"/>
      <c r="Q4" s="170"/>
      <c r="R4" s="170"/>
      <c r="S4" s="186"/>
      <c r="T4" s="170"/>
      <c r="U4" s="170"/>
      <c r="V4" s="170"/>
      <c r="W4" s="186"/>
      <c r="X4" s="170"/>
      <c r="Y4" s="170"/>
    </row>
    <row r="5" spans="1:25" s="42" customFormat="1" ht="15">
      <c r="A5" s="140">
        <v>41238</v>
      </c>
      <c r="B5" s="187"/>
      <c r="C5" s="141"/>
      <c r="D5" s="141"/>
      <c r="E5" s="141"/>
      <c r="F5" s="141"/>
      <c r="G5" s="142"/>
      <c r="H5" s="142"/>
      <c r="I5" s="174"/>
      <c r="J5" s="170"/>
      <c r="K5" s="170"/>
      <c r="L5" s="170"/>
      <c r="M5" s="170"/>
      <c r="N5" s="170"/>
      <c r="O5" s="170"/>
      <c r="P5" s="170"/>
      <c r="Q5" s="170"/>
      <c r="R5" s="170"/>
      <c r="S5" s="186"/>
      <c r="T5" s="170"/>
      <c r="U5" s="170"/>
      <c r="V5" s="170"/>
      <c r="W5" s="186"/>
      <c r="X5" s="170"/>
      <c r="Y5" s="170"/>
    </row>
    <row r="6" spans="1:25" s="42" customFormat="1" ht="15">
      <c r="A6" s="140">
        <v>41225</v>
      </c>
      <c r="B6" s="187"/>
      <c r="C6" s="141"/>
      <c r="D6" s="141"/>
      <c r="E6" s="141"/>
      <c r="F6" s="141"/>
      <c r="G6" s="142"/>
      <c r="H6" s="142"/>
      <c r="I6" s="174"/>
      <c r="J6" s="170"/>
      <c r="K6" s="170"/>
      <c r="L6" s="170"/>
      <c r="M6" s="170"/>
      <c r="N6" s="170"/>
      <c r="O6" s="170"/>
      <c r="P6" s="170"/>
      <c r="Q6" s="170"/>
      <c r="R6" s="170"/>
      <c r="S6" s="186"/>
      <c r="T6" s="170"/>
      <c r="U6" s="170"/>
      <c r="V6" s="170"/>
      <c r="W6" s="186"/>
      <c r="X6" s="170"/>
      <c r="Y6" s="170"/>
    </row>
    <row r="7" spans="1:25" s="42" customFormat="1" ht="15">
      <c r="A7" s="140">
        <v>41235</v>
      </c>
      <c r="B7" s="187"/>
      <c r="C7" s="141"/>
      <c r="D7" s="141"/>
      <c r="E7" s="141"/>
      <c r="F7" s="141"/>
      <c r="G7" s="142"/>
      <c r="H7" s="142"/>
      <c r="I7" s="174"/>
      <c r="J7" s="170"/>
      <c r="K7" s="170"/>
      <c r="L7" s="170"/>
      <c r="M7" s="170"/>
      <c r="N7" s="170"/>
      <c r="O7" s="170"/>
      <c r="P7" s="170"/>
      <c r="Q7" s="170"/>
      <c r="R7" s="170"/>
      <c r="S7" s="186"/>
      <c r="T7" s="170"/>
      <c r="U7" s="170"/>
      <c r="V7" s="170"/>
      <c r="W7" s="186"/>
      <c r="X7" s="170"/>
      <c r="Y7" s="170"/>
    </row>
    <row r="8" spans="3:25" ht="15">
      <c r="C8" s="141">
        <f>IF(Q8="ADSL",0,IF(Q8="CRKT",0,1))</f>
        <v>1</v>
      </c>
      <c r="D8" s="141">
        <f>IF(Q8="NDT",1,IF(Q8="CBDT",1,IF(Q8="BSWD",1,IF(Q8="CCO",1,0))))</f>
        <v>1</v>
      </c>
      <c r="E8" s="141">
        <f>IF(AND(D8=1,F8&lt;=24),1,0)</f>
        <v>1</v>
      </c>
      <c r="F8" s="141">
        <f>IF(Q8="NDT",+Y8,IF(Q8="CBDT",+Y8,IF(Q8="BSWD",+Y8,IF(Q8="CCO",+Y8,0))))</f>
        <v>0.65</v>
      </c>
      <c r="G8" s="142">
        <f>_xlfn.IFERROR(IF(AND(S8&lt;=$A$2,W8&gt;=$A$2),1,0)+IF(AND(S8&lt;=$A$3,W8&gt;=$A$3),1,0)+IF(AND(S8&lt;=$A$4,W8&gt;=$A$4),1,0)+IF(AND(S8&lt;=$A$5,W8&gt;=$A$5),1,0)+IF(AND(S8&lt;=$A$10,W8&gt;=$A$10),1,0)+IF(AND(S8&lt;=$A$14,W8&gt;=$A$14),1,0)+IF(AND(S8&lt;=$A$15,W8&gt;=$A$15),1,0),"")</f>
        <v>0</v>
      </c>
      <c r="H8" s="142">
        <f>IF(F8=0,0,+F8-SUM(G8*24))</f>
        <v>0.65</v>
      </c>
      <c r="I8" s="172">
        <v>48690</v>
      </c>
      <c r="J8" s="167" t="s">
        <v>132</v>
      </c>
      <c r="K8" s="167">
        <v>559</v>
      </c>
      <c r="L8" s="167">
        <v>841</v>
      </c>
      <c r="M8" s="167">
        <v>8490</v>
      </c>
      <c r="N8" s="167">
        <v>559</v>
      </c>
      <c r="O8" s="167">
        <v>841</v>
      </c>
      <c r="P8" s="167">
        <v>8490</v>
      </c>
      <c r="Q8" s="167" t="s">
        <v>114</v>
      </c>
      <c r="R8" s="167">
        <v>1</v>
      </c>
      <c r="S8" s="184">
        <v>41228</v>
      </c>
      <c r="T8" s="167">
        <v>13184000</v>
      </c>
      <c r="U8" s="167">
        <v>0</v>
      </c>
      <c r="V8" s="167">
        <v>0</v>
      </c>
      <c r="W8" s="184">
        <v>41228</v>
      </c>
      <c r="X8" s="167">
        <v>13580100</v>
      </c>
      <c r="Y8" s="167">
        <v>0.65</v>
      </c>
    </row>
    <row r="9" spans="2:25" ht="15">
      <c r="B9" t="s">
        <v>205</v>
      </c>
      <c r="C9" s="141">
        <v>0</v>
      </c>
      <c r="D9" s="141">
        <v>0</v>
      </c>
      <c r="E9" s="141">
        <f>IF(AND(D9=1,F9&lt;=24),1,0)</f>
        <v>0</v>
      </c>
      <c r="F9" s="141">
        <v>0</v>
      </c>
      <c r="G9" s="142">
        <f>_xlfn.IFERROR(IF(AND(S9&lt;=$A$2,W9&gt;=$A$2),1,0)+IF(AND(S9&lt;=$A$3,W9&gt;=$A$3),1,0)+IF(AND(S9&lt;=$A$4,W9&gt;=$A$4),1,0)+IF(AND(S9&lt;=$A$5,W9&gt;=$A$5),1,0)+IF(AND(S9&lt;=$A$10,W9&gt;=$A$10),1,0)+IF(AND(S9&lt;=$A$14,W9&gt;=$A$14),1,0)+IF(AND(S9&lt;=$A$15,W9&gt;=$A$15),1,0),"")</f>
        <v>1</v>
      </c>
      <c r="H9" s="142">
        <f>F9</f>
        <v>0</v>
      </c>
      <c r="I9" s="172">
        <v>48568</v>
      </c>
      <c r="J9" s="167" t="s">
        <v>115</v>
      </c>
      <c r="K9" s="167">
        <v>559</v>
      </c>
      <c r="L9" s="167">
        <v>841</v>
      </c>
      <c r="M9" s="167">
        <v>7795</v>
      </c>
      <c r="N9" s="167">
        <v>559</v>
      </c>
      <c r="O9" s="167">
        <v>841</v>
      </c>
      <c r="P9" s="167">
        <v>7795</v>
      </c>
      <c r="Q9" s="167" t="s">
        <v>114</v>
      </c>
      <c r="R9" s="167">
        <v>1</v>
      </c>
      <c r="S9" s="184">
        <v>41217</v>
      </c>
      <c r="T9" s="167">
        <v>14400000</v>
      </c>
      <c r="U9" s="167">
        <v>0</v>
      </c>
      <c r="V9" s="167">
        <v>0</v>
      </c>
      <c r="W9" s="184">
        <v>41217</v>
      </c>
      <c r="X9" s="167">
        <v>17000000</v>
      </c>
      <c r="Y9" s="167">
        <v>2.33</v>
      </c>
    </row>
    <row r="10" spans="3:25" ht="15">
      <c r="C10" s="141">
        <f>IF(Q10="ADSL",0,IF(Q10="CRKT",0,1))</f>
        <v>1</v>
      </c>
      <c r="D10" s="141">
        <f>IF(Q10="NDT",1,IF(Q10="CBDT",1,IF(Q10="BSWD",1,IF(Q10="CCO",1,0))))</f>
        <v>1</v>
      </c>
      <c r="E10" s="141">
        <f>IF(AND(D10=1,F10&lt;=24),1,0)</f>
        <v>1</v>
      </c>
      <c r="F10" s="141">
        <f>IF(Q10="NDT",+Y10,IF(Q10="CBDT",+Y10,IF(Q10="BSWD",+Y10,IF(Q10="CCO",+Y10,0))))</f>
        <v>2.42</v>
      </c>
      <c r="G10" s="142">
        <f>_xlfn.IFERROR(IF(AND(S10&lt;=$A$2,W10&gt;=$A$2),1,0)+IF(AND(S10&lt;=$A$3,W10&gt;=$A$3),1,0)+IF(AND(S10&lt;=$A$4,W10&gt;=$A$4),1,0)+IF(AND(S10&lt;=$A$5,W10&gt;=$A$5),1,0)+IF(AND(S10&lt;=$A$10,W10&gt;=$A$10),1,0)+IF(AND(S10&lt;=$A$14,W10&gt;=$A$14),1,0)+IF(AND(S10&lt;=$A$15,W10&gt;=$A$15),1,0),"")</f>
        <v>0</v>
      </c>
      <c r="H10" s="142">
        <f>IF(F10=0,0,+F10-SUM(G10*24))</f>
        <v>2.42</v>
      </c>
      <c r="I10" s="171">
        <v>48674</v>
      </c>
      <c r="J10" s="169" t="s">
        <v>115</v>
      </c>
      <c r="K10" s="169">
        <v>559</v>
      </c>
      <c r="L10" s="169">
        <v>841</v>
      </c>
      <c r="M10" s="169">
        <v>4422</v>
      </c>
      <c r="N10" s="169">
        <v>559</v>
      </c>
      <c r="O10" s="169">
        <v>841</v>
      </c>
      <c r="P10" s="169">
        <v>4422</v>
      </c>
      <c r="Q10" s="169" t="s">
        <v>114</v>
      </c>
      <c r="R10" s="169">
        <v>1</v>
      </c>
      <c r="S10" s="183">
        <v>41227</v>
      </c>
      <c r="T10" s="169">
        <v>13030400</v>
      </c>
      <c r="U10" s="169">
        <v>0</v>
      </c>
      <c r="V10" s="169">
        <v>0</v>
      </c>
      <c r="W10" s="183">
        <v>41227</v>
      </c>
      <c r="X10" s="169">
        <v>15284000</v>
      </c>
      <c r="Y10" s="169">
        <v>2.42</v>
      </c>
    </row>
    <row r="11" spans="3:25" ht="15">
      <c r="C11" s="141">
        <f>IF(Q11="ADSL",0,IF(Q11="CRKT",0,1))</f>
        <v>1</v>
      </c>
      <c r="D11" s="141">
        <f>IF(Q11="NDT",1,IF(Q11="CBDT",1,IF(Q11="BSWD",1,IF(Q11="CCO",1,0))))</f>
        <v>1</v>
      </c>
      <c r="E11" s="141">
        <f>IF(AND(D11=1,F11&lt;=24),1,0)</f>
        <v>1</v>
      </c>
      <c r="F11" s="141">
        <f>IF(Q11="NDT",+Y11,IF(Q11="CBDT",+Y11,IF(Q11="BSWD",+Y11,IF(Q11="CCO",+Y11,0))))</f>
        <v>3.6</v>
      </c>
      <c r="G11" s="142">
        <f>_xlfn.IFERROR(IF(AND(S11&lt;=$A$2,W11&gt;=$A$2),1,0)+IF(AND(S11&lt;=$A$3,W11&gt;=$A$3),1,0)+IF(AND(S11&lt;=$A$4,W11&gt;=$A$4),1,0)+IF(AND(S11&lt;=$A$5,W11&gt;=$A$5),1,0)+IF(AND(S11&lt;=$A$10,W11&gt;=$A$10),1,0)+IF(AND(S11&lt;=$A$14,W11&gt;=$A$14),1,0)+IF(AND(S11&lt;=$A$15,W11&gt;=$A$15),1,0),"")</f>
        <v>0</v>
      </c>
      <c r="H11" s="142">
        <f>IF(F11=0,0,+F11-SUM(G11*24))</f>
        <v>3.6</v>
      </c>
      <c r="I11" s="172">
        <v>48687</v>
      </c>
      <c r="J11" s="167" t="s">
        <v>181</v>
      </c>
      <c r="K11" s="167">
        <v>559</v>
      </c>
      <c r="L11" s="167">
        <v>841</v>
      </c>
      <c r="M11" s="167">
        <v>3530</v>
      </c>
      <c r="N11" s="167">
        <v>559</v>
      </c>
      <c r="O11" s="167">
        <v>841</v>
      </c>
      <c r="P11" s="167">
        <v>3530</v>
      </c>
      <c r="Q11" s="167" t="s">
        <v>125</v>
      </c>
      <c r="R11" s="167">
        <v>1</v>
      </c>
      <c r="S11" s="184">
        <v>41228</v>
      </c>
      <c r="T11" s="167">
        <v>10005700</v>
      </c>
      <c r="U11" s="167">
        <v>0</v>
      </c>
      <c r="V11" s="167">
        <v>0</v>
      </c>
      <c r="W11" s="184">
        <v>41228</v>
      </c>
      <c r="X11" s="167">
        <v>13373300</v>
      </c>
      <c r="Y11" s="167">
        <v>3.6</v>
      </c>
    </row>
    <row r="12" spans="3:25" s="42" customFormat="1" ht="12.75">
      <c r="C12" s="149">
        <f>SUM(C8:C11)</f>
        <v>3</v>
      </c>
      <c r="D12" s="149">
        <f>SUM(D8:D11)</f>
        <v>3</v>
      </c>
      <c r="E12" s="149">
        <f>SUM(E8:E11)</f>
        <v>3</v>
      </c>
      <c r="F12" s="149">
        <f>SUM(F8:F11)</f>
        <v>6.67</v>
      </c>
      <c r="G12" s="149">
        <f>SUM(G8:G11)</f>
        <v>1</v>
      </c>
      <c r="H12" s="149">
        <f>SUM(H8:H11)</f>
        <v>6.67</v>
      </c>
      <c r="I12" s="174"/>
      <c r="J12" s="170"/>
      <c r="K12" s="170"/>
      <c r="L12" s="170"/>
      <c r="M12" s="170"/>
      <c r="N12" s="170"/>
      <c r="O12" s="170"/>
      <c r="P12" s="170"/>
      <c r="Q12" s="170"/>
      <c r="R12" s="170"/>
      <c r="S12" s="186"/>
      <c r="T12" s="170"/>
      <c r="U12" s="170"/>
      <c r="V12" s="170"/>
      <c r="W12" s="186"/>
      <c r="X12" s="170"/>
      <c r="Y12" s="170"/>
    </row>
    <row r="13" spans="9:25" s="42" customFormat="1" ht="12.75">
      <c r="I13" s="174"/>
      <c r="J13" s="170"/>
      <c r="K13" s="170"/>
      <c r="L13" s="170"/>
      <c r="M13" s="170"/>
      <c r="N13" s="170"/>
      <c r="O13" s="170"/>
      <c r="P13" s="170"/>
      <c r="Q13" s="170"/>
      <c r="R13" s="170"/>
      <c r="S13" s="186"/>
      <c r="T13" s="170"/>
      <c r="U13" s="170"/>
      <c r="V13" s="170"/>
      <c r="W13" s="186"/>
      <c r="X13" s="170"/>
      <c r="Y13" s="170"/>
    </row>
    <row r="14" spans="9:25" s="42" customFormat="1" ht="12.75">
      <c r="I14" s="174"/>
      <c r="J14" s="170"/>
      <c r="K14" s="170"/>
      <c r="L14" s="170"/>
      <c r="M14" s="170"/>
      <c r="N14" s="170"/>
      <c r="O14" s="170"/>
      <c r="P14" s="170"/>
      <c r="Q14" s="170"/>
      <c r="R14" s="170"/>
      <c r="S14" s="186"/>
      <c r="T14" s="170"/>
      <c r="U14" s="170"/>
      <c r="V14" s="170"/>
      <c r="W14" s="186"/>
      <c r="X14" s="170"/>
      <c r="Y14" s="170"/>
    </row>
    <row r="15" spans="9:25" s="42" customFormat="1" ht="12.75">
      <c r="I15" s="174"/>
      <c r="J15" s="170"/>
      <c r="K15" s="170"/>
      <c r="L15" s="170"/>
      <c r="M15" s="170"/>
      <c r="N15" s="170"/>
      <c r="O15" s="170"/>
      <c r="P15" s="170"/>
      <c r="Q15" s="170"/>
      <c r="R15" s="170"/>
      <c r="S15" s="186"/>
      <c r="T15" s="170"/>
      <c r="U15" s="170"/>
      <c r="V15" s="170"/>
      <c r="W15" s="186"/>
      <c r="X15" s="170"/>
      <c r="Y15" s="170"/>
    </row>
    <row r="16" spans="1:25" ht="15">
      <c r="A16" s="140"/>
      <c r="B16" s="187"/>
      <c r="C16" s="141">
        <f aca="true" t="shared" si="0" ref="C16:C21">IF(Q16="ADSL",0,IF(Q16="CRKT",0,1))</f>
        <v>1</v>
      </c>
      <c r="D16" s="141">
        <f aca="true" t="shared" si="1" ref="D16:D21">IF(Q16="NDT",1,IF(Q16="CBDT",1,IF(Q16="BSWD",1,IF(Q16="CCO",1,0))))</f>
        <v>1</v>
      </c>
      <c r="E16" s="141">
        <f aca="true" t="shared" si="2" ref="E16:E21">IF(AND(D16=1,F16&lt;=24),1,0)</f>
        <v>1</v>
      </c>
      <c r="F16" s="141">
        <f aca="true" t="shared" si="3" ref="F16:F21">IF(Q16="NDT",+Y16,IF(Q16="CBDT",+Y16,IF(Q16="BSWD",+Y16,IF(Q16="CCO",+Y16,0))))</f>
        <v>0.9</v>
      </c>
      <c r="G16" s="142">
        <f aca="true" t="shared" si="4" ref="G16:G21">_xlfn.IFERROR(IF(AND(S16&lt;=$A$2,W16&gt;=$A$2),1,0)+IF(AND(S16&lt;=$A$3,W16&gt;=$A$3),1,0)+IF(AND(S16&lt;=$A$4,W16&gt;=$A$4),1,0)+IF(AND(S16&lt;=$A$5,W16&gt;=$A$5),1,0)+IF(AND(S16&lt;=$A$10,W16&gt;=$A$10),1,0)+IF(AND(S16&lt;=$A$14,W16&gt;=$A$14),1,0)+IF(AND(S16&lt;=$A$15,W16&gt;=$A$15),1,0),"")</f>
        <v>0</v>
      </c>
      <c r="H16" s="142">
        <f aca="true" t="shared" si="5" ref="H16:H21">IF(F16=0,0,+F16-SUM(G16*24))</f>
        <v>0.9</v>
      </c>
      <c r="I16" s="171">
        <v>48619</v>
      </c>
      <c r="J16" s="169" t="s">
        <v>115</v>
      </c>
      <c r="K16" s="169">
        <v>559</v>
      </c>
      <c r="L16" s="169">
        <v>855</v>
      </c>
      <c r="M16" s="169">
        <v>3037</v>
      </c>
      <c r="N16" s="169">
        <v>559</v>
      </c>
      <c r="O16" s="169">
        <v>855</v>
      </c>
      <c r="P16" s="169">
        <v>3037</v>
      </c>
      <c r="Q16" s="169" t="s">
        <v>135</v>
      </c>
      <c r="R16" s="169">
        <v>1</v>
      </c>
      <c r="S16" s="183">
        <v>41221</v>
      </c>
      <c r="T16" s="169">
        <v>13040700</v>
      </c>
      <c r="U16" s="169">
        <v>0</v>
      </c>
      <c r="V16" s="169">
        <v>0</v>
      </c>
      <c r="W16" s="183">
        <v>41221</v>
      </c>
      <c r="X16" s="169">
        <v>13585100</v>
      </c>
      <c r="Y16" s="169">
        <v>0.9</v>
      </c>
    </row>
    <row r="17" spans="1:25" ht="15">
      <c r="A17" s="140"/>
      <c r="B17" s="187"/>
      <c r="C17" s="141">
        <f t="shared" si="0"/>
        <v>1</v>
      </c>
      <c r="D17" s="141">
        <f t="shared" si="1"/>
        <v>1</v>
      </c>
      <c r="E17" s="141">
        <f t="shared" si="2"/>
        <v>1</v>
      </c>
      <c r="F17" s="141">
        <f t="shared" si="3"/>
        <v>1.22</v>
      </c>
      <c r="G17" s="142">
        <f t="shared" si="4"/>
        <v>0</v>
      </c>
      <c r="H17" s="142">
        <f t="shared" si="5"/>
        <v>1.22</v>
      </c>
      <c r="I17" s="172">
        <v>48611</v>
      </c>
      <c r="J17" s="167" t="s">
        <v>115</v>
      </c>
      <c r="K17" s="167">
        <v>559</v>
      </c>
      <c r="L17" s="167">
        <v>855</v>
      </c>
      <c r="M17" s="167">
        <v>5330</v>
      </c>
      <c r="N17" s="167">
        <v>559</v>
      </c>
      <c r="O17" s="167">
        <v>855</v>
      </c>
      <c r="P17" s="167">
        <v>5330</v>
      </c>
      <c r="Q17" s="167" t="s">
        <v>114</v>
      </c>
      <c r="R17" s="167">
        <v>1</v>
      </c>
      <c r="S17" s="184">
        <v>41220</v>
      </c>
      <c r="T17" s="167">
        <v>15163700</v>
      </c>
      <c r="U17" s="167">
        <v>0</v>
      </c>
      <c r="V17" s="167">
        <v>0</v>
      </c>
      <c r="W17" s="184">
        <v>41220</v>
      </c>
      <c r="X17" s="167">
        <v>16300000</v>
      </c>
      <c r="Y17" s="167">
        <v>1.22</v>
      </c>
    </row>
    <row r="18" spans="1:25" ht="15">
      <c r="A18" s="140"/>
      <c r="B18" s="187"/>
      <c r="C18" s="141">
        <f t="shared" si="0"/>
        <v>1</v>
      </c>
      <c r="D18" s="141">
        <f t="shared" si="1"/>
        <v>1</v>
      </c>
      <c r="E18" s="141">
        <f t="shared" si="2"/>
        <v>1</v>
      </c>
      <c r="F18" s="141">
        <f t="shared" si="3"/>
        <v>3.62</v>
      </c>
      <c r="G18" s="142">
        <f t="shared" si="4"/>
        <v>0</v>
      </c>
      <c r="H18" s="142">
        <f t="shared" si="5"/>
        <v>3.62</v>
      </c>
      <c r="I18" s="171">
        <v>48744</v>
      </c>
      <c r="J18" s="169" t="s">
        <v>131</v>
      </c>
      <c r="K18" s="169">
        <v>559</v>
      </c>
      <c r="L18" s="169">
        <v>855</v>
      </c>
      <c r="M18" s="169">
        <v>3744</v>
      </c>
      <c r="N18" s="169">
        <v>559</v>
      </c>
      <c r="O18" s="169">
        <v>855</v>
      </c>
      <c r="P18" s="169">
        <v>3744</v>
      </c>
      <c r="Q18" s="169" t="s">
        <v>114</v>
      </c>
      <c r="R18" s="169">
        <v>1</v>
      </c>
      <c r="S18" s="183">
        <v>41234</v>
      </c>
      <c r="T18" s="169">
        <v>10024200</v>
      </c>
      <c r="U18" s="169">
        <v>0</v>
      </c>
      <c r="V18" s="169">
        <v>0</v>
      </c>
      <c r="W18" s="183">
        <v>41234</v>
      </c>
      <c r="X18" s="169">
        <v>13404000</v>
      </c>
      <c r="Y18" s="169">
        <v>3.62</v>
      </c>
    </row>
    <row r="19" spans="1:25" ht="15">
      <c r="A19" s="140"/>
      <c r="B19" s="187"/>
      <c r="C19" s="141">
        <f t="shared" si="0"/>
        <v>1</v>
      </c>
      <c r="D19" s="141">
        <f t="shared" si="1"/>
        <v>0</v>
      </c>
      <c r="E19" s="141">
        <f t="shared" si="2"/>
        <v>0</v>
      </c>
      <c r="F19" s="141">
        <f t="shared" si="3"/>
        <v>0</v>
      </c>
      <c r="G19" s="142">
        <f t="shared" si="4"/>
        <v>0</v>
      </c>
      <c r="H19" s="142">
        <f t="shared" si="5"/>
        <v>0</v>
      </c>
      <c r="I19" s="172">
        <v>48576</v>
      </c>
      <c r="J19" s="167" t="s">
        <v>157</v>
      </c>
      <c r="K19" s="167">
        <v>559</v>
      </c>
      <c r="L19" s="167">
        <v>855</v>
      </c>
      <c r="M19" s="167">
        <v>7534</v>
      </c>
      <c r="N19" s="167">
        <v>559</v>
      </c>
      <c r="O19" s="167">
        <v>855</v>
      </c>
      <c r="P19" s="167">
        <v>7534</v>
      </c>
      <c r="Q19" s="167" t="s">
        <v>127</v>
      </c>
      <c r="R19" s="167">
        <v>1</v>
      </c>
      <c r="S19" s="184">
        <v>41218</v>
      </c>
      <c r="T19" s="167">
        <v>10010100</v>
      </c>
      <c r="U19" s="167">
        <v>0</v>
      </c>
      <c r="V19" s="167">
        <v>0</v>
      </c>
      <c r="W19" s="184">
        <v>41218</v>
      </c>
      <c r="X19" s="167">
        <v>16000000</v>
      </c>
      <c r="Y19" s="167">
        <v>5.97</v>
      </c>
    </row>
    <row r="20" spans="1:25" ht="15">
      <c r="A20" s="140"/>
      <c r="B20" s="187"/>
      <c r="C20" s="141">
        <f t="shared" si="0"/>
        <v>1</v>
      </c>
      <c r="D20" s="141">
        <f t="shared" si="1"/>
        <v>0</v>
      </c>
      <c r="E20" s="141">
        <f t="shared" si="2"/>
        <v>0</v>
      </c>
      <c r="F20" s="141">
        <f t="shared" si="3"/>
        <v>0</v>
      </c>
      <c r="G20" s="142">
        <f t="shared" si="4"/>
        <v>0</v>
      </c>
      <c r="H20" s="142">
        <f t="shared" si="5"/>
        <v>0</v>
      </c>
      <c r="I20" s="171">
        <v>48842</v>
      </c>
      <c r="J20" s="169" t="s">
        <v>119</v>
      </c>
      <c r="K20" s="169">
        <v>559</v>
      </c>
      <c r="L20" s="169">
        <v>855</v>
      </c>
      <c r="M20" s="169">
        <v>8388</v>
      </c>
      <c r="N20" s="169">
        <v>559</v>
      </c>
      <c r="O20" s="169">
        <v>855</v>
      </c>
      <c r="P20" s="169">
        <v>8388</v>
      </c>
      <c r="Q20" s="169" t="s">
        <v>117</v>
      </c>
      <c r="R20" s="169">
        <v>1</v>
      </c>
      <c r="S20" s="183">
        <v>41243</v>
      </c>
      <c r="T20" s="169">
        <v>10131300</v>
      </c>
      <c r="U20" s="169">
        <v>0</v>
      </c>
      <c r="V20" s="169">
        <v>0</v>
      </c>
      <c r="W20" s="183">
        <v>41243</v>
      </c>
      <c r="X20" s="169">
        <v>16130000</v>
      </c>
      <c r="Y20" s="169">
        <v>5.98</v>
      </c>
    </row>
    <row r="21" spans="1:25" ht="15">
      <c r="A21" s="140"/>
      <c r="B21" s="187"/>
      <c r="C21" s="141">
        <f t="shared" si="0"/>
        <v>1</v>
      </c>
      <c r="D21" s="141">
        <f t="shared" si="1"/>
        <v>1</v>
      </c>
      <c r="E21" s="141">
        <f t="shared" si="2"/>
        <v>1</v>
      </c>
      <c r="F21" s="141">
        <f t="shared" si="3"/>
        <v>20.9</v>
      </c>
      <c r="G21" s="142">
        <f t="shared" si="4"/>
        <v>0</v>
      </c>
      <c r="H21" s="142">
        <f t="shared" si="5"/>
        <v>20.9</v>
      </c>
      <c r="I21" s="172">
        <v>48681</v>
      </c>
      <c r="J21" s="167" t="s">
        <v>184</v>
      </c>
      <c r="K21" s="167">
        <v>559</v>
      </c>
      <c r="L21" s="167">
        <v>855</v>
      </c>
      <c r="M21" s="167">
        <v>2215</v>
      </c>
      <c r="N21" s="167">
        <v>559</v>
      </c>
      <c r="O21" s="167">
        <v>855</v>
      </c>
      <c r="P21" s="167">
        <v>2215</v>
      </c>
      <c r="Q21" s="167" t="s">
        <v>114</v>
      </c>
      <c r="R21" s="167">
        <v>1</v>
      </c>
      <c r="S21" s="184">
        <v>41227</v>
      </c>
      <c r="T21" s="167">
        <v>16080300</v>
      </c>
      <c r="U21" s="167">
        <v>0</v>
      </c>
      <c r="V21" s="167">
        <v>0</v>
      </c>
      <c r="W21" s="184">
        <v>41228</v>
      </c>
      <c r="X21" s="167">
        <v>13011400</v>
      </c>
      <c r="Y21" s="167">
        <v>20.9</v>
      </c>
    </row>
    <row r="22" spans="1:25" s="42" customFormat="1" ht="15">
      <c r="A22" s="187"/>
      <c r="B22" s="187"/>
      <c r="C22" s="149">
        <f>SUM(C16:C21)</f>
        <v>6</v>
      </c>
      <c r="D22" s="149">
        <f>SUM(D16:D21)</f>
        <v>4</v>
      </c>
      <c r="E22" s="149">
        <f>SUM(E16:E21)</f>
        <v>4</v>
      </c>
      <c r="F22" s="149">
        <f>SUM(F16:F21)</f>
        <v>26.64</v>
      </c>
      <c r="G22" s="149">
        <f>SUM(G16:G21)</f>
        <v>0</v>
      </c>
      <c r="H22" s="149">
        <f>SUM(H16:H21)</f>
        <v>26.64</v>
      </c>
      <c r="I22" s="174"/>
      <c r="J22" s="170"/>
      <c r="K22" s="170"/>
      <c r="L22" s="170"/>
      <c r="M22" s="170"/>
      <c r="N22" s="170"/>
      <c r="O22" s="170"/>
      <c r="P22" s="170"/>
      <c r="Q22" s="170"/>
      <c r="R22" s="170"/>
      <c r="S22" s="186"/>
      <c r="T22" s="170"/>
      <c r="U22" s="170"/>
      <c r="V22" s="170"/>
      <c r="W22" s="186"/>
      <c r="X22" s="170"/>
      <c r="Y22" s="170"/>
    </row>
    <row r="23" spans="1:25" s="42" customFormat="1" ht="15">
      <c r="A23" s="187"/>
      <c r="B23" s="187"/>
      <c r="C23" s="141"/>
      <c r="D23" s="141"/>
      <c r="E23" s="141"/>
      <c r="F23" s="141"/>
      <c r="G23" s="142"/>
      <c r="H23" s="142"/>
      <c r="I23" s="174"/>
      <c r="J23" s="170"/>
      <c r="K23" s="170"/>
      <c r="L23" s="170"/>
      <c r="M23" s="170"/>
      <c r="N23" s="170"/>
      <c r="O23" s="170"/>
      <c r="P23" s="170"/>
      <c r="Q23" s="170"/>
      <c r="R23" s="170"/>
      <c r="S23" s="186"/>
      <c r="T23" s="170"/>
      <c r="U23" s="170"/>
      <c r="V23" s="170"/>
      <c r="W23" s="186"/>
      <c r="X23" s="170"/>
      <c r="Y23" s="170"/>
    </row>
    <row r="24" spans="1:25" s="42" customFormat="1" ht="15">
      <c r="A24" s="187"/>
      <c r="B24" s="187"/>
      <c r="C24" s="141"/>
      <c r="D24" s="141"/>
      <c r="E24" s="141"/>
      <c r="F24" s="141"/>
      <c r="G24" s="142"/>
      <c r="H24" s="142"/>
      <c r="I24" s="174"/>
      <c r="J24" s="170"/>
      <c r="K24" s="170"/>
      <c r="L24" s="170"/>
      <c r="M24" s="170"/>
      <c r="N24" s="170"/>
      <c r="O24" s="170"/>
      <c r="P24" s="170"/>
      <c r="Q24" s="170"/>
      <c r="R24" s="170"/>
      <c r="S24" s="186"/>
      <c r="T24" s="170"/>
      <c r="U24" s="170"/>
      <c r="V24" s="170"/>
      <c r="W24" s="186"/>
      <c r="X24" s="170"/>
      <c r="Y24" s="170"/>
    </row>
    <row r="25" spans="1:25" s="42" customFormat="1" ht="15">
      <c r="A25" s="187"/>
      <c r="B25" s="187"/>
      <c r="C25" s="141"/>
      <c r="D25" s="141"/>
      <c r="E25" s="141"/>
      <c r="F25" s="141"/>
      <c r="G25" s="142"/>
      <c r="H25" s="142"/>
      <c r="I25" s="174"/>
      <c r="J25" s="170"/>
      <c r="K25" s="170"/>
      <c r="L25" s="170"/>
      <c r="M25" s="170"/>
      <c r="N25" s="170"/>
      <c r="O25" s="170"/>
      <c r="P25" s="170"/>
      <c r="Q25" s="170"/>
      <c r="R25" s="170"/>
      <c r="S25" s="186"/>
      <c r="T25" s="170"/>
      <c r="U25" s="170"/>
      <c r="V25" s="170"/>
      <c r="W25" s="186"/>
      <c r="X25" s="170"/>
      <c r="Y25" s="170"/>
    </row>
    <row r="26" spans="3:25" ht="15">
      <c r="C26" s="141">
        <f>IF(Q26="ADSL",0,IF(Q26="CRKT",0,1))</f>
        <v>1</v>
      </c>
      <c r="D26" s="141">
        <f>IF(Q26="NDT",1,IF(Q26="CBDT",1,IF(Q26="BSWD",1,IF(Q26="CCO",1,0))))</f>
        <v>1</v>
      </c>
      <c r="E26" s="141">
        <f>IF(AND(D26=1,F26&lt;=24),1,0)</f>
        <v>1</v>
      </c>
      <c r="F26" s="141">
        <f>IF(Q26="NDT",+Y26,IF(Q26="CBDT",+Y26,IF(Q26="BSWD",+Y26,IF(Q26="CCO",+Y26,0))))</f>
        <v>0.23</v>
      </c>
      <c r="G26" s="142">
        <f>_xlfn.IFERROR(IF(AND(S26&lt;=$A$2,W26&gt;=$A$2),1,0)+IF(AND(S26&lt;=$A$3,W26&gt;=$A$3),1,0)+IF(AND(S26&lt;=$A$4,W26&gt;=$A$4),1,0)+IF(AND(S26&lt;=$A$5,W26&gt;=$A$5),1,0)+IF(AND(S26&lt;=$A$10,W26&gt;=$A$10),1,0)+IF(AND(S26&lt;=$A$14,W26&gt;=$A$14),1,0)+IF(AND(S26&lt;=$A$15,W26&gt;=$A$15),1,0),"")</f>
        <v>0</v>
      </c>
      <c r="H26" s="142">
        <f>IF(F26=0,0,+F26-SUM(G26*24))</f>
        <v>0.23</v>
      </c>
      <c r="I26" s="172">
        <v>48590</v>
      </c>
      <c r="J26" s="167" t="s">
        <v>152</v>
      </c>
      <c r="K26" s="167">
        <v>559</v>
      </c>
      <c r="L26" s="167">
        <v>868</v>
      </c>
      <c r="M26" s="167">
        <v>4100</v>
      </c>
      <c r="N26" s="167">
        <v>559</v>
      </c>
      <c r="O26" s="167">
        <v>868</v>
      </c>
      <c r="P26" s="167">
        <v>4100</v>
      </c>
      <c r="Q26" s="167" t="s">
        <v>114</v>
      </c>
      <c r="R26" s="167">
        <v>1</v>
      </c>
      <c r="S26" s="184">
        <v>41218</v>
      </c>
      <c r="T26" s="167">
        <v>14593100</v>
      </c>
      <c r="U26" s="167">
        <v>0</v>
      </c>
      <c r="V26" s="167">
        <v>0</v>
      </c>
      <c r="W26" s="184">
        <v>41218</v>
      </c>
      <c r="X26" s="167">
        <v>15140000</v>
      </c>
      <c r="Y26" s="167">
        <v>0.23</v>
      </c>
    </row>
    <row r="27" spans="3:25" ht="15">
      <c r="C27" s="141">
        <f>IF(Q27="ADSL",0,IF(Q27="CRKT",0,1))</f>
        <v>1</v>
      </c>
      <c r="D27" s="141">
        <f>IF(Q27="NDT",1,IF(Q27="CBDT",1,IF(Q27="BSWD",1,IF(Q27="CCO",1,0))))</f>
        <v>0</v>
      </c>
      <c r="E27" s="141">
        <f>IF(AND(D27=1,F27&lt;=24),1,0)</f>
        <v>0</v>
      </c>
      <c r="F27" s="141">
        <f>IF(Q27="NDT",+Y27,IF(Q27="CBDT",+Y27,IF(Q27="BSWD",+Y27,IF(Q27="CCO",+Y27,0))))</f>
        <v>0</v>
      </c>
      <c r="G27" s="142">
        <f>_xlfn.IFERROR(IF(AND(S27&lt;=$A$2,W27&gt;=$A$2),1,0)+IF(AND(S27&lt;=$A$3,W27&gt;=$A$3),1,0)+IF(AND(S27&lt;=$A$4,W27&gt;=$A$4),1,0)+IF(AND(S27&lt;=$A$5,W27&gt;=$A$5),1,0)+IF(AND(S27&lt;=$A$10,W27&gt;=$A$10),1,0)+IF(AND(S27&lt;=$A$14,W27&gt;=$A$14),1,0)+IF(AND(S27&lt;=$A$15,W27&gt;=$A$15),1,0),"")</f>
        <v>0</v>
      </c>
      <c r="H27" s="142">
        <f>IF(F27=0,0,+F27-SUM(G27*24))</f>
        <v>0</v>
      </c>
      <c r="I27" s="171">
        <v>48618</v>
      </c>
      <c r="J27" s="169" t="s">
        <v>179</v>
      </c>
      <c r="K27" s="169">
        <v>559</v>
      </c>
      <c r="L27" s="169">
        <v>868</v>
      </c>
      <c r="M27" s="169">
        <v>3338</v>
      </c>
      <c r="N27" s="169">
        <v>559</v>
      </c>
      <c r="O27" s="169">
        <v>868</v>
      </c>
      <c r="P27" s="169">
        <v>3338</v>
      </c>
      <c r="Q27" s="169" t="s">
        <v>116</v>
      </c>
      <c r="R27" s="169">
        <v>1</v>
      </c>
      <c r="S27" s="183">
        <v>41221</v>
      </c>
      <c r="T27" s="169">
        <v>12554400</v>
      </c>
      <c r="U27" s="169">
        <v>0</v>
      </c>
      <c r="V27" s="169">
        <v>0</v>
      </c>
      <c r="W27" s="183">
        <v>41221</v>
      </c>
      <c r="X27" s="169">
        <v>14572600</v>
      </c>
      <c r="Y27" s="169">
        <v>2.02</v>
      </c>
    </row>
    <row r="28" spans="3:25" s="42" customFormat="1" ht="12.75">
      <c r="C28" s="149">
        <f>SUM(C26:C27)</f>
        <v>2</v>
      </c>
      <c r="D28" s="149">
        <f>SUM(D26:D27)</f>
        <v>1</v>
      </c>
      <c r="E28" s="149">
        <f>SUM(E26:E27)</f>
        <v>1</v>
      </c>
      <c r="F28" s="149">
        <f>SUM(F26:F27)</f>
        <v>0.23</v>
      </c>
      <c r="G28" s="149">
        <f>SUM(G26:G27)</f>
        <v>0</v>
      </c>
      <c r="H28" s="149">
        <f>SUM(H26:H27)</f>
        <v>0.23</v>
      </c>
      <c r="I28" s="174"/>
      <c r="J28" s="170"/>
      <c r="K28" s="170"/>
      <c r="L28" s="170"/>
      <c r="M28" s="170"/>
      <c r="N28" s="170"/>
      <c r="O28" s="170"/>
      <c r="P28" s="170"/>
      <c r="Q28" s="170"/>
      <c r="R28" s="170"/>
      <c r="S28" s="186"/>
      <c r="T28" s="170"/>
      <c r="U28" s="170"/>
      <c r="V28" s="170"/>
      <c r="W28" s="186"/>
      <c r="X28" s="170"/>
      <c r="Y28" s="170"/>
    </row>
    <row r="29" spans="9:25" s="42" customFormat="1" ht="12.75">
      <c r="I29" s="174"/>
      <c r="J29" s="170"/>
      <c r="K29" s="170"/>
      <c r="L29" s="170"/>
      <c r="M29" s="170"/>
      <c r="N29" s="170"/>
      <c r="O29" s="170"/>
      <c r="P29" s="170"/>
      <c r="Q29" s="170"/>
      <c r="R29" s="170"/>
      <c r="S29" s="186"/>
      <c r="T29" s="170"/>
      <c r="U29" s="170"/>
      <c r="V29" s="170"/>
      <c r="W29" s="186"/>
      <c r="X29" s="170"/>
      <c r="Y29" s="170"/>
    </row>
    <row r="30" spans="9:25" s="42" customFormat="1" ht="12.75">
      <c r="I30" s="174"/>
      <c r="J30" s="170"/>
      <c r="K30" s="170"/>
      <c r="L30" s="170"/>
      <c r="M30" s="170"/>
      <c r="N30" s="170"/>
      <c r="O30" s="170"/>
      <c r="P30" s="170"/>
      <c r="Q30" s="170"/>
      <c r="R30" s="170"/>
      <c r="S30" s="186"/>
      <c r="T30" s="170"/>
      <c r="U30" s="170"/>
      <c r="V30" s="170"/>
      <c r="W30" s="186"/>
      <c r="X30" s="170"/>
      <c r="Y30" s="170"/>
    </row>
    <row r="31" spans="9:25" s="42" customFormat="1" ht="12.75">
      <c r="I31" s="174"/>
      <c r="J31" s="170"/>
      <c r="K31" s="170"/>
      <c r="L31" s="170"/>
      <c r="M31" s="170"/>
      <c r="N31" s="170"/>
      <c r="O31" s="170"/>
      <c r="P31" s="170"/>
      <c r="Q31" s="170"/>
      <c r="R31" s="170"/>
      <c r="S31" s="186"/>
      <c r="T31" s="170"/>
      <c r="U31" s="170"/>
      <c r="V31" s="170"/>
      <c r="W31" s="186"/>
      <c r="X31" s="170"/>
      <c r="Y31" s="170"/>
    </row>
    <row r="32" spans="3:25" ht="15">
      <c r="C32" s="141">
        <f aca="true" t="shared" si="6" ref="C32:C66">IF(Q32="ADSL",0,IF(Q32="CRKT",0,1))</f>
        <v>1</v>
      </c>
      <c r="D32" s="141">
        <f aca="true" t="shared" si="7" ref="D32:D66">IF(Q32="NDT",1,IF(Q32="CBDT",1,IF(Q32="BSWD",1,IF(Q32="CCO",1,0))))</f>
        <v>0</v>
      </c>
      <c r="E32" s="141">
        <f aca="true" t="shared" si="8" ref="E32:E66">IF(AND(D32=1,F32&lt;=24),1,0)</f>
        <v>0</v>
      </c>
      <c r="F32" s="141">
        <f aca="true" t="shared" si="9" ref="F32:F66">IF(Q32="NDT",+Y32,IF(Q32="CBDT",+Y32,IF(Q32="BSWD",+Y32,IF(Q32="CCO",+Y32,0))))</f>
        <v>0</v>
      </c>
      <c r="G32" s="142">
        <f aca="true" t="shared" si="10" ref="G32:G66">_xlfn.IFERROR(IF(AND(S32&lt;=$A$2,W32&gt;=$A$2),1,0)+IF(AND(S32&lt;=$A$3,W32&gt;=$A$3),1,0)+IF(AND(S32&lt;=$A$4,W32&gt;=$A$4),1,0)+IF(AND(S32&lt;=$A$5,W32&gt;=$A$5),1,0)+IF(AND(S32&lt;=$A$10,W32&gt;=$A$10),1,0)+IF(AND(S32&lt;=$A$14,W32&gt;=$A$14),1,0)+IF(AND(S32&lt;=$A$15,W32&gt;=$A$15),1,0),"")</f>
        <v>0</v>
      </c>
      <c r="H32" s="142">
        <f aca="true" t="shared" si="11" ref="H32:H66">IF(F32=0,0,+F32-SUM(G32*24))</f>
        <v>0</v>
      </c>
      <c r="I32" s="171">
        <v>48654</v>
      </c>
      <c r="J32" s="169" t="s">
        <v>115</v>
      </c>
      <c r="K32" s="169">
        <v>559</v>
      </c>
      <c r="L32" s="169">
        <v>877</v>
      </c>
      <c r="M32" s="169">
        <v>4530</v>
      </c>
      <c r="N32" s="169">
        <v>559</v>
      </c>
      <c r="O32" s="169">
        <v>877</v>
      </c>
      <c r="P32" s="169">
        <v>4530</v>
      </c>
      <c r="Q32" s="169" t="s">
        <v>117</v>
      </c>
      <c r="R32" s="169">
        <v>1</v>
      </c>
      <c r="S32" s="183">
        <v>41225</v>
      </c>
      <c r="T32" s="169">
        <v>11013800</v>
      </c>
      <c r="U32" s="169">
        <v>0</v>
      </c>
      <c r="V32" s="169">
        <v>0</v>
      </c>
      <c r="W32" s="183">
        <v>41225</v>
      </c>
      <c r="X32" s="169">
        <v>11230000</v>
      </c>
      <c r="Y32" s="169">
        <v>0.35</v>
      </c>
    </row>
    <row r="33" spans="3:25" ht="15">
      <c r="C33" s="141">
        <f t="shared" si="6"/>
        <v>1</v>
      </c>
      <c r="D33" s="141">
        <f t="shared" si="7"/>
        <v>1</v>
      </c>
      <c r="E33" s="141">
        <f t="shared" si="8"/>
        <v>1</v>
      </c>
      <c r="F33" s="141">
        <f t="shared" si="9"/>
        <v>0.67</v>
      </c>
      <c r="G33" s="142">
        <f t="shared" si="10"/>
        <v>0</v>
      </c>
      <c r="H33" s="142">
        <f t="shared" si="11"/>
        <v>0.67</v>
      </c>
      <c r="I33" s="171">
        <v>48737</v>
      </c>
      <c r="J33" s="169" t="s">
        <v>115</v>
      </c>
      <c r="K33" s="169">
        <v>559</v>
      </c>
      <c r="L33" s="169">
        <v>877</v>
      </c>
      <c r="M33" s="169">
        <v>3464</v>
      </c>
      <c r="N33" s="169">
        <v>559</v>
      </c>
      <c r="O33" s="169">
        <v>877</v>
      </c>
      <c r="P33" s="169">
        <v>3464</v>
      </c>
      <c r="Q33" s="169" t="s">
        <v>114</v>
      </c>
      <c r="R33" s="169">
        <v>1</v>
      </c>
      <c r="S33" s="183">
        <v>41233</v>
      </c>
      <c r="T33" s="169">
        <v>19500000</v>
      </c>
      <c r="U33" s="169">
        <v>0</v>
      </c>
      <c r="V33" s="169">
        <v>0</v>
      </c>
      <c r="W33" s="183">
        <v>41233</v>
      </c>
      <c r="X33" s="169">
        <v>20300000</v>
      </c>
      <c r="Y33" s="169">
        <v>0.67</v>
      </c>
    </row>
    <row r="34" spans="3:25" ht="15">
      <c r="C34" s="141">
        <f t="shared" si="6"/>
        <v>1</v>
      </c>
      <c r="D34" s="141">
        <f t="shared" si="7"/>
        <v>1</v>
      </c>
      <c r="E34" s="141">
        <f t="shared" si="8"/>
        <v>1</v>
      </c>
      <c r="F34" s="141">
        <f t="shared" si="9"/>
        <v>0.7</v>
      </c>
      <c r="G34" s="142">
        <f t="shared" si="10"/>
        <v>0</v>
      </c>
      <c r="H34" s="142">
        <f t="shared" si="11"/>
        <v>0.7</v>
      </c>
      <c r="I34" s="172">
        <v>48560</v>
      </c>
      <c r="J34" s="167" t="s">
        <v>115</v>
      </c>
      <c r="K34" s="167">
        <v>559</v>
      </c>
      <c r="L34" s="167">
        <v>877</v>
      </c>
      <c r="M34" s="167">
        <v>4664</v>
      </c>
      <c r="N34" s="167">
        <v>559</v>
      </c>
      <c r="O34" s="167">
        <v>877</v>
      </c>
      <c r="P34" s="167">
        <v>4664</v>
      </c>
      <c r="Q34" s="167" t="s">
        <v>114</v>
      </c>
      <c r="R34" s="167">
        <v>1</v>
      </c>
      <c r="S34" s="184">
        <v>41215</v>
      </c>
      <c r="T34" s="167">
        <v>14394600</v>
      </c>
      <c r="U34" s="167">
        <v>0</v>
      </c>
      <c r="V34" s="167">
        <v>0</v>
      </c>
      <c r="W34" s="184">
        <v>41215</v>
      </c>
      <c r="X34" s="167">
        <v>15223100</v>
      </c>
      <c r="Y34" s="167">
        <v>0.7</v>
      </c>
    </row>
    <row r="35" spans="3:25" ht="15">
      <c r="C35" s="141">
        <f t="shared" si="6"/>
        <v>1</v>
      </c>
      <c r="D35" s="141">
        <f t="shared" si="7"/>
        <v>0</v>
      </c>
      <c r="E35" s="141">
        <f t="shared" si="8"/>
        <v>0</v>
      </c>
      <c r="F35" s="141">
        <f t="shared" si="9"/>
        <v>0</v>
      </c>
      <c r="G35" s="142">
        <f t="shared" si="10"/>
        <v>0</v>
      </c>
      <c r="H35" s="142">
        <f t="shared" si="11"/>
        <v>0</v>
      </c>
      <c r="I35" s="171">
        <v>48810</v>
      </c>
      <c r="J35" s="169" t="s">
        <v>175</v>
      </c>
      <c r="K35" s="169">
        <v>559</v>
      </c>
      <c r="L35" s="169">
        <v>877</v>
      </c>
      <c r="M35" s="169">
        <v>2171</v>
      </c>
      <c r="N35" s="169">
        <v>559</v>
      </c>
      <c r="O35" s="169">
        <v>877</v>
      </c>
      <c r="P35" s="169">
        <v>2171</v>
      </c>
      <c r="Q35" s="169" t="s">
        <v>116</v>
      </c>
      <c r="R35" s="169">
        <v>1</v>
      </c>
      <c r="S35" s="183">
        <v>41241</v>
      </c>
      <c r="T35" s="169">
        <v>10303800</v>
      </c>
      <c r="U35" s="169">
        <v>0</v>
      </c>
      <c r="V35" s="169">
        <v>0</v>
      </c>
      <c r="W35" s="183">
        <v>41241</v>
      </c>
      <c r="X35" s="169">
        <v>11140100</v>
      </c>
      <c r="Y35" s="169">
        <v>0.72</v>
      </c>
    </row>
    <row r="36" spans="3:25" ht="15">
      <c r="C36" s="141">
        <f t="shared" si="6"/>
        <v>1</v>
      </c>
      <c r="D36" s="141">
        <f t="shared" si="7"/>
        <v>1</v>
      </c>
      <c r="E36" s="141">
        <f t="shared" si="8"/>
        <v>1</v>
      </c>
      <c r="F36" s="141">
        <f t="shared" si="9"/>
        <v>0.87</v>
      </c>
      <c r="G36" s="142">
        <f t="shared" si="10"/>
        <v>0</v>
      </c>
      <c r="H36" s="142">
        <f t="shared" si="11"/>
        <v>0.87</v>
      </c>
      <c r="I36" s="172">
        <v>48594</v>
      </c>
      <c r="J36" s="167" t="s">
        <v>176</v>
      </c>
      <c r="K36" s="167">
        <v>559</v>
      </c>
      <c r="L36" s="167">
        <v>877</v>
      </c>
      <c r="M36" s="167">
        <v>4252</v>
      </c>
      <c r="N36" s="167">
        <v>559</v>
      </c>
      <c r="O36" s="167">
        <v>877</v>
      </c>
      <c r="P36" s="167">
        <v>4252</v>
      </c>
      <c r="Q36" s="167" t="s">
        <v>125</v>
      </c>
      <c r="R36" s="167">
        <v>1</v>
      </c>
      <c r="S36" s="184">
        <v>41219</v>
      </c>
      <c r="T36" s="167">
        <v>8025200</v>
      </c>
      <c r="U36" s="167">
        <v>0</v>
      </c>
      <c r="V36" s="167">
        <v>0</v>
      </c>
      <c r="W36" s="184">
        <v>41219</v>
      </c>
      <c r="X36" s="167">
        <v>8550000</v>
      </c>
      <c r="Y36" s="167">
        <v>0.87</v>
      </c>
    </row>
    <row r="37" spans="3:25" ht="15">
      <c r="C37" s="141">
        <f t="shared" si="6"/>
        <v>1</v>
      </c>
      <c r="D37" s="141">
        <f t="shared" si="7"/>
        <v>0</v>
      </c>
      <c r="E37" s="141">
        <f t="shared" si="8"/>
        <v>0</v>
      </c>
      <c r="F37" s="141">
        <f t="shared" si="9"/>
        <v>0</v>
      </c>
      <c r="G37" s="142">
        <f t="shared" si="10"/>
        <v>0</v>
      </c>
      <c r="H37" s="142">
        <f t="shared" si="11"/>
        <v>0</v>
      </c>
      <c r="I37" s="171">
        <v>48746</v>
      </c>
      <c r="J37" s="169" t="s">
        <v>145</v>
      </c>
      <c r="K37" s="169">
        <v>559</v>
      </c>
      <c r="L37" s="169">
        <v>877</v>
      </c>
      <c r="M37" s="169">
        <v>2244</v>
      </c>
      <c r="N37" s="169">
        <v>559</v>
      </c>
      <c r="O37" s="169">
        <v>877</v>
      </c>
      <c r="P37" s="169">
        <v>2244</v>
      </c>
      <c r="Q37" s="169" t="s">
        <v>118</v>
      </c>
      <c r="R37" s="169">
        <v>1</v>
      </c>
      <c r="S37" s="183">
        <v>41234</v>
      </c>
      <c r="T37" s="169">
        <v>10435100</v>
      </c>
      <c r="U37" s="169">
        <v>0</v>
      </c>
      <c r="V37" s="169">
        <v>0</v>
      </c>
      <c r="W37" s="183">
        <v>41234</v>
      </c>
      <c r="X37" s="169">
        <v>12070700</v>
      </c>
      <c r="Y37" s="169">
        <v>1.38</v>
      </c>
    </row>
    <row r="38" spans="3:25" ht="15">
      <c r="C38" s="141">
        <f t="shared" si="6"/>
        <v>1</v>
      </c>
      <c r="D38" s="141">
        <f t="shared" si="7"/>
        <v>1</v>
      </c>
      <c r="E38" s="141">
        <f t="shared" si="8"/>
        <v>1</v>
      </c>
      <c r="F38" s="141">
        <f t="shared" si="9"/>
        <v>1.38</v>
      </c>
      <c r="G38" s="142">
        <f t="shared" si="10"/>
        <v>0</v>
      </c>
      <c r="H38" s="142">
        <f t="shared" si="11"/>
        <v>1.38</v>
      </c>
      <c r="I38" s="172">
        <v>48571</v>
      </c>
      <c r="J38" s="167" t="s">
        <v>177</v>
      </c>
      <c r="K38" s="167">
        <v>559</v>
      </c>
      <c r="L38" s="167">
        <v>877</v>
      </c>
      <c r="M38" s="167">
        <v>4060</v>
      </c>
      <c r="N38" s="167">
        <v>559</v>
      </c>
      <c r="O38" s="167">
        <v>877</v>
      </c>
      <c r="P38" s="167">
        <v>4060</v>
      </c>
      <c r="Q38" s="167" t="s">
        <v>114</v>
      </c>
      <c r="R38" s="167">
        <v>1</v>
      </c>
      <c r="S38" s="184">
        <v>41218</v>
      </c>
      <c r="T38" s="167">
        <v>8255400</v>
      </c>
      <c r="U38" s="167">
        <v>0</v>
      </c>
      <c r="V38" s="167">
        <v>0</v>
      </c>
      <c r="W38" s="184">
        <v>41218</v>
      </c>
      <c r="X38" s="167">
        <v>9494000</v>
      </c>
      <c r="Y38" s="167">
        <v>1.38</v>
      </c>
    </row>
    <row r="39" spans="3:25" ht="15">
      <c r="C39" s="141">
        <f t="shared" si="6"/>
        <v>1</v>
      </c>
      <c r="D39" s="141">
        <f t="shared" si="7"/>
        <v>1</v>
      </c>
      <c r="E39" s="141">
        <f t="shared" si="8"/>
        <v>1</v>
      </c>
      <c r="F39" s="141">
        <f t="shared" si="9"/>
        <v>1.5</v>
      </c>
      <c r="G39" s="142">
        <f t="shared" si="10"/>
        <v>0</v>
      </c>
      <c r="H39" s="142">
        <f t="shared" si="11"/>
        <v>1.5</v>
      </c>
      <c r="I39" s="171">
        <v>48773</v>
      </c>
      <c r="J39" s="169" t="s">
        <v>115</v>
      </c>
      <c r="K39" s="169">
        <v>559</v>
      </c>
      <c r="L39" s="169">
        <v>877</v>
      </c>
      <c r="M39" s="169">
        <v>2991</v>
      </c>
      <c r="N39" s="169">
        <v>559</v>
      </c>
      <c r="O39" s="169">
        <v>877</v>
      </c>
      <c r="P39" s="169">
        <v>2991</v>
      </c>
      <c r="Q39" s="169" t="s">
        <v>114</v>
      </c>
      <c r="R39" s="169">
        <v>1</v>
      </c>
      <c r="S39" s="183">
        <v>41236</v>
      </c>
      <c r="T39" s="169">
        <v>9293700</v>
      </c>
      <c r="U39" s="169">
        <v>0</v>
      </c>
      <c r="V39" s="169">
        <v>0</v>
      </c>
      <c r="W39" s="183">
        <v>41236</v>
      </c>
      <c r="X39" s="169">
        <v>11000000</v>
      </c>
      <c r="Y39" s="169">
        <v>1.5</v>
      </c>
    </row>
    <row r="40" spans="3:25" ht="15">
      <c r="C40" s="141">
        <f t="shared" si="6"/>
        <v>1</v>
      </c>
      <c r="D40" s="141">
        <f t="shared" si="7"/>
        <v>1</v>
      </c>
      <c r="E40" s="141">
        <f t="shared" si="8"/>
        <v>1</v>
      </c>
      <c r="F40" s="141">
        <f t="shared" si="9"/>
        <v>1.52</v>
      </c>
      <c r="G40" s="142">
        <f t="shared" si="10"/>
        <v>0</v>
      </c>
      <c r="H40" s="142">
        <f t="shared" si="11"/>
        <v>1.52</v>
      </c>
      <c r="I40" s="172">
        <v>48851</v>
      </c>
      <c r="J40" s="167" t="s">
        <v>115</v>
      </c>
      <c r="K40" s="167">
        <v>559</v>
      </c>
      <c r="L40" s="167">
        <v>877</v>
      </c>
      <c r="M40" s="167">
        <v>7579</v>
      </c>
      <c r="N40" s="167">
        <v>559</v>
      </c>
      <c r="O40" s="167">
        <v>877</v>
      </c>
      <c r="P40" s="167">
        <v>7579</v>
      </c>
      <c r="Q40" s="167" t="s">
        <v>114</v>
      </c>
      <c r="R40" s="167">
        <v>1</v>
      </c>
      <c r="S40" s="184">
        <v>41243</v>
      </c>
      <c r="T40" s="167">
        <v>14453200</v>
      </c>
      <c r="U40" s="167">
        <v>0</v>
      </c>
      <c r="V40" s="167">
        <v>0</v>
      </c>
      <c r="W40" s="184">
        <v>41243</v>
      </c>
      <c r="X40" s="167">
        <v>16170000</v>
      </c>
      <c r="Y40" s="167">
        <v>1.52</v>
      </c>
    </row>
    <row r="41" spans="3:25" ht="15">
      <c r="C41" s="141">
        <f t="shared" si="6"/>
        <v>1</v>
      </c>
      <c r="D41" s="141">
        <f t="shared" si="7"/>
        <v>1</v>
      </c>
      <c r="E41" s="141">
        <f t="shared" si="8"/>
        <v>1</v>
      </c>
      <c r="F41" s="141">
        <f t="shared" si="9"/>
        <v>1.57</v>
      </c>
      <c r="G41" s="142">
        <f t="shared" si="10"/>
        <v>0</v>
      </c>
      <c r="H41" s="142">
        <f t="shared" si="11"/>
        <v>1.57</v>
      </c>
      <c r="I41" s="171">
        <v>48545</v>
      </c>
      <c r="J41" s="169" t="s">
        <v>115</v>
      </c>
      <c r="K41" s="169">
        <v>559</v>
      </c>
      <c r="L41" s="169">
        <v>877</v>
      </c>
      <c r="M41" s="169">
        <v>3030</v>
      </c>
      <c r="N41" s="169">
        <v>559</v>
      </c>
      <c r="O41" s="169">
        <v>877</v>
      </c>
      <c r="P41" s="169">
        <v>3030</v>
      </c>
      <c r="Q41" s="169" t="s">
        <v>114</v>
      </c>
      <c r="R41" s="169">
        <v>1</v>
      </c>
      <c r="S41" s="183">
        <v>41214</v>
      </c>
      <c r="T41" s="169">
        <v>14362200</v>
      </c>
      <c r="U41" s="169">
        <v>0</v>
      </c>
      <c r="V41" s="169">
        <v>0</v>
      </c>
      <c r="W41" s="183">
        <v>41214</v>
      </c>
      <c r="X41" s="169">
        <v>16102500</v>
      </c>
      <c r="Y41" s="169">
        <v>1.57</v>
      </c>
    </row>
    <row r="42" spans="3:25" ht="15">
      <c r="C42" s="141">
        <f t="shared" si="6"/>
        <v>1</v>
      </c>
      <c r="D42" s="141">
        <f t="shared" si="7"/>
        <v>0</v>
      </c>
      <c r="E42" s="141">
        <f t="shared" si="8"/>
        <v>0</v>
      </c>
      <c r="F42" s="141">
        <f t="shared" si="9"/>
        <v>0</v>
      </c>
      <c r="G42" s="142">
        <f t="shared" si="10"/>
        <v>0</v>
      </c>
      <c r="H42" s="142">
        <f t="shared" si="11"/>
        <v>0</v>
      </c>
      <c r="I42" s="172">
        <v>48820</v>
      </c>
      <c r="J42" s="167" t="s">
        <v>115</v>
      </c>
      <c r="K42" s="167">
        <v>559</v>
      </c>
      <c r="L42" s="167">
        <v>877</v>
      </c>
      <c r="M42" s="167">
        <v>6247</v>
      </c>
      <c r="N42" s="167">
        <v>559</v>
      </c>
      <c r="O42" s="167">
        <v>877</v>
      </c>
      <c r="P42" s="167">
        <v>6247</v>
      </c>
      <c r="Q42" s="167" t="s">
        <v>124</v>
      </c>
      <c r="R42" s="167">
        <v>1</v>
      </c>
      <c r="S42" s="184">
        <v>41242</v>
      </c>
      <c r="T42" s="167">
        <v>9214600</v>
      </c>
      <c r="U42" s="167">
        <v>0</v>
      </c>
      <c r="V42" s="167">
        <v>0</v>
      </c>
      <c r="W42" s="184">
        <v>41242</v>
      </c>
      <c r="X42" s="167">
        <v>11032200</v>
      </c>
      <c r="Y42" s="167">
        <v>1.68</v>
      </c>
    </row>
    <row r="43" spans="3:25" ht="15">
      <c r="C43" s="141">
        <f t="shared" si="6"/>
        <v>1</v>
      </c>
      <c r="D43" s="141">
        <f t="shared" si="7"/>
        <v>1</v>
      </c>
      <c r="E43" s="141">
        <f t="shared" si="8"/>
        <v>1</v>
      </c>
      <c r="F43" s="141">
        <f t="shared" si="9"/>
        <v>1.72</v>
      </c>
      <c r="G43" s="142">
        <f t="shared" si="10"/>
        <v>0</v>
      </c>
      <c r="H43" s="142">
        <f t="shared" si="11"/>
        <v>1.72</v>
      </c>
      <c r="I43" s="171">
        <v>48840</v>
      </c>
      <c r="J43" s="169" t="s">
        <v>115</v>
      </c>
      <c r="K43" s="169">
        <v>559</v>
      </c>
      <c r="L43" s="169">
        <v>877</v>
      </c>
      <c r="M43" s="169">
        <v>2457</v>
      </c>
      <c r="N43" s="169">
        <v>559</v>
      </c>
      <c r="O43" s="169">
        <v>877</v>
      </c>
      <c r="P43" s="169">
        <v>2457</v>
      </c>
      <c r="Q43" s="169" t="s">
        <v>114</v>
      </c>
      <c r="R43" s="169">
        <v>1</v>
      </c>
      <c r="S43" s="183">
        <v>41243</v>
      </c>
      <c r="T43" s="169">
        <v>9312200</v>
      </c>
      <c r="U43" s="169">
        <v>0</v>
      </c>
      <c r="V43" s="169">
        <v>0</v>
      </c>
      <c r="W43" s="183">
        <v>41243</v>
      </c>
      <c r="X43" s="169">
        <v>11145000</v>
      </c>
      <c r="Y43" s="169">
        <v>1.72</v>
      </c>
    </row>
    <row r="44" spans="3:25" ht="15">
      <c r="C44" s="141">
        <f t="shared" si="6"/>
        <v>1</v>
      </c>
      <c r="D44" s="141">
        <f t="shared" si="7"/>
        <v>1</v>
      </c>
      <c r="E44" s="141">
        <f t="shared" si="8"/>
        <v>1</v>
      </c>
      <c r="F44" s="141">
        <f t="shared" si="9"/>
        <v>1.73</v>
      </c>
      <c r="G44" s="142">
        <f t="shared" si="10"/>
        <v>0</v>
      </c>
      <c r="H44" s="142">
        <f t="shared" si="11"/>
        <v>1.73</v>
      </c>
      <c r="I44" s="172">
        <v>48765</v>
      </c>
      <c r="J44" s="167" t="s">
        <v>115</v>
      </c>
      <c r="K44" s="167">
        <v>559</v>
      </c>
      <c r="L44" s="167">
        <v>877</v>
      </c>
      <c r="M44" s="167">
        <v>2186</v>
      </c>
      <c r="N44" s="167">
        <v>559</v>
      </c>
      <c r="O44" s="167">
        <v>877</v>
      </c>
      <c r="P44" s="167">
        <v>2186</v>
      </c>
      <c r="Q44" s="167" t="s">
        <v>114</v>
      </c>
      <c r="R44" s="167">
        <v>1</v>
      </c>
      <c r="S44" s="184">
        <v>41236</v>
      </c>
      <c r="T44" s="167">
        <v>9150500</v>
      </c>
      <c r="U44" s="167">
        <v>0</v>
      </c>
      <c r="V44" s="167">
        <v>0</v>
      </c>
      <c r="W44" s="184">
        <v>41236</v>
      </c>
      <c r="X44" s="167">
        <v>11000000</v>
      </c>
      <c r="Y44" s="167">
        <v>1.73</v>
      </c>
    </row>
    <row r="45" spans="3:25" ht="15">
      <c r="C45" s="141">
        <f t="shared" si="6"/>
        <v>1</v>
      </c>
      <c r="D45" s="141">
        <f t="shared" si="7"/>
        <v>1</v>
      </c>
      <c r="E45" s="141">
        <f t="shared" si="8"/>
        <v>1</v>
      </c>
      <c r="F45" s="141">
        <f t="shared" si="9"/>
        <v>1.77</v>
      </c>
      <c r="G45" s="142">
        <f t="shared" si="10"/>
        <v>0</v>
      </c>
      <c r="H45" s="142">
        <f t="shared" si="11"/>
        <v>1.77</v>
      </c>
      <c r="I45" s="171">
        <v>48764</v>
      </c>
      <c r="J45" s="169" t="s">
        <v>115</v>
      </c>
      <c r="K45" s="169">
        <v>559</v>
      </c>
      <c r="L45" s="169">
        <v>877</v>
      </c>
      <c r="M45" s="169">
        <v>7734</v>
      </c>
      <c r="N45" s="169">
        <v>559</v>
      </c>
      <c r="O45" s="169">
        <v>877</v>
      </c>
      <c r="P45" s="169">
        <v>7734</v>
      </c>
      <c r="Q45" s="169" t="s">
        <v>114</v>
      </c>
      <c r="R45" s="169">
        <v>1</v>
      </c>
      <c r="S45" s="183">
        <v>41236</v>
      </c>
      <c r="T45" s="169">
        <v>9134900</v>
      </c>
      <c r="U45" s="169">
        <v>0</v>
      </c>
      <c r="V45" s="169">
        <v>0</v>
      </c>
      <c r="W45" s="183">
        <v>41236</v>
      </c>
      <c r="X45" s="169">
        <v>11000000</v>
      </c>
      <c r="Y45" s="169">
        <v>1.77</v>
      </c>
    </row>
    <row r="46" spans="3:25" ht="15">
      <c r="C46" s="141">
        <f t="shared" si="6"/>
        <v>1</v>
      </c>
      <c r="D46" s="141">
        <f t="shared" si="7"/>
        <v>0</v>
      </c>
      <c r="E46" s="141">
        <f t="shared" si="8"/>
        <v>0</v>
      </c>
      <c r="F46" s="141">
        <f t="shared" si="9"/>
        <v>0</v>
      </c>
      <c r="G46" s="142">
        <f t="shared" si="10"/>
        <v>0</v>
      </c>
      <c r="H46" s="142">
        <f t="shared" si="11"/>
        <v>0</v>
      </c>
      <c r="I46" s="172">
        <v>48709</v>
      </c>
      <c r="J46" s="167" t="s">
        <v>178</v>
      </c>
      <c r="K46" s="167">
        <v>559</v>
      </c>
      <c r="L46" s="167">
        <v>877</v>
      </c>
      <c r="M46" s="167">
        <v>3534</v>
      </c>
      <c r="N46" s="167">
        <v>559</v>
      </c>
      <c r="O46" s="167">
        <v>877</v>
      </c>
      <c r="P46" s="167">
        <v>3534</v>
      </c>
      <c r="Q46" s="167" t="s">
        <v>116</v>
      </c>
      <c r="R46" s="167">
        <v>1</v>
      </c>
      <c r="S46" s="184">
        <v>41232</v>
      </c>
      <c r="T46" s="167">
        <v>9490000</v>
      </c>
      <c r="U46" s="167">
        <v>0</v>
      </c>
      <c r="V46" s="167">
        <v>0</v>
      </c>
      <c r="W46" s="184">
        <v>41232</v>
      </c>
      <c r="X46" s="167">
        <v>11360000</v>
      </c>
      <c r="Y46" s="167">
        <v>1.78</v>
      </c>
    </row>
    <row r="47" spans="3:25" ht="15">
      <c r="C47" s="141">
        <f t="shared" si="6"/>
        <v>1</v>
      </c>
      <c r="D47" s="141">
        <f t="shared" si="7"/>
        <v>1</v>
      </c>
      <c r="E47" s="141">
        <f t="shared" si="8"/>
        <v>1</v>
      </c>
      <c r="F47" s="141">
        <f t="shared" si="9"/>
        <v>1.8</v>
      </c>
      <c r="G47" s="142">
        <f t="shared" si="10"/>
        <v>0</v>
      </c>
      <c r="H47" s="142">
        <f t="shared" si="11"/>
        <v>1.8</v>
      </c>
      <c r="I47" s="171">
        <v>48762</v>
      </c>
      <c r="J47" s="169" t="s">
        <v>115</v>
      </c>
      <c r="K47" s="169">
        <v>559</v>
      </c>
      <c r="L47" s="169">
        <v>877</v>
      </c>
      <c r="M47" s="169">
        <v>3969</v>
      </c>
      <c r="N47" s="169">
        <v>559</v>
      </c>
      <c r="O47" s="169">
        <v>877</v>
      </c>
      <c r="P47" s="169">
        <v>3969</v>
      </c>
      <c r="Q47" s="169" t="s">
        <v>114</v>
      </c>
      <c r="R47" s="169">
        <v>1</v>
      </c>
      <c r="S47" s="183">
        <v>41236</v>
      </c>
      <c r="T47" s="169">
        <v>9112000</v>
      </c>
      <c r="U47" s="169">
        <v>0</v>
      </c>
      <c r="V47" s="169">
        <v>0</v>
      </c>
      <c r="W47" s="183">
        <v>41236</v>
      </c>
      <c r="X47" s="169">
        <v>11000000</v>
      </c>
      <c r="Y47" s="169">
        <v>1.8</v>
      </c>
    </row>
    <row r="48" spans="3:25" ht="15">
      <c r="C48" s="141">
        <f t="shared" si="6"/>
        <v>1</v>
      </c>
      <c r="D48" s="141">
        <f t="shared" si="7"/>
        <v>1</v>
      </c>
      <c r="E48" s="141">
        <f t="shared" si="8"/>
        <v>1</v>
      </c>
      <c r="F48" s="141">
        <f t="shared" si="9"/>
        <v>1.83</v>
      </c>
      <c r="G48" s="142">
        <f t="shared" si="10"/>
        <v>0</v>
      </c>
      <c r="H48" s="142">
        <f t="shared" si="11"/>
        <v>1.83</v>
      </c>
      <c r="I48" s="172">
        <v>48761</v>
      </c>
      <c r="J48" s="167" t="s">
        <v>115</v>
      </c>
      <c r="K48" s="167">
        <v>559</v>
      </c>
      <c r="L48" s="167">
        <v>877</v>
      </c>
      <c r="M48" s="167">
        <v>3705</v>
      </c>
      <c r="N48" s="167">
        <v>559</v>
      </c>
      <c r="O48" s="167">
        <v>877</v>
      </c>
      <c r="P48" s="167">
        <v>3705</v>
      </c>
      <c r="Q48" s="167" t="s">
        <v>114</v>
      </c>
      <c r="R48" s="167">
        <v>1</v>
      </c>
      <c r="S48" s="184">
        <v>41236</v>
      </c>
      <c r="T48" s="167">
        <v>9100000</v>
      </c>
      <c r="U48" s="167">
        <v>0</v>
      </c>
      <c r="V48" s="167">
        <v>0</v>
      </c>
      <c r="W48" s="184">
        <v>41236</v>
      </c>
      <c r="X48" s="167">
        <v>11000000</v>
      </c>
      <c r="Y48" s="167">
        <v>1.83</v>
      </c>
    </row>
    <row r="49" spans="3:25" ht="15">
      <c r="C49" s="141">
        <f t="shared" si="6"/>
        <v>1</v>
      </c>
      <c r="D49" s="141">
        <f t="shared" si="7"/>
        <v>1</v>
      </c>
      <c r="E49" s="141">
        <f t="shared" si="8"/>
        <v>1</v>
      </c>
      <c r="F49" s="141">
        <f t="shared" si="9"/>
        <v>1.87</v>
      </c>
      <c r="G49" s="142">
        <f t="shared" si="10"/>
        <v>0</v>
      </c>
      <c r="H49" s="142">
        <f t="shared" si="11"/>
        <v>1.87</v>
      </c>
      <c r="I49" s="171">
        <v>48760</v>
      </c>
      <c r="J49" s="169" t="s">
        <v>115</v>
      </c>
      <c r="K49" s="169">
        <v>559</v>
      </c>
      <c r="L49" s="169">
        <v>877</v>
      </c>
      <c r="M49" s="169">
        <v>2905</v>
      </c>
      <c r="N49" s="169">
        <v>559</v>
      </c>
      <c r="O49" s="169">
        <v>877</v>
      </c>
      <c r="P49" s="169">
        <v>2905</v>
      </c>
      <c r="Q49" s="169" t="s">
        <v>114</v>
      </c>
      <c r="R49" s="169">
        <v>1</v>
      </c>
      <c r="S49" s="183">
        <v>41236</v>
      </c>
      <c r="T49" s="169">
        <v>9080000</v>
      </c>
      <c r="U49" s="169">
        <v>0</v>
      </c>
      <c r="V49" s="169">
        <v>0</v>
      </c>
      <c r="W49" s="183">
        <v>41236</v>
      </c>
      <c r="X49" s="169">
        <v>11000000</v>
      </c>
      <c r="Y49" s="169">
        <v>1.87</v>
      </c>
    </row>
    <row r="50" spans="3:25" ht="15">
      <c r="C50" s="141">
        <f t="shared" si="6"/>
        <v>1</v>
      </c>
      <c r="D50" s="141">
        <f t="shared" si="7"/>
        <v>1</v>
      </c>
      <c r="E50" s="141">
        <f t="shared" si="8"/>
        <v>1</v>
      </c>
      <c r="F50" s="141">
        <f t="shared" si="9"/>
        <v>1.9</v>
      </c>
      <c r="G50" s="142">
        <f t="shared" si="10"/>
        <v>0</v>
      </c>
      <c r="H50" s="142">
        <f t="shared" si="11"/>
        <v>1.9</v>
      </c>
      <c r="I50" s="172">
        <v>48758</v>
      </c>
      <c r="J50" s="167" t="s">
        <v>115</v>
      </c>
      <c r="K50" s="167">
        <v>559</v>
      </c>
      <c r="L50" s="167">
        <v>877</v>
      </c>
      <c r="M50" s="167">
        <v>7373</v>
      </c>
      <c r="N50" s="167">
        <v>559</v>
      </c>
      <c r="O50" s="167">
        <v>877</v>
      </c>
      <c r="P50" s="167">
        <v>7373</v>
      </c>
      <c r="Q50" s="167" t="s">
        <v>114</v>
      </c>
      <c r="R50" s="167">
        <v>1</v>
      </c>
      <c r="S50" s="184">
        <v>41236</v>
      </c>
      <c r="T50" s="167">
        <v>9054400</v>
      </c>
      <c r="U50" s="167">
        <v>0</v>
      </c>
      <c r="V50" s="167">
        <v>0</v>
      </c>
      <c r="W50" s="184">
        <v>41236</v>
      </c>
      <c r="X50" s="167">
        <v>11000000</v>
      </c>
      <c r="Y50" s="167">
        <v>1.9</v>
      </c>
    </row>
    <row r="51" spans="3:25" ht="15">
      <c r="C51" s="141">
        <f t="shared" si="6"/>
        <v>1</v>
      </c>
      <c r="D51" s="141">
        <f t="shared" si="7"/>
        <v>0</v>
      </c>
      <c r="E51" s="141">
        <f t="shared" si="8"/>
        <v>0</v>
      </c>
      <c r="F51" s="141">
        <f t="shared" si="9"/>
        <v>0</v>
      </c>
      <c r="G51" s="142">
        <f t="shared" si="10"/>
        <v>0</v>
      </c>
      <c r="H51" s="142">
        <f t="shared" si="11"/>
        <v>0</v>
      </c>
      <c r="I51" s="172">
        <v>48614</v>
      </c>
      <c r="J51" s="167" t="s">
        <v>151</v>
      </c>
      <c r="K51" s="167">
        <v>559</v>
      </c>
      <c r="L51" s="167">
        <v>877</v>
      </c>
      <c r="M51" s="167">
        <v>6476</v>
      </c>
      <c r="N51" s="167">
        <v>559</v>
      </c>
      <c r="O51" s="167">
        <v>877</v>
      </c>
      <c r="P51" s="167">
        <v>6476</v>
      </c>
      <c r="Q51" s="167" t="s">
        <v>116</v>
      </c>
      <c r="R51" s="167">
        <v>1</v>
      </c>
      <c r="S51" s="184">
        <v>41221</v>
      </c>
      <c r="T51" s="167">
        <v>10514300</v>
      </c>
      <c r="U51" s="167">
        <v>0</v>
      </c>
      <c r="V51" s="167">
        <v>0</v>
      </c>
      <c r="W51" s="184">
        <v>41221</v>
      </c>
      <c r="X51" s="167">
        <v>12561700</v>
      </c>
      <c r="Y51" s="167">
        <v>2.07</v>
      </c>
    </row>
    <row r="52" spans="3:25" ht="15">
      <c r="C52" s="141">
        <f t="shared" si="6"/>
        <v>1</v>
      </c>
      <c r="D52" s="141">
        <f t="shared" si="7"/>
        <v>0</v>
      </c>
      <c r="E52" s="141">
        <f t="shared" si="8"/>
        <v>0</v>
      </c>
      <c r="F52" s="141">
        <f t="shared" si="9"/>
        <v>0</v>
      </c>
      <c r="G52" s="142">
        <f t="shared" si="10"/>
        <v>0</v>
      </c>
      <c r="H52" s="142">
        <f t="shared" si="11"/>
        <v>0</v>
      </c>
      <c r="I52" s="171">
        <v>48606</v>
      </c>
      <c r="J52" s="169" t="s">
        <v>115</v>
      </c>
      <c r="K52" s="169">
        <v>559</v>
      </c>
      <c r="L52" s="169">
        <v>877</v>
      </c>
      <c r="M52" s="169">
        <v>3791</v>
      </c>
      <c r="N52" s="169">
        <v>559</v>
      </c>
      <c r="O52" s="169">
        <v>877</v>
      </c>
      <c r="P52" s="169">
        <v>3791</v>
      </c>
      <c r="Q52" s="169" t="s">
        <v>117</v>
      </c>
      <c r="R52" s="169">
        <v>1</v>
      </c>
      <c r="S52" s="183">
        <v>41219</v>
      </c>
      <c r="T52" s="169">
        <v>14102700</v>
      </c>
      <c r="U52" s="169">
        <v>0</v>
      </c>
      <c r="V52" s="169">
        <v>0</v>
      </c>
      <c r="W52" s="183">
        <v>41219</v>
      </c>
      <c r="X52" s="169">
        <v>16260000</v>
      </c>
      <c r="Y52" s="169">
        <v>2.25</v>
      </c>
    </row>
    <row r="53" spans="3:25" ht="15">
      <c r="C53" s="141">
        <f t="shared" si="6"/>
        <v>1</v>
      </c>
      <c r="D53" s="141">
        <f t="shared" si="7"/>
        <v>1</v>
      </c>
      <c r="E53" s="141">
        <f t="shared" si="8"/>
        <v>1</v>
      </c>
      <c r="F53" s="141">
        <f t="shared" si="9"/>
        <v>2.5</v>
      </c>
      <c r="G53" s="142">
        <f t="shared" si="10"/>
        <v>0</v>
      </c>
      <c r="H53" s="142">
        <f t="shared" si="11"/>
        <v>2.5</v>
      </c>
      <c r="I53" s="172">
        <v>48834</v>
      </c>
      <c r="J53" s="167" t="s">
        <v>130</v>
      </c>
      <c r="K53" s="167">
        <v>559</v>
      </c>
      <c r="L53" s="167">
        <v>877</v>
      </c>
      <c r="M53" s="167">
        <v>7545</v>
      </c>
      <c r="N53" s="167">
        <v>559</v>
      </c>
      <c r="O53" s="167">
        <v>877</v>
      </c>
      <c r="P53" s="167">
        <v>7545</v>
      </c>
      <c r="Q53" s="167" t="s">
        <v>114</v>
      </c>
      <c r="R53" s="167">
        <v>1</v>
      </c>
      <c r="S53" s="184">
        <v>41243</v>
      </c>
      <c r="T53" s="167">
        <v>8404000</v>
      </c>
      <c r="U53" s="167">
        <v>0</v>
      </c>
      <c r="V53" s="167">
        <v>0</v>
      </c>
      <c r="W53" s="184">
        <v>41243</v>
      </c>
      <c r="X53" s="167">
        <v>11111800</v>
      </c>
      <c r="Y53" s="167">
        <v>2.5</v>
      </c>
    </row>
    <row r="54" spans="3:25" ht="15">
      <c r="C54" s="141">
        <f t="shared" si="6"/>
        <v>1</v>
      </c>
      <c r="D54" s="141">
        <f t="shared" si="7"/>
        <v>1</v>
      </c>
      <c r="E54" s="141">
        <f t="shared" si="8"/>
        <v>1</v>
      </c>
      <c r="F54" s="141">
        <f t="shared" si="9"/>
        <v>2.62</v>
      </c>
      <c r="G54" s="142">
        <f t="shared" si="10"/>
        <v>0</v>
      </c>
      <c r="H54" s="142">
        <f t="shared" si="11"/>
        <v>2.62</v>
      </c>
      <c r="I54" s="171">
        <v>48833</v>
      </c>
      <c r="J54" s="169" t="s">
        <v>115</v>
      </c>
      <c r="K54" s="169">
        <v>559</v>
      </c>
      <c r="L54" s="169">
        <v>877</v>
      </c>
      <c r="M54" s="169">
        <v>2567</v>
      </c>
      <c r="N54" s="169">
        <v>559</v>
      </c>
      <c r="O54" s="169">
        <v>877</v>
      </c>
      <c r="P54" s="169">
        <v>2567</v>
      </c>
      <c r="Q54" s="169" t="s">
        <v>114</v>
      </c>
      <c r="R54" s="169">
        <v>1</v>
      </c>
      <c r="S54" s="183">
        <v>41243</v>
      </c>
      <c r="T54" s="169">
        <v>8355800</v>
      </c>
      <c r="U54" s="169">
        <v>0</v>
      </c>
      <c r="V54" s="169">
        <v>0</v>
      </c>
      <c r="W54" s="183">
        <v>41243</v>
      </c>
      <c r="X54" s="169">
        <v>11132400</v>
      </c>
      <c r="Y54" s="169">
        <v>2.62</v>
      </c>
    </row>
    <row r="55" spans="3:25" ht="15">
      <c r="C55" s="141">
        <f t="shared" si="6"/>
        <v>1</v>
      </c>
      <c r="D55" s="141">
        <f t="shared" si="7"/>
        <v>1</v>
      </c>
      <c r="E55" s="141">
        <f t="shared" si="8"/>
        <v>1</v>
      </c>
      <c r="F55" s="141">
        <f t="shared" si="9"/>
        <v>2.77</v>
      </c>
      <c r="G55" s="142">
        <f t="shared" si="10"/>
        <v>0</v>
      </c>
      <c r="H55" s="142">
        <f t="shared" si="11"/>
        <v>2.77</v>
      </c>
      <c r="I55" s="172">
        <v>48726</v>
      </c>
      <c r="J55" s="167" t="s">
        <v>145</v>
      </c>
      <c r="K55" s="167">
        <v>559</v>
      </c>
      <c r="L55" s="167">
        <v>877</v>
      </c>
      <c r="M55" s="167">
        <v>4998</v>
      </c>
      <c r="N55" s="167">
        <v>559</v>
      </c>
      <c r="O55" s="167">
        <v>877</v>
      </c>
      <c r="P55" s="167">
        <v>4998</v>
      </c>
      <c r="Q55" s="167" t="s">
        <v>114</v>
      </c>
      <c r="R55" s="167">
        <v>1</v>
      </c>
      <c r="S55" s="184">
        <v>41232</v>
      </c>
      <c r="T55" s="167">
        <v>13133300</v>
      </c>
      <c r="U55" s="167">
        <v>0</v>
      </c>
      <c r="V55" s="167">
        <v>0</v>
      </c>
      <c r="W55" s="184">
        <v>41232</v>
      </c>
      <c r="X55" s="167">
        <v>16000000</v>
      </c>
      <c r="Y55" s="167">
        <v>2.77</v>
      </c>
    </row>
    <row r="56" spans="3:25" ht="15">
      <c r="C56" s="141">
        <f t="shared" si="6"/>
        <v>1</v>
      </c>
      <c r="D56" s="141">
        <f t="shared" si="7"/>
        <v>1</v>
      </c>
      <c r="E56" s="141">
        <f t="shared" si="8"/>
        <v>1</v>
      </c>
      <c r="F56" s="141">
        <f t="shared" si="9"/>
        <v>2.8</v>
      </c>
      <c r="G56" s="142">
        <f t="shared" si="10"/>
        <v>0</v>
      </c>
      <c r="H56" s="142">
        <f t="shared" si="11"/>
        <v>2.8</v>
      </c>
      <c r="I56" s="171">
        <v>48830</v>
      </c>
      <c r="J56" s="169" t="s">
        <v>138</v>
      </c>
      <c r="K56" s="169">
        <v>559</v>
      </c>
      <c r="L56" s="169">
        <v>877</v>
      </c>
      <c r="M56" s="169">
        <v>7858</v>
      </c>
      <c r="N56" s="169">
        <v>559</v>
      </c>
      <c r="O56" s="169">
        <v>877</v>
      </c>
      <c r="P56" s="169">
        <v>7858</v>
      </c>
      <c r="Q56" s="169" t="s">
        <v>114</v>
      </c>
      <c r="R56" s="169">
        <v>1</v>
      </c>
      <c r="S56" s="183">
        <v>41243</v>
      </c>
      <c r="T56" s="169">
        <v>8194800</v>
      </c>
      <c r="U56" s="169">
        <v>0</v>
      </c>
      <c r="V56" s="169">
        <v>0</v>
      </c>
      <c r="W56" s="183">
        <v>41243</v>
      </c>
      <c r="X56" s="169">
        <v>11075900</v>
      </c>
      <c r="Y56" s="169">
        <v>2.8</v>
      </c>
    </row>
    <row r="57" spans="3:25" ht="15">
      <c r="C57" s="141">
        <f t="shared" si="6"/>
        <v>1</v>
      </c>
      <c r="D57" s="141">
        <f t="shared" si="7"/>
        <v>1</v>
      </c>
      <c r="E57" s="141">
        <f t="shared" si="8"/>
        <v>1</v>
      </c>
      <c r="F57" s="141">
        <f t="shared" si="9"/>
        <v>3.02</v>
      </c>
      <c r="G57" s="142">
        <f t="shared" si="10"/>
        <v>0</v>
      </c>
      <c r="H57" s="142">
        <f t="shared" si="11"/>
        <v>3.02</v>
      </c>
      <c r="I57" s="172">
        <v>48828</v>
      </c>
      <c r="J57" s="167" t="s">
        <v>115</v>
      </c>
      <c r="K57" s="167">
        <v>559</v>
      </c>
      <c r="L57" s="167">
        <v>877</v>
      </c>
      <c r="M57" s="167">
        <v>6449</v>
      </c>
      <c r="N57" s="167">
        <v>559</v>
      </c>
      <c r="O57" s="167">
        <v>877</v>
      </c>
      <c r="P57" s="167">
        <v>6449</v>
      </c>
      <c r="Q57" s="167" t="s">
        <v>114</v>
      </c>
      <c r="R57" s="167">
        <v>1</v>
      </c>
      <c r="S57" s="184">
        <v>41243</v>
      </c>
      <c r="T57" s="167">
        <v>8060900</v>
      </c>
      <c r="U57" s="167">
        <v>0</v>
      </c>
      <c r="V57" s="167">
        <v>0</v>
      </c>
      <c r="W57" s="184">
        <v>41243</v>
      </c>
      <c r="X57" s="167">
        <v>11071500</v>
      </c>
      <c r="Y57" s="167">
        <v>3.02</v>
      </c>
    </row>
    <row r="58" spans="3:25" ht="15">
      <c r="C58" s="141">
        <f t="shared" si="6"/>
        <v>1</v>
      </c>
      <c r="D58" s="141">
        <f t="shared" si="7"/>
        <v>1</v>
      </c>
      <c r="E58" s="141">
        <f t="shared" si="8"/>
        <v>1</v>
      </c>
      <c r="F58" s="141">
        <f t="shared" si="9"/>
        <v>3.25</v>
      </c>
      <c r="G58" s="142">
        <f t="shared" si="10"/>
        <v>0</v>
      </c>
      <c r="H58" s="142">
        <f t="shared" si="11"/>
        <v>3.25</v>
      </c>
      <c r="I58" s="171">
        <v>48743</v>
      </c>
      <c r="J58" s="169" t="s">
        <v>180</v>
      </c>
      <c r="K58" s="169">
        <v>559</v>
      </c>
      <c r="L58" s="169">
        <v>877</v>
      </c>
      <c r="M58" s="169">
        <v>2169</v>
      </c>
      <c r="N58" s="169">
        <v>559</v>
      </c>
      <c r="O58" s="169">
        <v>877</v>
      </c>
      <c r="P58" s="169">
        <v>2169</v>
      </c>
      <c r="Q58" s="169" t="s">
        <v>114</v>
      </c>
      <c r="R58" s="169">
        <v>1</v>
      </c>
      <c r="S58" s="183">
        <v>41234</v>
      </c>
      <c r="T58" s="169">
        <v>9491500</v>
      </c>
      <c r="U58" s="169">
        <v>0</v>
      </c>
      <c r="V58" s="169">
        <v>0</v>
      </c>
      <c r="W58" s="183">
        <v>41234</v>
      </c>
      <c r="X58" s="169">
        <v>13041700</v>
      </c>
      <c r="Y58" s="169">
        <v>3.25</v>
      </c>
    </row>
    <row r="59" spans="3:25" ht="15">
      <c r="C59" s="141">
        <f t="shared" si="6"/>
        <v>1</v>
      </c>
      <c r="D59" s="141">
        <f t="shared" si="7"/>
        <v>1</v>
      </c>
      <c r="E59" s="141">
        <f t="shared" si="8"/>
        <v>1</v>
      </c>
      <c r="F59" s="141">
        <f t="shared" si="9"/>
        <v>3.7</v>
      </c>
      <c r="G59" s="142">
        <f t="shared" si="10"/>
        <v>0</v>
      </c>
      <c r="H59" s="142">
        <f t="shared" si="11"/>
        <v>3.7</v>
      </c>
      <c r="I59" s="172">
        <v>48767</v>
      </c>
      <c r="J59" s="167" t="s">
        <v>115</v>
      </c>
      <c r="K59" s="167">
        <v>559</v>
      </c>
      <c r="L59" s="167">
        <v>877</v>
      </c>
      <c r="M59" s="167">
        <v>2298</v>
      </c>
      <c r="N59" s="167">
        <v>559</v>
      </c>
      <c r="O59" s="167">
        <v>877</v>
      </c>
      <c r="P59" s="167">
        <v>2298</v>
      </c>
      <c r="Q59" s="167" t="s">
        <v>114</v>
      </c>
      <c r="R59" s="167">
        <v>1</v>
      </c>
      <c r="S59" s="184">
        <v>41235</v>
      </c>
      <c r="T59" s="167">
        <v>9170500</v>
      </c>
      <c r="U59" s="167">
        <v>0</v>
      </c>
      <c r="V59" s="167">
        <v>0</v>
      </c>
      <c r="W59" s="184">
        <v>41235</v>
      </c>
      <c r="X59" s="167">
        <v>13000000</v>
      </c>
      <c r="Y59" s="167">
        <v>3.7</v>
      </c>
    </row>
    <row r="60" spans="3:25" ht="15">
      <c r="C60" s="141">
        <f t="shared" si="6"/>
        <v>1</v>
      </c>
      <c r="D60" s="141">
        <f t="shared" si="7"/>
        <v>1</v>
      </c>
      <c r="E60" s="141">
        <f t="shared" si="8"/>
        <v>1</v>
      </c>
      <c r="F60" s="141">
        <f t="shared" si="9"/>
        <v>3.7</v>
      </c>
      <c r="G60" s="142">
        <f t="shared" si="10"/>
        <v>0</v>
      </c>
      <c r="H60" s="142">
        <f t="shared" si="11"/>
        <v>3.7</v>
      </c>
      <c r="I60" s="171">
        <v>48768</v>
      </c>
      <c r="J60" s="169" t="s">
        <v>115</v>
      </c>
      <c r="K60" s="169">
        <v>559</v>
      </c>
      <c r="L60" s="169">
        <v>877</v>
      </c>
      <c r="M60" s="169">
        <v>7846</v>
      </c>
      <c r="N60" s="169">
        <v>559</v>
      </c>
      <c r="O60" s="169">
        <v>877</v>
      </c>
      <c r="P60" s="169">
        <v>7846</v>
      </c>
      <c r="Q60" s="169" t="s">
        <v>114</v>
      </c>
      <c r="R60" s="169">
        <v>1</v>
      </c>
      <c r="S60" s="183">
        <v>41235</v>
      </c>
      <c r="T60" s="169">
        <v>9170800</v>
      </c>
      <c r="U60" s="169">
        <v>0</v>
      </c>
      <c r="V60" s="169">
        <v>0</v>
      </c>
      <c r="W60" s="183">
        <v>41235</v>
      </c>
      <c r="X60" s="169">
        <v>13000000</v>
      </c>
      <c r="Y60" s="169">
        <v>3.7</v>
      </c>
    </row>
    <row r="61" spans="3:25" ht="15">
      <c r="C61" s="141">
        <f t="shared" si="6"/>
        <v>1</v>
      </c>
      <c r="D61" s="141">
        <f t="shared" si="7"/>
        <v>1</v>
      </c>
      <c r="E61" s="141">
        <f t="shared" si="8"/>
        <v>1</v>
      </c>
      <c r="F61" s="141">
        <f t="shared" si="9"/>
        <v>3.72</v>
      </c>
      <c r="G61" s="142">
        <f t="shared" si="10"/>
        <v>0</v>
      </c>
      <c r="H61" s="142">
        <f t="shared" si="11"/>
        <v>3.72</v>
      </c>
      <c r="I61" s="172">
        <v>48766</v>
      </c>
      <c r="J61" s="167" t="s">
        <v>115</v>
      </c>
      <c r="K61" s="167">
        <v>559</v>
      </c>
      <c r="L61" s="167">
        <v>877</v>
      </c>
      <c r="M61" s="167">
        <v>4520</v>
      </c>
      <c r="N61" s="167">
        <v>559</v>
      </c>
      <c r="O61" s="167">
        <v>877</v>
      </c>
      <c r="P61" s="167">
        <v>4520</v>
      </c>
      <c r="Q61" s="167" t="s">
        <v>114</v>
      </c>
      <c r="R61" s="167">
        <v>1</v>
      </c>
      <c r="S61" s="184">
        <v>41235</v>
      </c>
      <c r="T61" s="167">
        <v>9165900</v>
      </c>
      <c r="U61" s="167">
        <v>0</v>
      </c>
      <c r="V61" s="167">
        <v>0</v>
      </c>
      <c r="W61" s="184">
        <v>41235</v>
      </c>
      <c r="X61" s="167">
        <v>13000000</v>
      </c>
      <c r="Y61" s="167">
        <v>3.72</v>
      </c>
    </row>
    <row r="62" spans="3:25" ht="15">
      <c r="C62" s="141">
        <f t="shared" si="6"/>
        <v>1</v>
      </c>
      <c r="D62" s="141">
        <f t="shared" si="7"/>
        <v>1</v>
      </c>
      <c r="E62" s="141">
        <f t="shared" si="8"/>
        <v>1</v>
      </c>
      <c r="F62" s="141">
        <f t="shared" si="9"/>
        <v>3.82</v>
      </c>
      <c r="G62" s="142">
        <f t="shared" si="10"/>
        <v>0</v>
      </c>
      <c r="H62" s="142">
        <f t="shared" si="11"/>
        <v>3.82</v>
      </c>
      <c r="I62" s="171">
        <v>48829</v>
      </c>
      <c r="J62" s="169" t="s">
        <v>115</v>
      </c>
      <c r="K62" s="169">
        <v>559</v>
      </c>
      <c r="L62" s="169">
        <v>877</v>
      </c>
      <c r="M62" s="169">
        <v>2213</v>
      </c>
      <c r="N62" s="169">
        <v>559</v>
      </c>
      <c r="O62" s="169">
        <v>877</v>
      </c>
      <c r="P62" s="169">
        <v>2213</v>
      </c>
      <c r="Q62" s="169" t="s">
        <v>114</v>
      </c>
      <c r="R62" s="169">
        <v>1</v>
      </c>
      <c r="S62" s="183">
        <v>41243</v>
      </c>
      <c r="T62" s="169">
        <v>8140500</v>
      </c>
      <c r="U62" s="169">
        <v>0</v>
      </c>
      <c r="V62" s="169">
        <v>0</v>
      </c>
      <c r="W62" s="183">
        <v>41243</v>
      </c>
      <c r="X62" s="169">
        <v>12035200</v>
      </c>
      <c r="Y62" s="169">
        <v>3.82</v>
      </c>
    </row>
    <row r="63" spans="3:25" ht="15">
      <c r="C63" s="141">
        <f t="shared" si="6"/>
        <v>1</v>
      </c>
      <c r="D63" s="141">
        <f t="shared" si="7"/>
        <v>1</v>
      </c>
      <c r="E63" s="141">
        <f t="shared" si="8"/>
        <v>1</v>
      </c>
      <c r="F63" s="141">
        <f t="shared" si="9"/>
        <v>4.17</v>
      </c>
      <c r="G63" s="142">
        <f t="shared" si="10"/>
        <v>0</v>
      </c>
      <c r="H63" s="142">
        <f t="shared" si="11"/>
        <v>4.17</v>
      </c>
      <c r="I63" s="172">
        <v>48827</v>
      </c>
      <c r="J63" s="167" t="s">
        <v>115</v>
      </c>
      <c r="K63" s="167">
        <v>559</v>
      </c>
      <c r="L63" s="167">
        <v>877</v>
      </c>
      <c r="M63" s="167">
        <v>6271</v>
      </c>
      <c r="N63" s="167">
        <v>559</v>
      </c>
      <c r="O63" s="167">
        <v>877</v>
      </c>
      <c r="P63" s="167">
        <v>6271</v>
      </c>
      <c r="Q63" s="167" t="s">
        <v>114</v>
      </c>
      <c r="R63" s="167">
        <v>1</v>
      </c>
      <c r="S63" s="184">
        <v>41243</v>
      </c>
      <c r="T63" s="167">
        <v>6530000</v>
      </c>
      <c r="U63" s="167">
        <v>0</v>
      </c>
      <c r="V63" s="167">
        <v>0</v>
      </c>
      <c r="W63" s="184">
        <v>41243</v>
      </c>
      <c r="X63" s="167">
        <v>11033300</v>
      </c>
      <c r="Y63" s="167">
        <v>4.17</v>
      </c>
    </row>
    <row r="64" spans="3:25" ht="15">
      <c r="C64" s="141">
        <f t="shared" si="6"/>
        <v>1</v>
      </c>
      <c r="D64" s="141">
        <f t="shared" si="7"/>
        <v>0</v>
      </c>
      <c r="E64" s="141">
        <f t="shared" si="8"/>
        <v>0</v>
      </c>
      <c r="F64" s="141">
        <f t="shared" si="9"/>
        <v>0</v>
      </c>
      <c r="G64" s="142">
        <f t="shared" si="10"/>
        <v>0</v>
      </c>
      <c r="H64" s="142">
        <f t="shared" si="11"/>
        <v>0</v>
      </c>
      <c r="I64" s="171">
        <v>48778</v>
      </c>
      <c r="J64" s="169" t="s">
        <v>115</v>
      </c>
      <c r="K64" s="169">
        <v>559</v>
      </c>
      <c r="L64" s="169">
        <v>877</v>
      </c>
      <c r="M64" s="169">
        <v>3534</v>
      </c>
      <c r="N64" s="169">
        <v>559</v>
      </c>
      <c r="O64" s="169">
        <v>877</v>
      </c>
      <c r="P64" s="169">
        <v>3534</v>
      </c>
      <c r="Q64" s="169" t="s">
        <v>116</v>
      </c>
      <c r="R64" s="169">
        <v>1</v>
      </c>
      <c r="S64" s="183">
        <v>41239</v>
      </c>
      <c r="T64" s="169">
        <v>10180900</v>
      </c>
      <c r="U64" s="169">
        <v>0</v>
      </c>
      <c r="V64" s="169">
        <v>0</v>
      </c>
      <c r="W64" s="183">
        <v>41239</v>
      </c>
      <c r="X64" s="169">
        <v>14550000</v>
      </c>
      <c r="Y64" s="169">
        <v>4.6</v>
      </c>
    </row>
    <row r="65" spans="3:25" ht="15">
      <c r="C65" s="141">
        <f t="shared" si="6"/>
        <v>1</v>
      </c>
      <c r="D65" s="141">
        <f t="shared" si="7"/>
        <v>1</v>
      </c>
      <c r="E65" s="141">
        <f t="shared" si="8"/>
        <v>1</v>
      </c>
      <c r="F65" s="141">
        <f t="shared" si="9"/>
        <v>14.08</v>
      </c>
      <c r="G65" s="142">
        <f t="shared" si="10"/>
        <v>0</v>
      </c>
      <c r="H65" s="142">
        <f t="shared" si="11"/>
        <v>14.08</v>
      </c>
      <c r="I65" s="171">
        <v>48729</v>
      </c>
      <c r="J65" s="169" t="s">
        <v>115</v>
      </c>
      <c r="K65" s="169">
        <v>559</v>
      </c>
      <c r="L65" s="169">
        <v>877</v>
      </c>
      <c r="M65" s="169">
        <v>2918</v>
      </c>
      <c r="N65" s="169">
        <v>559</v>
      </c>
      <c r="O65" s="169">
        <v>877</v>
      </c>
      <c r="P65" s="169">
        <v>2918</v>
      </c>
      <c r="Q65" s="169" t="s">
        <v>114</v>
      </c>
      <c r="R65" s="169">
        <v>1</v>
      </c>
      <c r="S65" s="183">
        <v>41232</v>
      </c>
      <c r="T65" s="169">
        <v>19580000</v>
      </c>
      <c r="U65" s="169">
        <v>0</v>
      </c>
      <c r="V65" s="169">
        <v>0</v>
      </c>
      <c r="W65" s="183">
        <v>41233</v>
      </c>
      <c r="X65" s="169">
        <v>10025400</v>
      </c>
      <c r="Y65" s="169">
        <v>14.08</v>
      </c>
    </row>
    <row r="66" spans="3:25" ht="15">
      <c r="C66" s="141">
        <f t="shared" si="6"/>
        <v>1</v>
      </c>
      <c r="D66" s="141">
        <f t="shared" si="7"/>
        <v>1</v>
      </c>
      <c r="E66" s="141">
        <f t="shared" si="8"/>
        <v>1</v>
      </c>
      <c r="F66" s="141">
        <f t="shared" si="9"/>
        <v>18.57</v>
      </c>
      <c r="G66" s="142">
        <f t="shared" si="10"/>
        <v>0</v>
      </c>
      <c r="H66" s="142">
        <f t="shared" si="11"/>
        <v>18.57</v>
      </c>
      <c r="I66" s="171">
        <v>48888</v>
      </c>
      <c r="J66" s="169" t="s">
        <v>115</v>
      </c>
      <c r="K66" s="169">
        <v>559</v>
      </c>
      <c r="L66" s="169">
        <v>877</v>
      </c>
      <c r="M66" s="169">
        <v>2918</v>
      </c>
      <c r="N66" s="169">
        <v>559</v>
      </c>
      <c r="O66" s="169">
        <v>877</v>
      </c>
      <c r="P66" s="169">
        <v>2918</v>
      </c>
      <c r="Q66" s="169" t="s">
        <v>114</v>
      </c>
      <c r="R66" s="169">
        <v>1</v>
      </c>
      <c r="S66" s="183">
        <v>41243</v>
      </c>
      <c r="T66" s="169">
        <v>17120000</v>
      </c>
      <c r="U66" s="169">
        <v>0</v>
      </c>
      <c r="V66" s="169">
        <v>0</v>
      </c>
      <c r="W66" s="183">
        <v>41244</v>
      </c>
      <c r="X66" s="169">
        <v>11453300</v>
      </c>
      <c r="Y66" s="169">
        <v>18.57</v>
      </c>
    </row>
    <row r="67" spans="3:8" ht="12.75">
      <c r="C67" s="149">
        <f>SUM(C32:C66)</f>
        <v>35</v>
      </c>
      <c r="D67" s="149">
        <f>SUM(D32:D66)</f>
        <v>27</v>
      </c>
      <c r="E67" s="149">
        <f>SUM(E32:E66)</f>
        <v>27</v>
      </c>
      <c r="F67" s="149">
        <f>SUM(F32:F66)</f>
        <v>89.55000000000001</v>
      </c>
      <c r="G67" s="149">
        <f>SUM(G32:G66)</f>
        <v>0</v>
      </c>
      <c r="H67" s="149">
        <f>SUM(H32:H66)</f>
        <v>89.55000000000001</v>
      </c>
    </row>
  </sheetData>
  <sheetProtection/>
  <conditionalFormatting sqref="G5:G7">
    <cfRule type="cellIs" priority="3" dxfId="0" operator="greaterThan">
      <formula>0</formula>
    </cfRule>
  </conditionalFormatting>
  <conditionalFormatting sqref="G1:G2">
    <cfRule type="cellIs" priority="5" dxfId="0" operator="greaterThan">
      <formula>0</formula>
    </cfRule>
  </conditionalFormatting>
  <conditionalFormatting sqref="G23:G25">
    <cfRule type="cellIs" priority="4" dxfId="0" operator="greaterThan">
      <formula>0</formula>
    </cfRule>
  </conditionalFormatting>
  <conditionalFormatting sqref="G16:G21 G8:G11 G3">
    <cfRule type="cellIs" priority="2" dxfId="0" operator="greaterThan">
      <formula>0</formula>
    </cfRule>
  </conditionalFormatting>
  <conditionalFormatting sqref="G32:G66 G26:G27">
    <cfRule type="cellIs" priority="1" dxfId="0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2">
      <selection activeCell="G51" sqref="G51"/>
    </sheetView>
  </sheetViews>
  <sheetFormatPr defaultColWidth="9.140625" defaultRowHeight="12.75"/>
  <cols>
    <col min="1" max="1" width="9.57421875" style="42" customWidth="1"/>
    <col min="2" max="2" width="10.421875" style="42" bestFit="1" customWidth="1"/>
    <col min="3" max="3" width="9.7109375" style="42" customWidth="1"/>
    <col min="4" max="4" width="7.57421875" style="42" bestFit="1" customWidth="1"/>
    <col min="5" max="5" width="14.7109375" style="134" customWidth="1"/>
    <col min="6" max="6" width="12.8515625" style="42" customWidth="1"/>
    <col min="7" max="7" width="15.421875" style="134" customWidth="1"/>
  </cols>
  <sheetData>
    <row r="1" spans="1:7" s="133" customFormat="1" ht="39" thickBot="1">
      <c r="A1" s="198" t="s">
        <v>62</v>
      </c>
      <c r="B1" s="198" t="s">
        <v>63</v>
      </c>
      <c r="C1" s="198" t="s">
        <v>64</v>
      </c>
      <c r="D1" s="198" t="s">
        <v>65</v>
      </c>
      <c r="E1" s="199" t="s">
        <v>74</v>
      </c>
      <c r="F1" s="200" t="s">
        <v>75</v>
      </c>
      <c r="G1" s="201" t="s">
        <v>71</v>
      </c>
    </row>
    <row r="2" spans="1:7" ht="13.5" thickTop="1">
      <c r="A2" s="175"/>
      <c r="B2" s="175"/>
      <c r="C2" s="175"/>
      <c r="D2" s="175"/>
      <c r="E2" s="177"/>
      <c r="F2" s="175"/>
      <c r="G2" s="177"/>
    </row>
    <row r="3" spans="1:7" ht="12.75">
      <c r="A3" s="175"/>
      <c r="B3" s="175"/>
      <c r="C3" s="175"/>
      <c r="D3" s="175"/>
      <c r="E3" s="177"/>
      <c r="F3" s="175"/>
      <c r="G3" s="177"/>
    </row>
    <row r="4" spans="1:7" ht="12.75">
      <c r="A4" s="170">
        <v>454549</v>
      </c>
      <c r="B4" s="170" t="s">
        <v>66</v>
      </c>
      <c r="C4" s="170">
        <v>559</v>
      </c>
      <c r="D4" s="170">
        <v>822</v>
      </c>
      <c r="E4" s="176">
        <v>20121205040200</v>
      </c>
      <c r="F4" s="170">
        <v>20121207</v>
      </c>
      <c r="G4" s="176">
        <v>20121207142101</v>
      </c>
    </row>
    <row r="5" spans="1:7" ht="12.75">
      <c r="A5" s="170">
        <v>454859</v>
      </c>
      <c r="B5" s="170" t="s">
        <v>69</v>
      </c>
      <c r="C5" s="170">
        <v>559</v>
      </c>
      <c r="D5" s="170">
        <v>822</v>
      </c>
      <c r="E5" s="176">
        <v>20121213100100</v>
      </c>
      <c r="F5" s="170">
        <v>20121214</v>
      </c>
      <c r="G5" s="176">
        <v>20121213150801</v>
      </c>
    </row>
    <row r="6" spans="1:7" ht="12.75">
      <c r="A6" s="170"/>
      <c r="B6" s="170"/>
      <c r="C6" s="170"/>
      <c r="D6" s="170"/>
      <c r="E6" s="176"/>
      <c r="F6" s="170"/>
      <c r="G6" s="176"/>
    </row>
    <row r="7" spans="1:7" ht="12.75">
      <c r="A7" s="170"/>
      <c r="B7" s="170"/>
      <c r="C7" s="170"/>
      <c r="D7" s="170"/>
      <c r="E7" s="176"/>
      <c r="F7" s="170"/>
      <c r="G7" s="176"/>
    </row>
    <row r="8" spans="1:7" ht="12.75">
      <c r="A8" s="170"/>
      <c r="B8" s="170"/>
      <c r="C8" s="170"/>
      <c r="D8" s="170"/>
      <c r="E8" s="176"/>
      <c r="F8" s="170"/>
      <c r="G8" s="176"/>
    </row>
    <row r="9" spans="1:7" ht="12.75">
      <c r="A9" s="170">
        <v>454340</v>
      </c>
      <c r="B9" s="170" t="s">
        <v>67</v>
      </c>
      <c r="C9" s="170">
        <v>559</v>
      </c>
      <c r="D9" s="170">
        <v>841</v>
      </c>
      <c r="E9" s="176">
        <v>20121130121800</v>
      </c>
      <c r="F9" s="170">
        <v>20121203</v>
      </c>
      <c r="G9" s="176">
        <v>20121204160001</v>
      </c>
    </row>
    <row r="10" spans="1:7" ht="12.75">
      <c r="A10" s="170">
        <v>454534</v>
      </c>
      <c r="B10" s="170" t="s">
        <v>66</v>
      </c>
      <c r="C10" s="170">
        <v>559</v>
      </c>
      <c r="D10" s="170">
        <v>841</v>
      </c>
      <c r="E10" s="176">
        <v>20121205014800</v>
      </c>
      <c r="F10" s="170">
        <v>20121207</v>
      </c>
      <c r="G10" s="176">
        <v>20121207144301</v>
      </c>
    </row>
    <row r="11" spans="1:7" ht="12.75">
      <c r="A11" s="170">
        <v>454754</v>
      </c>
      <c r="B11" s="170" t="s">
        <v>66</v>
      </c>
      <c r="C11" s="170">
        <v>559</v>
      </c>
      <c r="D11" s="170">
        <v>841</v>
      </c>
      <c r="E11" s="176">
        <v>20121211124300</v>
      </c>
      <c r="F11" s="170">
        <v>20121214</v>
      </c>
      <c r="G11" s="176">
        <v>20121214143801</v>
      </c>
    </row>
    <row r="12" spans="1:7" ht="12.75">
      <c r="A12" s="170">
        <v>454848</v>
      </c>
      <c r="B12" s="170" t="s">
        <v>66</v>
      </c>
      <c r="C12" s="170">
        <v>559</v>
      </c>
      <c r="D12" s="170">
        <v>841</v>
      </c>
      <c r="E12" s="176">
        <v>20121212040300</v>
      </c>
      <c r="F12" s="170">
        <v>20121213</v>
      </c>
      <c r="G12" s="176">
        <v>20121213125901</v>
      </c>
    </row>
    <row r="13" spans="1:7" ht="12.75">
      <c r="A13" s="170">
        <v>454857</v>
      </c>
      <c r="B13" s="170" t="s">
        <v>67</v>
      </c>
      <c r="C13" s="170">
        <v>559</v>
      </c>
      <c r="D13" s="170">
        <v>841</v>
      </c>
      <c r="E13" s="176">
        <v>20121213094900</v>
      </c>
      <c r="F13" s="170">
        <v>20121214</v>
      </c>
      <c r="G13" s="176">
        <v>20121214154601</v>
      </c>
    </row>
    <row r="14" spans="1:7" ht="12.75">
      <c r="A14" s="170">
        <v>455054</v>
      </c>
      <c r="B14" s="170" t="s">
        <v>66</v>
      </c>
      <c r="C14" s="170">
        <v>559</v>
      </c>
      <c r="D14" s="170">
        <v>841</v>
      </c>
      <c r="E14" s="176">
        <v>20121217012700</v>
      </c>
      <c r="F14" s="170">
        <v>20121218</v>
      </c>
      <c r="G14" s="176">
        <v>20121219101200</v>
      </c>
    </row>
    <row r="15" spans="1:7" ht="12.75">
      <c r="A15" s="170">
        <v>455057</v>
      </c>
      <c r="B15" s="170" t="s">
        <v>66</v>
      </c>
      <c r="C15" s="170">
        <v>559</v>
      </c>
      <c r="D15" s="170">
        <v>841</v>
      </c>
      <c r="E15" s="176">
        <v>20121217013200</v>
      </c>
      <c r="F15" s="170">
        <v>20121217</v>
      </c>
      <c r="G15" s="176">
        <v>20121217151701</v>
      </c>
    </row>
    <row r="16" spans="1:7" ht="12.75">
      <c r="A16" s="170"/>
      <c r="B16" s="170"/>
      <c r="C16" s="170"/>
      <c r="D16" s="170"/>
      <c r="E16" s="176"/>
      <c r="F16" s="170"/>
      <c r="G16" s="176"/>
    </row>
    <row r="17" spans="1:7" ht="12.75">
      <c r="A17" s="170"/>
      <c r="B17" s="170"/>
      <c r="C17" s="170"/>
      <c r="D17" s="170"/>
      <c r="E17" s="176"/>
      <c r="F17" s="170"/>
      <c r="G17" s="176"/>
    </row>
    <row r="18" spans="1:7" ht="12.75">
      <c r="A18" s="170"/>
      <c r="B18" s="170"/>
      <c r="C18" s="170"/>
      <c r="D18" s="170"/>
      <c r="E18" s="176"/>
      <c r="F18" s="170"/>
      <c r="G18" s="176"/>
    </row>
    <row r="19" spans="1:7" ht="12.75">
      <c r="A19" s="170">
        <v>453497</v>
      </c>
      <c r="B19" s="170" t="s">
        <v>66</v>
      </c>
      <c r="C19" s="170">
        <v>559</v>
      </c>
      <c r="D19" s="170">
        <v>855</v>
      </c>
      <c r="E19" s="176">
        <v>20121116021400</v>
      </c>
      <c r="F19" s="170">
        <v>20121203</v>
      </c>
      <c r="G19" s="176">
        <v>20121203103101</v>
      </c>
    </row>
    <row r="20" spans="1:7" ht="12.75">
      <c r="A20" s="170">
        <v>454230</v>
      </c>
      <c r="B20" s="170" t="s">
        <v>66</v>
      </c>
      <c r="C20" s="170">
        <v>559</v>
      </c>
      <c r="D20" s="170">
        <v>855</v>
      </c>
      <c r="E20" s="176">
        <v>20121128124900</v>
      </c>
      <c r="F20" s="170">
        <v>20121203</v>
      </c>
      <c r="G20" s="176">
        <v>20121203153801</v>
      </c>
    </row>
    <row r="21" spans="1:7" ht="12.75">
      <c r="A21" s="170">
        <v>454421</v>
      </c>
      <c r="B21" s="170" t="s">
        <v>66</v>
      </c>
      <c r="C21" s="170">
        <v>559</v>
      </c>
      <c r="D21" s="170">
        <v>855</v>
      </c>
      <c r="E21" s="176">
        <v>20121203014700</v>
      </c>
      <c r="F21" s="170">
        <v>20121206</v>
      </c>
      <c r="G21" s="176">
        <v>20121206145401</v>
      </c>
    </row>
    <row r="22" spans="1:7" ht="12.75">
      <c r="A22" s="170">
        <v>454545</v>
      </c>
      <c r="B22" s="170" t="s">
        <v>66</v>
      </c>
      <c r="C22" s="170">
        <v>559</v>
      </c>
      <c r="D22" s="170">
        <v>855</v>
      </c>
      <c r="E22" s="176">
        <v>20121205031900</v>
      </c>
      <c r="F22" s="170">
        <v>20121210</v>
      </c>
      <c r="G22" s="176">
        <v>20121210092053</v>
      </c>
    </row>
    <row r="23" spans="1:7" ht="12.75">
      <c r="A23" s="170">
        <v>454569</v>
      </c>
      <c r="B23" s="170" t="s">
        <v>66</v>
      </c>
      <c r="C23" s="170">
        <v>559</v>
      </c>
      <c r="D23" s="170">
        <v>855</v>
      </c>
      <c r="E23" s="176">
        <v>20121206094200</v>
      </c>
      <c r="F23" s="170">
        <v>20121211</v>
      </c>
      <c r="G23" s="176">
        <v>20121211200201</v>
      </c>
    </row>
    <row r="24" spans="1:7" ht="12.75">
      <c r="A24" s="170">
        <v>454691</v>
      </c>
      <c r="B24" s="170" t="s">
        <v>68</v>
      </c>
      <c r="C24" s="170">
        <v>559</v>
      </c>
      <c r="D24" s="170">
        <v>855</v>
      </c>
      <c r="E24" s="176">
        <v>20121210092700</v>
      </c>
      <c r="F24" s="170">
        <v>20121213</v>
      </c>
      <c r="G24" s="176">
        <v>20121212135901</v>
      </c>
    </row>
    <row r="25" spans="1:7" ht="12.75">
      <c r="A25" s="170">
        <v>454895</v>
      </c>
      <c r="B25" s="170" t="s">
        <v>66</v>
      </c>
      <c r="C25" s="170">
        <v>559</v>
      </c>
      <c r="D25" s="170">
        <v>855</v>
      </c>
      <c r="E25" s="176">
        <v>20121213020400</v>
      </c>
      <c r="F25" s="170">
        <v>20121220</v>
      </c>
      <c r="G25" s="176">
        <v>20121219141101</v>
      </c>
    </row>
    <row r="26" spans="1:7" ht="12.75">
      <c r="A26" s="170">
        <v>454915</v>
      </c>
      <c r="B26" s="170" t="s">
        <v>66</v>
      </c>
      <c r="C26" s="170">
        <v>559</v>
      </c>
      <c r="D26" s="170">
        <v>855</v>
      </c>
      <c r="E26" s="176">
        <v>20121213035900</v>
      </c>
      <c r="F26" s="170">
        <v>20121218</v>
      </c>
      <c r="G26" s="176">
        <v>20121218110201</v>
      </c>
    </row>
    <row r="27" spans="1:7" ht="12.75">
      <c r="A27" s="170">
        <v>455021</v>
      </c>
      <c r="B27" s="170" t="s">
        <v>66</v>
      </c>
      <c r="C27" s="170">
        <v>559</v>
      </c>
      <c r="D27" s="170">
        <v>855</v>
      </c>
      <c r="E27" s="176">
        <v>20121217102000</v>
      </c>
      <c r="F27" s="170">
        <v>20121220</v>
      </c>
      <c r="G27" s="176">
        <v>20121219091001</v>
      </c>
    </row>
    <row r="28" spans="1:7" ht="12.75">
      <c r="A28" s="170">
        <v>455098</v>
      </c>
      <c r="B28" s="170" t="s">
        <v>66</v>
      </c>
      <c r="C28" s="170">
        <v>559</v>
      </c>
      <c r="D28" s="170">
        <v>855</v>
      </c>
      <c r="E28" s="176">
        <v>20121217035000</v>
      </c>
      <c r="F28" s="170">
        <v>20121218</v>
      </c>
      <c r="G28" s="176">
        <v>20121218092701</v>
      </c>
    </row>
    <row r="29" spans="1:7" ht="12.75">
      <c r="A29" s="170">
        <v>455394</v>
      </c>
      <c r="B29" s="170" t="s">
        <v>66</v>
      </c>
      <c r="C29" s="170">
        <v>559</v>
      </c>
      <c r="D29" s="170">
        <v>855</v>
      </c>
      <c r="E29" s="176">
        <v>20121226102800</v>
      </c>
      <c r="F29" s="170">
        <v>20121228</v>
      </c>
      <c r="G29" s="176">
        <v>20121228100701</v>
      </c>
    </row>
    <row r="30" spans="1:7" ht="12.75">
      <c r="A30" s="170">
        <v>455445</v>
      </c>
      <c r="B30" s="170" t="s">
        <v>68</v>
      </c>
      <c r="C30" s="170">
        <v>559</v>
      </c>
      <c r="D30" s="170">
        <v>855</v>
      </c>
      <c r="E30" s="176">
        <v>20121227081800</v>
      </c>
      <c r="F30" s="170">
        <v>20121228</v>
      </c>
      <c r="G30" s="176">
        <v>20121227140801</v>
      </c>
    </row>
    <row r="31" spans="1:7" ht="12.75">
      <c r="A31" s="170"/>
      <c r="B31" s="170"/>
      <c r="C31" s="170"/>
      <c r="D31" s="170"/>
      <c r="E31" s="176"/>
      <c r="F31" s="170"/>
      <c r="G31" s="176"/>
    </row>
    <row r="32" spans="1:7" ht="12.75">
      <c r="A32" s="170"/>
      <c r="B32" s="170"/>
      <c r="C32" s="170"/>
      <c r="D32" s="170"/>
      <c r="E32" s="176"/>
      <c r="F32" s="170"/>
      <c r="G32" s="176"/>
    </row>
    <row r="33" spans="1:7" ht="12.75">
      <c r="A33" s="170"/>
      <c r="B33" s="170"/>
      <c r="C33" s="170"/>
      <c r="D33" s="170"/>
      <c r="E33" s="176"/>
      <c r="F33" s="170"/>
      <c r="G33" s="176"/>
    </row>
    <row r="34" spans="1:7" ht="12.75">
      <c r="A34" s="170">
        <v>454284</v>
      </c>
      <c r="B34" s="170" t="s">
        <v>66</v>
      </c>
      <c r="C34" s="170">
        <v>559</v>
      </c>
      <c r="D34" s="170">
        <v>877</v>
      </c>
      <c r="E34" s="176">
        <v>20121129011500</v>
      </c>
      <c r="F34" s="170">
        <v>20121204</v>
      </c>
      <c r="G34" s="176">
        <v>20121204202801</v>
      </c>
    </row>
    <row r="35" spans="1:7" ht="12.75">
      <c r="A35" s="170">
        <v>454334</v>
      </c>
      <c r="B35" s="170" t="s">
        <v>66</v>
      </c>
      <c r="C35" s="170">
        <v>559</v>
      </c>
      <c r="D35" s="170">
        <v>877</v>
      </c>
      <c r="E35" s="176">
        <v>20121130105600</v>
      </c>
      <c r="F35" s="170">
        <v>20121204</v>
      </c>
      <c r="G35" s="176">
        <v>20121204110501</v>
      </c>
    </row>
    <row r="36" spans="1:7" ht="12.75">
      <c r="A36" s="170">
        <v>454598</v>
      </c>
      <c r="B36" s="170" t="s">
        <v>68</v>
      </c>
      <c r="C36" s="170">
        <v>559</v>
      </c>
      <c r="D36" s="170">
        <v>877</v>
      </c>
      <c r="E36" s="176">
        <v>20121206011000</v>
      </c>
      <c r="F36" s="170">
        <v>20121213</v>
      </c>
      <c r="G36" s="176">
        <v>20121213130801</v>
      </c>
    </row>
    <row r="37" spans="1:7" ht="12.75">
      <c r="A37" s="170">
        <v>454882</v>
      </c>
      <c r="B37" s="170" t="s">
        <v>68</v>
      </c>
      <c r="C37" s="170">
        <v>559</v>
      </c>
      <c r="D37" s="170">
        <v>877</v>
      </c>
      <c r="E37" s="176">
        <v>20121213123200</v>
      </c>
      <c r="F37" s="170">
        <v>20121214</v>
      </c>
      <c r="G37" s="176">
        <v>20121213160401</v>
      </c>
    </row>
    <row r="38" spans="1:7" ht="12.75">
      <c r="A38" s="170">
        <v>455018</v>
      </c>
      <c r="B38" s="170" t="s">
        <v>68</v>
      </c>
      <c r="C38" s="170">
        <v>559</v>
      </c>
      <c r="D38" s="170">
        <v>877</v>
      </c>
      <c r="E38" s="176">
        <v>20121217100600</v>
      </c>
      <c r="F38" s="170">
        <v>20121218</v>
      </c>
      <c r="G38" s="176">
        <v>20121218104901</v>
      </c>
    </row>
    <row r="39" spans="1:7" ht="12.75">
      <c r="A39" s="170">
        <v>455193</v>
      </c>
      <c r="B39" s="170" t="s">
        <v>66</v>
      </c>
      <c r="C39" s="170">
        <v>559</v>
      </c>
      <c r="D39" s="170">
        <v>877</v>
      </c>
      <c r="E39" s="176">
        <v>20121218125200</v>
      </c>
      <c r="F39" s="170">
        <v>20121219</v>
      </c>
      <c r="G39" s="176">
        <v>20121219130801</v>
      </c>
    </row>
    <row r="40" spans="1:7" ht="12.75">
      <c r="A40" s="170"/>
      <c r="B40" s="170"/>
      <c r="C40" s="170"/>
      <c r="D40" s="170"/>
      <c r="E40" s="176"/>
      <c r="F40" s="170"/>
      <c r="G40" s="176"/>
    </row>
    <row r="41" spans="1:7" ht="12.75">
      <c r="A41" s="170"/>
      <c r="B41" s="170"/>
      <c r="C41" s="170"/>
      <c r="D41" s="170"/>
      <c r="E41" s="176"/>
      <c r="F41" s="170"/>
      <c r="G41" s="176"/>
    </row>
    <row r="42" spans="1:7" ht="12.75">
      <c r="A42" s="170"/>
      <c r="B42" s="170"/>
      <c r="C42" s="170"/>
      <c r="D42" s="170"/>
      <c r="E42" s="176"/>
      <c r="F42" s="170"/>
      <c r="G42" s="176"/>
    </row>
    <row r="43" spans="1:7" ht="12.75">
      <c r="A43" s="170">
        <v>454447</v>
      </c>
      <c r="B43" s="170" t="s">
        <v>66</v>
      </c>
      <c r="C43" s="170">
        <v>559</v>
      </c>
      <c r="D43" s="170">
        <v>893</v>
      </c>
      <c r="E43" s="176">
        <v>20121204082300</v>
      </c>
      <c r="F43" s="170">
        <v>20121205</v>
      </c>
      <c r="G43" s="176">
        <v>20121205103001</v>
      </c>
    </row>
    <row r="44" spans="1:7" ht="12.75">
      <c r="A44" s="170">
        <v>454666</v>
      </c>
      <c r="B44" s="170" t="s">
        <v>68</v>
      </c>
      <c r="C44" s="170">
        <v>559</v>
      </c>
      <c r="D44" s="170">
        <v>893</v>
      </c>
      <c r="E44" s="176">
        <v>20121207022400</v>
      </c>
      <c r="F44" s="170">
        <v>20121211</v>
      </c>
      <c r="G44" s="176">
        <v>20121211140001</v>
      </c>
    </row>
    <row r="45" spans="1:7" ht="12.75">
      <c r="A45" s="170">
        <v>454909</v>
      </c>
      <c r="B45" s="170" t="s">
        <v>66</v>
      </c>
      <c r="C45" s="170">
        <v>559</v>
      </c>
      <c r="D45" s="170">
        <v>893</v>
      </c>
      <c r="E45" s="176">
        <v>20121213034500</v>
      </c>
      <c r="F45" s="170">
        <v>20121219</v>
      </c>
      <c r="G45" s="176">
        <v>20121219110301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2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10.7109375" style="0" bestFit="1" customWidth="1"/>
    <col min="2" max="2" width="15.140625" style="0" customWidth="1"/>
    <col min="8" max="8" width="11.57421875" style="0" bestFit="1" customWidth="1"/>
    <col min="9" max="9" width="8.140625" style="0" bestFit="1" customWidth="1"/>
    <col min="10" max="10" width="18.28125" style="0" bestFit="1" customWidth="1"/>
    <col min="11" max="11" width="8.8515625" style="0" bestFit="1" customWidth="1"/>
    <col min="12" max="12" width="8.7109375" style="0" bestFit="1" customWidth="1"/>
    <col min="13" max="13" width="7.8515625" style="0" bestFit="1" customWidth="1"/>
    <col min="14" max="14" width="9.8515625" style="0" bestFit="1" customWidth="1"/>
    <col min="15" max="15" width="9.7109375" style="0" bestFit="1" customWidth="1"/>
    <col min="16" max="16" width="8.8515625" style="0" bestFit="1" customWidth="1"/>
    <col min="17" max="18" width="10.00390625" style="0" bestFit="1" customWidth="1"/>
    <col min="19" max="19" width="10.140625" style="0" bestFit="1" customWidth="1"/>
    <col min="20" max="20" width="9.57421875" style="0" bestFit="1" customWidth="1"/>
    <col min="21" max="21" width="9.7109375" style="0" bestFit="1" customWidth="1"/>
    <col min="22" max="22" width="9.57421875" style="0" bestFit="1" customWidth="1"/>
    <col min="23" max="23" width="10.140625" style="0" bestFit="1" customWidth="1"/>
    <col min="24" max="24" width="9.57421875" style="0" bestFit="1" customWidth="1"/>
    <col min="25" max="25" width="13.28125" style="0" bestFit="1" customWidth="1"/>
  </cols>
  <sheetData>
    <row r="1" spans="1:25" ht="135.75" thickBot="1">
      <c r="A1" s="135" t="s">
        <v>159</v>
      </c>
      <c r="B1" s="135"/>
      <c r="C1" s="136" t="s">
        <v>91</v>
      </c>
      <c r="D1" s="137" t="s">
        <v>92</v>
      </c>
      <c r="E1" s="138" t="s">
        <v>93</v>
      </c>
      <c r="F1" s="138" t="s">
        <v>94</v>
      </c>
      <c r="G1" s="139" t="s">
        <v>95</v>
      </c>
      <c r="H1" s="138" t="s">
        <v>96</v>
      </c>
      <c r="I1" s="173" t="s">
        <v>97</v>
      </c>
      <c r="J1" s="166" t="s">
        <v>98</v>
      </c>
      <c r="K1" s="166" t="s">
        <v>99</v>
      </c>
      <c r="L1" s="166" t="s">
        <v>100</v>
      </c>
      <c r="M1" s="166" t="s">
        <v>101</v>
      </c>
      <c r="N1" s="166" t="s">
        <v>102</v>
      </c>
      <c r="O1" s="166" t="s">
        <v>103</v>
      </c>
      <c r="P1" s="166" t="s">
        <v>104</v>
      </c>
      <c r="Q1" s="166" t="s">
        <v>105</v>
      </c>
      <c r="R1" s="166" t="s">
        <v>106</v>
      </c>
      <c r="S1" s="166" t="s">
        <v>107</v>
      </c>
      <c r="T1" s="166" t="s">
        <v>108</v>
      </c>
      <c r="U1" s="166" t="s">
        <v>109</v>
      </c>
      <c r="V1" s="166" t="s">
        <v>110</v>
      </c>
      <c r="W1" s="166" t="s">
        <v>111</v>
      </c>
      <c r="X1" s="166" t="s">
        <v>112</v>
      </c>
      <c r="Y1" s="166" t="s">
        <v>113</v>
      </c>
    </row>
    <row r="2" spans="1:25" ht="15.75" thickTop="1">
      <c r="A2" s="140">
        <v>41245</v>
      </c>
      <c r="B2" s="187"/>
      <c r="C2" s="141">
        <f>IF(Q2="ADSL",0,IF(Q2="CRKT",0,1))</f>
        <v>1</v>
      </c>
      <c r="D2" s="141">
        <f>IF(Q2="NDT",1,IF(Q2="CBDT",1,IF(Q2="BSWD",1,IF(Q2="CCO",1,0))))</f>
        <v>1</v>
      </c>
      <c r="E2" s="141">
        <f aca="true" t="shared" si="0" ref="E2:E8">IF(AND(D2=1,F2&lt;=24),1,0)</f>
        <v>1</v>
      </c>
      <c r="F2" s="141">
        <f>IF(Q2="NDT",+Y2,IF(Q2="CBDT",+Y2,IF(Q2="BSWD",+Y2,IF(Q2="CCO",+Y2,0))))</f>
        <v>0.67</v>
      </c>
      <c r="G2" s="142">
        <f>_xlfn.IFERROR(IF(AND(S2&lt;=$A$2,W2&gt;=$A$2),1,0)+IF(AND(S2&lt;=$A$3,W2&gt;=$A$3),1,0)+IF(AND(S2&lt;=$A$4,W2&gt;=$A$4),1,0)+IF(AND(S2&lt;=$A$5,W2&gt;=$A$5),1,0)+IF(AND(S2&lt;=$A$6,W2&gt;=$A$6),1,0)+IF(AND(S2&lt;=$A$7,W2&gt;=$A$7),1,0)+IF(AND(S2&lt;=$A$8,W2&gt;=$A$8),1,0),"")</f>
        <v>0</v>
      </c>
      <c r="H2" s="142">
        <f aca="true" t="shared" si="1" ref="H2:H8">IF(F2=0,0,+F2-SUM(G2*24))</f>
        <v>0.67</v>
      </c>
      <c r="I2" s="179">
        <v>49157</v>
      </c>
      <c r="J2" s="168" t="s">
        <v>115</v>
      </c>
      <c r="K2" s="168">
        <v>559</v>
      </c>
      <c r="L2" s="168">
        <v>822</v>
      </c>
      <c r="M2" s="168">
        <v>4338</v>
      </c>
      <c r="N2" s="168">
        <v>559</v>
      </c>
      <c r="O2" s="168">
        <v>822</v>
      </c>
      <c r="P2" s="168">
        <v>4338</v>
      </c>
      <c r="Q2" s="168" t="s">
        <v>135</v>
      </c>
      <c r="R2" s="168">
        <v>1</v>
      </c>
      <c r="S2" s="182">
        <v>41271</v>
      </c>
      <c r="T2" s="168">
        <v>12424400</v>
      </c>
      <c r="U2" s="168">
        <v>0</v>
      </c>
      <c r="V2" s="168">
        <v>0</v>
      </c>
      <c r="W2" s="182">
        <v>41271</v>
      </c>
      <c r="X2" s="168">
        <v>13234100</v>
      </c>
      <c r="Y2" s="168">
        <v>0.67</v>
      </c>
    </row>
    <row r="3" spans="1:25" ht="15">
      <c r="A3" s="140">
        <v>41252</v>
      </c>
      <c r="B3" t="s">
        <v>205</v>
      </c>
      <c r="C3" s="141">
        <v>0</v>
      </c>
      <c r="D3" s="141">
        <v>0</v>
      </c>
      <c r="E3" s="141">
        <f t="shared" si="0"/>
        <v>0</v>
      </c>
      <c r="F3" s="141">
        <v>0</v>
      </c>
      <c r="G3" s="142">
        <v>0</v>
      </c>
      <c r="H3" s="142">
        <f>F3</f>
        <v>0</v>
      </c>
      <c r="I3" s="172">
        <v>49056</v>
      </c>
      <c r="J3" s="167" t="s">
        <v>115</v>
      </c>
      <c r="K3" s="167">
        <v>559</v>
      </c>
      <c r="L3" s="167">
        <v>822</v>
      </c>
      <c r="M3" s="167">
        <v>4242</v>
      </c>
      <c r="N3" s="167">
        <v>559</v>
      </c>
      <c r="O3" s="167">
        <v>822</v>
      </c>
      <c r="P3" s="167">
        <v>4242</v>
      </c>
      <c r="Q3" s="167" t="s">
        <v>114</v>
      </c>
      <c r="R3" s="167">
        <v>1</v>
      </c>
      <c r="S3" s="184">
        <v>41259</v>
      </c>
      <c r="T3" s="167">
        <v>13310000</v>
      </c>
      <c r="U3" s="167">
        <v>0</v>
      </c>
      <c r="V3" s="167">
        <v>0</v>
      </c>
      <c r="W3" s="184">
        <v>41259</v>
      </c>
      <c r="X3" s="167">
        <v>15000000</v>
      </c>
      <c r="Y3" s="167">
        <v>1.48</v>
      </c>
    </row>
    <row r="4" spans="1:25" ht="15">
      <c r="A4" s="140">
        <v>41259</v>
      </c>
      <c r="B4" s="187"/>
      <c r="C4" s="141">
        <f>IF(Q4="ADSL",0,IF(Q4="CRKT",0,1))</f>
        <v>1</v>
      </c>
      <c r="D4" s="141">
        <f>IF(Q4="NDT",1,IF(Q4="CBDT",1,IF(Q4="BSWD",1,IF(Q4="CCO",1,0))))</f>
        <v>1</v>
      </c>
      <c r="E4" s="141">
        <f t="shared" si="0"/>
        <v>1</v>
      </c>
      <c r="F4" s="141">
        <f>IF(Q4="NDT",+Y4,IF(Q4="CBDT",+Y4,IF(Q4="BSWD",+Y4,IF(Q4="CCO",+Y4,0))))</f>
        <v>3.93</v>
      </c>
      <c r="G4" s="142">
        <f>_xlfn.IFERROR(IF(AND(S4&lt;=$A$2,W4&gt;=$A$2),1,0)+IF(AND(S4&lt;=$A$3,W4&gt;=$A$3),1,0)+IF(AND(S4&lt;=$A$4,W4&gt;=$A$4),1,0)+IF(AND(S4&lt;=$A$5,W4&gt;=$A$5),1,0)+IF(AND(S4&lt;=$A$10,W4&gt;=$A$10),1,0)+IF(AND(S4&lt;=$A$14,W4&gt;=$A$14),1,0)+IF(AND(S4&lt;=$A$15,W4&gt;=$A$15),1,0),"")</f>
        <v>0</v>
      </c>
      <c r="H4" s="142">
        <f t="shared" si="1"/>
        <v>3.93</v>
      </c>
      <c r="I4" s="171">
        <v>49080</v>
      </c>
      <c r="J4" s="169" t="s">
        <v>149</v>
      </c>
      <c r="K4" s="169">
        <v>559</v>
      </c>
      <c r="L4" s="169">
        <v>822</v>
      </c>
      <c r="M4" s="169">
        <v>2420</v>
      </c>
      <c r="N4" s="169">
        <v>559</v>
      </c>
      <c r="O4" s="169">
        <v>822</v>
      </c>
      <c r="P4" s="169">
        <v>2420</v>
      </c>
      <c r="Q4" s="169" t="s">
        <v>135</v>
      </c>
      <c r="R4" s="169">
        <v>1</v>
      </c>
      <c r="S4" s="183">
        <v>41262</v>
      </c>
      <c r="T4" s="169">
        <v>10272400</v>
      </c>
      <c r="U4" s="169">
        <v>0</v>
      </c>
      <c r="V4" s="169">
        <v>0</v>
      </c>
      <c r="W4" s="183">
        <v>41262</v>
      </c>
      <c r="X4" s="169">
        <v>14232700</v>
      </c>
      <c r="Y4" s="169">
        <v>3.93</v>
      </c>
    </row>
    <row r="5" spans="1:25" ht="15">
      <c r="A5" s="140">
        <v>41266</v>
      </c>
      <c r="B5" t="s">
        <v>205</v>
      </c>
      <c r="C5" s="141">
        <v>0</v>
      </c>
      <c r="D5" s="141">
        <v>0</v>
      </c>
      <c r="E5" s="141">
        <f t="shared" si="0"/>
        <v>0</v>
      </c>
      <c r="F5" s="141">
        <v>0</v>
      </c>
      <c r="G5" s="142">
        <f>_xlfn.IFERROR(IF(AND(S5&lt;=$A$2,W5&gt;=$A$2),1,0)+IF(AND(S5&lt;=$A$3,W5&gt;=$A$3),1,0)+IF(AND(S5&lt;=$A$4,W5&gt;=$A$4),1,0)+IF(AND(S5&lt;=$A$5,W5&gt;=$A$5),1,0)+IF(AND(S5&lt;=$A$10,W5&gt;=$A$10),1,0)+IF(AND(S5&lt;=$A$14,W5&gt;=$A$14),1,0)+IF(AND(S5&lt;=$A$15,W5&gt;=$A$15),1,0),"")</f>
        <v>1</v>
      </c>
      <c r="H5" s="142">
        <f>F5</f>
        <v>0</v>
      </c>
      <c r="I5" s="172">
        <v>49057</v>
      </c>
      <c r="J5" s="167" t="s">
        <v>115</v>
      </c>
      <c r="K5" s="167">
        <v>559</v>
      </c>
      <c r="L5" s="167">
        <v>822</v>
      </c>
      <c r="M5" s="167">
        <v>2119</v>
      </c>
      <c r="N5" s="167">
        <v>559</v>
      </c>
      <c r="O5" s="167">
        <v>822</v>
      </c>
      <c r="P5" s="167">
        <v>2119</v>
      </c>
      <c r="Q5" s="167" t="s">
        <v>114</v>
      </c>
      <c r="R5" s="167">
        <v>1</v>
      </c>
      <c r="S5" s="184">
        <v>41259</v>
      </c>
      <c r="T5" s="167">
        <v>10110000</v>
      </c>
      <c r="U5" s="167">
        <v>0</v>
      </c>
      <c r="V5" s="167">
        <v>0</v>
      </c>
      <c r="W5" s="184">
        <v>41259</v>
      </c>
      <c r="X5" s="167">
        <v>15000000</v>
      </c>
      <c r="Y5" s="167">
        <v>4.82</v>
      </c>
    </row>
    <row r="6" spans="1:25" ht="15">
      <c r="A6" s="140">
        <v>41273</v>
      </c>
      <c r="B6" s="187"/>
      <c r="C6" s="141">
        <f>IF(Q6="ADSL",0,IF(Q6="CRKT",0,1))</f>
        <v>1</v>
      </c>
      <c r="D6" s="141">
        <f>IF(Q6="NDT",1,IF(Q6="CBDT",1,IF(Q6="BSWD",1,IF(Q6="CCO",1,0))))</f>
        <v>1</v>
      </c>
      <c r="E6" s="141">
        <f t="shared" si="0"/>
        <v>1</v>
      </c>
      <c r="F6" s="141">
        <f>IF(Q6="NDT",+Y6,IF(Q6="CBDT",+Y6,IF(Q6="BSWD",+Y6,IF(Q6="CCO",+Y6,0))))</f>
        <v>4.95</v>
      </c>
      <c r="G6" s="142">
        <f>_xlfn.IFERROR(IF(AND(S6&lt;=$A$2,W6&gt;=$A$2),1,0)+IF(AND(S6&lt;=$A$3,W6&gt;=$A$3),1,0)+IF(AND(S6&lt;=$A$4,W6&gt;=$A$4),1,0)+IF(AND(S6&lt;=$A$5,W6&gt;=$A$5),1,0)+IF(AND(S6&lt;=$A$10,W6&gt;=$A$10),1,0)+IF(AND(S6&lt;=$A$14,W6&gt;=$A$14),1,0)+IF(AND(S6&lt;=$A$15,W6&gt;=$A$15),1,0),"")</f>
        <v>0</v>
      </c>
      <c r="H6" s="142">
        <f t="shared" si="1"/>
        <v>4.95</v>
      </c>
      <c r="I6" s="171">
        <v>49050</v>
      </c>
      <c r="J6" s="169" t="s">
        <v>115</v>
      </c>
      <c r="K6" s="169">
        <v>559</v>
      </c>
      <c r="L6" s="169">
        <v>822</v>
      </c>
      <c r="M6" s="169">
        <v>4242</v>
      </c>
      <c r="N6" s="169">
        <v>559</v>
      </c>
      <c r="O6" s="169">
        <v>822</v>
      </c>
      <c r="P6" s="169">
        <v>4242</v>
      </c>
      <c r="Q6" s="169" t="s">
        <v>114</v>
      </c>
      <c r="R6" s="169">
        <v>1</v>
      </c>
      <c r="S6" s="183">
        <v>41260</v>
      </c>
      <c r="T6" s="169">
        <v>9385100</v>
      </c>
      <c r="U6" s="169">
        <v>0</v>
      </c>
      <c r="V6" s="169">
        <v>0</v>
      </c>
      <c r="W6" s="183">
        <v>41260</v>
      </c>
      <c r="X6" s="169">
        <v>14363900</v>
      </c>
      <c r="Y6" s="169">
        <v>4.95</v>
      </c>
    </row>
    <row r="7" spans="1:25" ht="15">
      <c r="A7" s="140">
        <v>41268</v>
      </c>
      <c r="B7" t="s">
        <v>205</v>
      </c>
      <c r="C7" s="141">
        <v>0</v>
      </c>
      <c r="D7" s="141">
        <v>0</v>
      </c>
      <c r="E7" s="141">
        <f t="shared" si="0"/>
        <v>0</v>
      </c>
      <c r="F7" s="141">
        <v>0</v>
      </c>
      <c r="G7" s="142">
        <f>_xlfn.IFERROR(IF(AND(S7&lt;=$A$2,W7&gt;=$A$2),1,0)+IF(AND(S7&lt;=$A$3,W7&gt;=$A$3),1,0)+IF(AND(S7&lt;=$A$4,W7&gt;=$A$4),1,0)+IF(AND(S7&lt;=$A$5,W7&gt;=$A$5),1,0)+IF(AND(S7&lt;=$A$10,W7&gt;=$A$10),1,0)+IF(AND(S7&lt;=$A$14,W7&gt;=$A$14),1,0)+IF(AND(S7&lt;=$A$15,W7&gt;=$A$15),1,0),"")</f>
        <v>1</v>
      </c>
      <c r="H7" s="142">
        <f t="shared" si="1"/>
        <v>0</v>
      </c>
      <c r="I7" s="172">
        <v>49058</v>
      </c>
      <c r="J7" s="167" t="s">
        <v>115</v>
      </c>
      <c r="K7" s="167">
        <v>559</v>
      </c>
      <c r="L7" s="167">
        <v>822</v>
      </c>
      <c r="M7" s="167">
        <v>7415</v>
      </c>
      <c r="N7" s="167">
        <v>559</v>
      </c>
      <c r="O7" s="167">
        <v>822</v>
      </c>
      <c r="P7" s="167">
        <v>7415</v>
      </c>
      <c r="Q7" s="167" t="s">
        <v>114</v>
      </c>
      <c r="R7" s="167">
        <v>1</v>
      </c>
      <c r="S7" s="184">
        <v>41259</v>
      </c>
      <c r="T7" s="167">
        <v>8080000</v>
      </c>
      <c r="U7" s="167">
        <v>0</v>
      </c>
      <c r="V7" s="167">
        <v>0</v>
      </c>
      <c r="W7" s="184">
        <v>41259</v>
      </c>
      <c r="X7" s="167">
        <v>15000000</v>
      </c>
      <c r="Y7" s="167">
        <v>6.87</v>
      </c>
    </row>
    <row r="8" spans="1:25" ht="15">
      <c r="A8" s="140"/>
      <c r="B8" s="187"/>
      <c r="C8" s="141">
        <f>IF(Q8="ADSL",0,IF(Q8="CRKT",0,1))</f>
        <v>1</v>
      </c>
      <c r="D8" s="141">
        <f>IF(Q8="NDT",1,IF(Q8="CBDT",1,IF(Q8="BSWD",1,IF(Q8="CCO",1,0))))</f>
        <v>1</v>
      </c>
      <c r="E8" s="141">
        <f t="shared" si="0"/>
        <v>1</v>
      </c>
      <c r="F8" s="141">
        <f>IF(Q8="NDT",+Y8,IF(Q8="CBDT",+Y8,IF(Q8="BSWD",+Y8,IF(Q8="CCO",+Y8,0))))</f>
        <v>20.3</v>
      </c>
      <c r="G8" s="142">
        <f>_xlfn.IFERROR(IF(AND(S8&lt;=$A$2,W8&gt;=$A$2),1,0)+IF(AND(S8&lt;=$A$3,W8&gt;=$A$3),1,0)+IF(AND(S8&lt;=$A$4,W8&gt;=$A$4),1,0)+IF(AND(S8&lt;=$A$5,W8&gt;=$A$5),1,0)+IF(AND(S8&lt;=$A$10,W8&gt;=$A$10),1,0)+IF(AND(S8&lt;=$A$14,W8&gt;=$A$14),1,0)+IF(AND(S8&lt;=$A$15,W8&gt;=$A$15),1,0),"")</f>
        <v>0</v>
      </c>
      <c r="H8" s="142">
        <f t="shared" si="1"/>
        <v>20.3</v>
      </c>
      <c r="I8" s="172">
        <v>48927</v>
      </c>
      <c r="J8" s="167" t="s">
        <v>115</v>
      </c>
      <c r="K8" s="167">
        <v>559</v>
      </c>
      <c r="L8" s="167">
        <v>822</v>
      </c>
      <c r="M8" s="167">
        <v>6469</v>
      </c>
      <c r="N8" s="167">
        <v>559</v>
      </c>
      <c r="O8" s="167">
        <v>822</v>
      </c>
      <c r="P8" s="167">
        <v>6469</v>
      </c>
      <c r="Q8" s="167" t="s">
        <v>114</v>
      </c>
      <c r="R8" s="167">
        <v>1</v>
      </c>
      <c r="S8" s="184">
        <v>41246</v>
      </c>
      <c r="T8" s="167">
        <v>15505200</v>
      </c>
      <c r="U8" s="167">
        <v>0</v>
      </c>
      <c r="V8" s="167">
        <v>0</v>
      </c>
      <c r="W8" s="184">
        <v>41247</v>
      </c>
      <c r="X8" s="167">
        <v>12085100</v>
      </c>
      <c r="Y8" s="167">
        <v>20.3</v>
      </c>
    </row>
    <row r="9" spans="1:25" s="42" customFormat="1" ht="15">
      <c r="A9" s="148"/>
      <c r="B9" s="187"/>
      <c r="C9" s="149">
        <f>SUM(C2:C8)</f>
        <v>4</v>
      </c>
      <c r="D9" s="149">
        <f>SUM(D2:D8)</f>
        <v>4</v>
      </c>
      <c r="E9" s="149">
        <f>SUM(E2:E8)</f>
        <v>4</v>
      </c>
      <c r="F9" s="149">
        <f>SUM(F2:F8)</f>
        <v>29.85</v>
      </c>
      <c r="G9" s="149">
        <f>SUM(G2:G8)</f>
        <v>2</v>
      </c>
      <c r="H9" s="149">
        <f>SUM(H2:H8)</f>
        <v>29.85</v>
      </c>
      <c r="I9" s="174"/>
      <c r="J9" s="170"/>
      <c r="K9" s="170"/>
      <c r="L9" s="170"/>
      <c r="M9" s="170"/>
      <c r="N9" s="170"/>
      <c r="O9" s="170"/>
      <c r="P9" s="170"/>
      <c r="Q9" s="170"/>
      <c r="R9" s="170"/>
      <c r="S9" s="186"/>
      <c r="T9" s="170"/>
      <c r="U9" s="170"/>
      <c r="V9" s="170"/>
      <c r="W9" s="186"/>
      <c r="X9" s="170"/>
      <c r="Y9" s="170"/>
    </row>
    <row r="10" spans="1:25" s="42" customFormat="1" ht="15">
      <c r="A10" s="148"/>
      <c r="B10" s="187"/>
      <c r="C10" s="141"/>
      <c r="D10" s="141"/>
      <c r="E10" s="141"/>
      <c r="F10" s="141"/>
      <c r="G10" s="142"/>
      <c r="H10" s="142"/>
      <c r="I10" s="174"/>
      <c r="J10" s="170"/>
      <c r="K10" s="170"/>
      <c r="L10" s="170"/>
      <c r="M10" s="170"/>
      <c r="N10" s="170"/>
      <c r="O10" s="170"/>
      <c r="P10" s="170"/>
      <c r="Q10" s="170"/>
      <c r="R10" s="170"/>
      <c r="S10" s="186"/>
      <c r="T10" s="170"/>
      <c r="U10" s="170"/>
      <c r="V10" s="170"/>
      <c r="W10" s="186"/>
      <c r="X10" s="170"/>
      <c r="Y10" s="170"/>
    </row>
    <row r="11" spans="1:25" s="42" customFormat="1" ht="15">
      <c r="A11" s="148"/>
      <c r="B11" s="187"/>
      <c r="C11" s="141"/>
      <c r="D11" s="141"/>
      <c r="E11" s="141"/>
      <c r="F11" s="141"/>
      <c r="G11" s="142"/>
      <c r="H11" s="142"/>
      <c r="I11" s="174"/>
      <c r="J11" s="170"/>
      <c r="K11" s="170"/>
      <c r="L11" s="170"/>
      <c r="M11" s="170"/>
      <c r="N11" s="170"/>
      <c r="O11" s="170"/>
      <c r="P11" s="170"/>
      <c r="Q11" s="170"/>
      <c r="R11" s="170"/>
      <c r="S11" s="186"/>
      <c r="T11" s="170"/>
      <c r="U11" s="170"/>
      <c r="V11" s="170"/>
      <c r="W11" s="186"/>
      <c r="X11" s="170"/>
      <c r="Y11" s="170"/>
    </row>
    <row r="12" spans="1:25" s="42" customFormat="1" ht="15">
      <c r="A12" s="148"/>
      <c r="B12" s="187"/>
      <c r="C12" s="141"/>
      <c r="D12" s="141"/>
      <c r="E12" s="141"/>
      <c r="F12" s="141"/>
      <c r="G12" s="142"/>
      <c r="H12" s="142"/>
      <c r="I12" s="174"/>
      <c r="J12" s="170"/>
      <c r="K12" s="170"/>
      <c r="L12" s="170"/>
      <c r="M12" s="170"/>
      <c r="N12" s="170"/>
      <c r="O12" s="170"/>
      <c r="P12" s="170"/>
      <c r="Q12" s="170"/>
      <c r="R12" s="170"/>
      <c r="S12" s="186"/>
      <c r="T12" s="170"/>
      <c r="U12" s="170"/>
      <c r="V12" s="170"/>
      <c r="W12" s="186"/>
      <c r="X12" s="170"/>
      <c r="Y12" s="170"/>
    </row>
    <row r="13" spans="1:25" ht="15">
      <c r="A13" s="140"/>
      <c r="B13" t="s">
        <v>205</v>
      </c>
      <c r="C13" s="141">
        <v>0</v>
      </c>
      <c r="D13" s="141">
        <v>0</v>
      </c>
      <c r="E13" s="141">
        <f aca="true" t="shared" si="2" ref="E13:E22">IF(AND(D13=1,F13&lt;=24),1,0)</f>
        <v>0</v>
      </c>
      <c r="F13" s="141">
        <v>0</v>
      </c>
      <c r="G13" s="142">
        <f aca="true" t="shared" si="3" ref="G13:G22">_xlfn.IFERROR(IF(AND(S13&lt;=$A$2,W13&gt;=$A$2),1,0)+IF(AND(S13&lt;=$A$3,W13&gt;=$A$3),1,0)+IF(AND(S13&lt;=$A$4,W13&gt;=$A$4),1,0)+IF(AND(S13&lt;=$A$5,W13&gt;=$A$5),1,0)+IF(AND(S13&lt;=$A$10,W13&gt;=$A$10),1,0)+IF(AND(S13&lt;=$A$14,W13&gt;=$A$14),1,0)+IF(AND(S13&lt;=$A$15,W13&gt;=$A$15),1,0),"")</f>
        <v>1</v>
      </c>
      <c r="H13" s="142">
        <f aca="true" t="shared" si="4" ref="H13:H22">IF(F13=0,0,+F13-SUM(G13*24))</f>
        <v>0</v>
      </c>
      <c r="I13" s="171">
        <v>49113</v>
      </c>
      <c r="J13" s="169" t="s">
        <v>115</v>
      </c>
      <c r="K13" s="169">
        <v>559</v>
      </c>
      <c r="L13" s="169">
        <v>841</v>
      </c>
      <c r="M13" s="169">
        <v>6229</v>
      </c>
      <c r="N13" s="169">
        <v>559</v>
      </c>
      <c r="O13" s="169">
        <v>841</v>
      </c>
      <c r="P13" s="169">
        <v>6229</v>
      </c>
      <c r="Q13" s="169" t="s">
        <v>114</v>
      </c>
      <c r="R13" s="169">
        <v>1</v>
      </c>
      <c r="S13" s="183">
        <v>41266</v>
      </c>
      <c r="T13" s="169">
        <v>9100000</v>
      </c>
      <c r="U13" s="169">
        <v>0</v>
      </c>
      <c r="V13" s="169">
        <v>0</v>
      </c>
      <c r="W13" s="183">
        <v>41266</v>
      </c>
      <c r="X13" s="169">
        <v>10200000</v>
      </c>
      <c r="Y13" s="169">
        <v>1.17</v>
      </c>
    </row>
    <row r="14" spans="1:25" ht="15">
      <c r="A14" s="140"/>
      <c r="B14" s="187"/>
      <c r="C14" s="141">
        <f aca="true" t="shared" si="5" ref="C14:C22">IF(Q14="ADSL",0,IF(Q14="CRKT",0,1))</f>
        <v>1</v>
      </c>
      <c r="D14" s="141">
        <f aca="true" t="shared" si="6" ref="D14:D22">IF(Q14="NDT",1,IF(Q14="CBDT",1,IF(Q14="BSWD",1,IF(Q14="CCO",1,0))))</f>
        <v>1</v>
      </c>
      <c r="E14" s="141">
        <f t="shared" si="2"/>
        <v>1</v>
      </c>
      <c r="F14" s="141">
        <f aca="true" t="shared" si="7" ref="F14:F22">IF(Q14="NDT",+Y14,IF(Q14="CBDT",+Y14,IF(Q14="BSWD",+Y14,IF(Q14="CCO",+Y14,0))))</f>
        <v>1.25</v>
      </c>
      <c r="G14" s="142">
        <f t="shared" si="3"/>
        <v>0</v>
      </c>
      <c r="H14" s="142">
        <f t="shared" si="4"/>
        <v>1.25</v>
      </c>
      <c r="I14" s="172">
        <v>49092</v>
      </c>
      <c r="J14" s="167" t="s">
        <v>158</v>
      </c>
      <c r="K14" s="167">
        <v>559</v>
      </c>
      <c r="L14" s="167">
        <v>841</v>
      </c>
      <c r="M14" s="167">
        <v>8470</v>
      </c>
      <c r="N14" s="167">
        <v>559</v>
      </c>
      <c r="O14" s="167">
        <v>841</v>
      </c>
      <c r="P14" s="167">
        <v>8470</v>
      </c>
      <c r="Q14" s="167" t="s">
        <v>114</v>
      </c>
      <c r="R14" s="167">
        <v>1</v>
      </c>
      <c r="S14" s="184">
        <v>41263</v>
      </c>
      <c r="T14" s="167">
        <v>8055600</v>
      </c>
      <c r="U14" s="167">
        <v>0</v>
      </c>
      <c r="V14" s="167">
        <v>0</v>
      </c>
      <c r="W14" s="184">
        <v>41263</v>
      </c>
      <c r="X14" s="167">
        <v>9210800</v>
      </c>
      <c r="Y14" s="167">
        <v>1.25</v>
      </c>
    </row>
    <row r="15" spans="1:25" ht="15">
      <c r="A15" s="140"/>
      <c r="B15" s="187"/>
      <c r="C15" s="141">
        <f t="shared" si="5"/>
        <v>1</v>
      </c>
      <c r="D15" s="141">
        <f t="shared" si="6"/>
        <v>1</v>
      </c>
      <c r="E15" s="141">
        <f t="shared" si="2"/>
        <v>1</v>
      </c>
      <c r="F15" s="141">
        <f t="shared" si="7"/>
        <v>1.57</v>
      </c>
      <c r="G15" s="142">
        <f t="shared" si="3"/>
        <v>0</v>
      </c>
      <c r="H15" s="142">
        <f t="shared" si="4"/>
        <v>1.57</v>
      </c>
      <c r="I15" s="171">
        <v>48953</v>
      </c>
      <c r="J15" s="169" t="s">
        <v>189</v>
      </c>
      <c r="K15" s="169">
        <v>559</v>
      </c>
      <c r="L15" s="169">
        <v>841</v>
      </c>
      <c r="M15" s="169">
        <v>3892</v>
      </c>
      <c r="N15" s="169">
        <v>559</v>
      </c>
      <c r="O15" s="169">
        <v>841</v>
      </c>
      <c r="P15" s="169">
        <v>3892</v>
      </c>
      <c r="Q15" s="169" t="s">
        <v>114</v>
      </c>
      <c r="R15" s="169">
        <v>1</v>
      </c>
      <c r="S15" s="183">
        <v>41248</v>
      </c>
      <c r="T15" s="169">
        <v>13571700</v>
      </c>
      <c r="U15" s="169">
        <v>0</v>
      </c>
      <c r="V15" s="169">
        <v>0</v>
      </c>
      <c r="W15" s="183">
        <v>41248</v>
      </c>
      <c r="X15" s="169">
        <v>15321000</v>
      </c>
      <c r="Y15" s="169">
        <v>1.57</v>
      </c>
    </row>
    <row r="16" spans="1:25" ht="15">
      <c r="A16" s="140"/>
      <c r="B16" s="187"/>
      <c r="C16" s="141">
        <f t="shared" si="5"/>
        <v>1</v>
      </c>
      <c r="D16" s="141">
        <f t="shared" si="6"/>
        <v>1</v>
      </c>
      <c r="E16" s="141">
        <f t="shared" si="2"/>
        <v>1</v>
      </c>
      <c r="F16" s="141">
        <f t="shared" si="7"/>
        <v>2.9</v>
      </c>
      <c r="G16" s="142">
        <f t="shared" si="3"/>
        <v>0</v>
      </c>
      <c r="H16" s="142">
        <f t="shared" si="4"/>
        <v>2.9</v>
      </c>
      <c r="I16" s="172">
        <v>49093</v>
      </c>
      <c r="J16" s="167" t="s">
        <v>193</v>
      </c>
      <c r="K16" s="167">
        <v>559</v>
      </c>
      <c r="L16" s="167">
        <v>841</v>
      </c>
      <c r="M16" s="167">
        <v>8400</v>
      </c>
      <c r="N16" s="167">
        <v>559</v>
      </c>
      <c r="O16" s="167">
        <v>841</v>
      </c>
      <c r="P16" s="167">
        <v>8400</v>
      </c>
      <c r="Q16" s="167" t="s">
        <v>114</v>
      </c>
      <c r="R16" s="167">
        <v>1</v>
      </c>
      <c r="S16" s="184">
        <v>41263</v>
      </c>
      <c r="T16" s="167">
        <v>6480000</v>
      </c>
      <c r="U16" s="167">
        <v>0</v>
      </c>
      <c r="V16" s="167">
        <v>0</v>
      </c>
      <c r="W16" s="184">
        <v>41263</v>
      </c>
      <c r="X16" s="167">
        <v>9425000</v>
      </c>
      <c r="Y16" s="167">
        <v>2.9</v>
      </c>
    </row>
    <row r="17" spans="1:25" ht="15">
      <c r="A17" s="140"/>
      <c r="B17" s="187"/>
      <c r="C17" s="141">
        <f t="shared" si="5"/>
        <v>1</v>
      </c>
      <c r="D17" s="141">
        <f t="shared" si="6"/>
        <v>0</v>
      </c>
      <c r="E17" s="141">
        <f t="shared" si="2"/>
        <v>0</v>
      </c>
      <c r="F17" s="141">
        <f t="shared" si="7"/>
        <v>0</v>
      </c>
      <c r="G17" s="142">
        <f t="shared" si="3"/>
        <v>0</v>
      </c>
      <c r="H17" s="142">
        <f t="shared" si="4"/>
        <v>0</v>
      </c>
      <c r="I17" s="172">
        <v>48944</v>
      </c>
      <c r="J17" s="167" t="s">
        <v>142</v>
      </c>
      <c r="K17" s="167">
        <v>559</v>
      </c>
      <c r="L17" s="167">
        <v>841</v>
      </c>
      <c r="M17" s="167">
        <v>5253</v>
      </c>
      <c r="N17" s="167">
        <v>559</v>
      </c>
      <c r="O17" s="167">
        <v>841</v>
      </c>
      <c r="P17" s="167">
        <v>5253</v>
      </c>
      <c r="Q17" s="167" t="s">
        <v>117</v>
      </c>
      <c r="R17" s="167">
        <v>1</v>
      </c>
      <c r="S17" s="184">
        <v>41248</v>
      </c>
      <c r="T17" s="167">
        <v>10011400</v>
      </c>
      <c r="U17" s="167">
        <v>0</v>
      </c>
      <c r="V17" s="167">
        <v>0</v>
      </c>
      <c r="W17" s="184">
        <v>41248</v>
      </c>
      <c r="X17" s="167">
        <v>13011300</v>
      </c>
      <c r="Y17" s="167">
        <v>2.98</v>
      </c>
    </row>
    <row r="18" spans="2:25" ht="15">
      <c r="B18" t="s">
        <v>205</v>
      </c>
      <c r="C18" s="141">
        <v>0</v>
      </c>
      <c r="D18" s="141">
        <v>0</v>
      </c>
      <c r="E18" s="141">
        <f t="shared" si="2"/>
        <v>0</v>
      </c>
      <c r="F18" s="141">
        <v>0</v>
      </c>
      <c r="G18" s="142">
        <f t="shared" si="3"/>
        <v>1</v>
      </c>
      <c r="H18" s="142">
        <f t="shared" si="4"/>
        <v>0</v>
      </c>
      <c r="I18" s="171">
        <v>49112</v>
      </c>
      <c r="J18" s="169" t="s">
        <v>115</v>
      </c>
      <c r="K18" s="169">
        <v>559</v>
      </c>
      <c r="L18" s="169">
        <v>841</v>
      </c>
      <c r="M18" s="169">
        <v>8488</v>
      </c>
      <c r="N18" s="169">
        <v>559</v>
      </c>
      <c r="O18" s="169">
        <v>841</v>
      </c>
      <c r="P18" s="169">
        <v>8488</v>
      </c>
      <c r="Q18" s="169" t="s">
        <v>114</v>
      </c>
      <c r="R18" s="169">
        <v>1</v>
      </c>
      <c r="S18" s="183">
        <v>41266</v>
      </c>
      <c r="T18" s="169">
        <v>6300000</v>
      </c>
      <c r="U18" s="169">
        <v>0</v>
      </c>
      <c r="V18" s="169">
        <v>0</v>
      </c>
      <c r="W18" s="183">
        <v>41266</v>
      </c>
      <c r="X18" s="169">
        <v>10200000</v>
      </c>
      <c r="Y18" s="169">
        <v>3.83</v>
      </c>
    </row>
    <row r="19" spans="2:25" ht="15">
      <c r="B19" t="s">
        <v>205</v>
      </c>
      <c r="C19" s="141">
        <v>0</v>
      </c>
      <c r="D19" s="141">
        <v>0</v>
      </c>
      <c r="E19" s="141">
        <f t="shared" si="2"/>
        <v>0</v>
      </c>
      <c r="F19" s="141">
        <v>0</v>
      </c>
      <c r="G19" s="142">
        <f t="shared" si="3"/>
        <v>1</v>
      </c>
      <c r="H19" s="142">
        <f t="shared" si="4"/>
        <v>0</v>
      </c>
      <c r="I19" s="172">
        <v>49111</v>
      </c>
      <c r="J19" s="167" t="s">
        <v>197</v>
      </c>
      <c r="K19" s="167">
        <v>559</v>
      </c>
      <c r="L19" s="167">
        <v>841</v>
      </c>
      <c r="M19" s="167">
        <v>8593</v>
      </c>
      <c r="N19" s="167">
        <v>559</v>
      </c>
      <c r="O19" s="167">
        <v>841</v>
      </c>
      <c r="P19" s="167">
        <v>8593</v>
      </c>
      <c r="Q19" s="167" t="s">
        <v>114</v>
      </c>
      <c r="R19" s="167">
        <v>1</v>
      </c>
      <c r="S19" s="184">
        <v>41265</v>
      </c>
      <c r="T19" s="167">
        <v>22450000</v>
      </c>
      <c r="U19" s="167">
        <v>0</v>
      </c>
      <c r="V19" s="167">
        <v>0</v>
      </c>
      <c r="W19" s="184">
        <v>41266</v>
      </c>
      <c r="X19" s="167">
        <v>10200000</v>
      </c>
      <c r="Y19" s="167">
        <v>11.58</v>
      </c>
    </row>
    <row r="20" spans="3:25" ht="15">
      <c r="C20" s="141">
        <f t="shared" si="5"/>
        <v>1</v>
      </c>
      <c r="D20" s="141">
        <f t="shared" si="6"/>
        <v>1</v>
      </c>
      <c r="E20" s="141">
        <f t="shared" si="2"/>
        <v>1</v>
      </c>
      <c r="F20" s="141">
        <f t="shared" si="7"/>
        <v>15.9</v>
      </c>
      <c r="G20" s="142">
        <f t="shared" si="3"/>
        <v>0</v>
      </c>
      <c r="H20" s="142">
        <f t="shared" si="4"/>
        <v>15.9</v>
      </c>
      <c r="I20" s="171">
        <v>49094</v>
      </c>
      <c r="J20" s="169" t="s">
        <v>198</v>
      </c>
      <c r="K20" s="169">
        <v>559</v>
      </c>
      <c r="L20" s="169">
        <v>841</v>
      </c>
      <c r="M20" s="169">
        <v>8809</v>
      </c>
      <c r="N20" s="169">
        <v>559</v>
      </c>
      <c r="O20" s="169">
        <v>841</v>
      </c>
      <c r="P20" s="169">
        <v>8809</v>
      </c>
      <c r="Q20" s="169" t="s">
        <v>114</v>
      </c>
      <c r="R20" s="169">
        <v>1</v>
      </c>
      <c r="S20" s="183">
        <v>41262</v>
      </c>
      <c r="T20" s="169">
        <v>17280000</v>
      </c>
      <c r="U20" s="169">
        <v>0</v>
      </c>
      <c r="V20" s="169">
        <v>0</v>
      </c>
      <c r="W20" s="183">
        <v>41263</v>
      </c>
      <c r="X20" s="169">
        <v>9213100</v>
      </c>
      <c r="Y20" s="169">
        <v>15.9</v>
      </c>
    </row>
    <row r="21" spans="3:25" ht="15">
      <c r="C21" s="141">
        <f t="shared" si="5"/>
        <v>1</v>
      </c>
      <c r="D21" s="141">
        <f t="shared" si="6"/>
        <v>1</v>
      </c>
      <c r="E21" s="141">
        <f t="shared" si="2"/>
        <v>0</v>
      </c>
      <c r="F21" s="141">
        <f t="shared" si="7"/>
        <v>51.3</v>
      </c>
      <c r="G21" s="142">
        <f t="shared" si="3"/>
        <v>0</v>
      </c>
      <c r="H21" s="142">
        <f t="shared" si="4"/>
        <v>51.3</v>
      </c>
      <c r="I21" s="202">
        <v>49051</v>
      </c>
      <c r="J21" s="203" t="s">
        <v>115</v>
      </c>
      <c r="K21" s="203">
        <v>559</v>
      </c>
      <c r="L21" s="203">
        <v>841</v>
      </c>
      <c r="M21" s="203">
        <v>5350</v>
      </c>
      <c r="N21" s="203">
        <v>559</v>
      </c>
      <c r="O21" s="203">
        <v>841</v>
      </c>
      <c r="P21" s="203">
        <v>5350</v>
      </c>
      <c r="Q21" s="203" t="s">
        <v>114</v>
      </c>
      <c r="R21" s="203">
        <v>1</v>
      </c>
      <c r="S21" s="204">
        <v>41260</v>
      </c>
      <c r="T21" s="203">
        <v>9403800</v>
      </c>
      <c r="U21" s="203">
        <v>0</v>
      </c>
      <c r="V21" s="203">
        <v>0</v>
      </c>
      <c r="W21" s="204">
        <v>41262</v>
      </c>
      <c r="X21" s="203">
        <v>12584800</v>
      </c>
      <c r="Y21" s="203">
        <v>51.3</v>
      </c>
    </row>
    <row r="22" spans="3:25" ht="15">
      <c r="C22" s="141">
        <f t="shared" si="5"/>
        <v>1</v>
      </c>
      <c r="D22" s="141">
        <f t="shared" si="6"/>
        <v>1</v>
      </c>
      <c r="E22" s="141">
        <f t="shared" si="2"/>
        <v>0</v>
      </c>
      <c r="F22" s="141">
        <f t="shared" si="7"/>
        <v>77.48</v>
      </c>
      <c r="G22" s="142">
        <f t="shared" si="3"/>
        <v>0</v>
      </c>
      <c r="H22" s="142">
        <f t="shared" si="4"/>
        <v>77.48</v>
      </c>
      <c r="I22" s="202">
        <v>49168</v>
      </c>
      <c r="J22" s="203" t="s">
        <v>132</v>
      </c>
      <c r="K22" s="203">
        <v>559</v>
      </c>
      <c r="L22" s="203">
        <v>841</v>
      </c>
      <c r="M22" s="203">
        <v>5350</v>
      </c>
      <c r="N22" s="203">
        <v>559</v>
      </c>
      <c r="O22" s="203">
        <v>841</v>
      </c>
      <c r="P22" s="203">
        <v>5350</v>
      </c>
      <c r="Q22" s="203" t="s">
        <v>114</v>
      </c>
      <c r="R22" s="203">
        <v>1</v>
      </c>
      <c r="S22" s="204">
        <v>41273</v>
      </c>
      <c r="T22" s="203">
        <v>10150000</v>
      </c>
      <c r="U22" s="203">
        <v>0</v>
      </c>
      <c r="V22" s="203">
        <v>0</v>
      </c>
      <c r="W22" s="204">
        <v>41276</v>
      </c>
      <c r="X22" s="203">
        <v>15440000</v>
      </c>
      <c r="Y22" s="203">
        <v>77.48</v>
      </c>
    </row>
    <row r="23" spans="3:25" s="42" customFormat="1" ht="12.75">
      <c r="C23" s="149">
        <f>SUM(C13:C22)</f>
        <v>7</v>
      </c>
      <c r="D23" s="149">
        <f>SUM(D13:D22)</f>
        <v>6</v>
      </c>
      <c r="E23" s="149">
        <f>SUM(E13:E22)</f>
        <v>4</v>
      </c>
      <c r="F23" s="149">
        <f>SUM(F13:F22)</f>
        <v>150.4</v>
      </c>
      <c r="G23" s="149">
        <f>SUM(G13:G22)</f>
        <v>3</v>
      </c>
      <c r="H23" s="149">
        <f>SUM(H13:H22)</f>
        <v>150.4</v>
      </c>
      <c r="I23" s="174"/>
      <c r="J23" s="170"/>
      <c r="K23" s="170"/>
      <c r="L23" s="170"/>
      <c r="M23" s="170"/>
      <c r="N23" s="170"/>
      <c r="O23" s="170"/>
      <c r="P23" s="170"/>
      <c r="Q23" s="170"/>
      <c r="R23" s="170"/>
      <c r="S23" s="186"/>
      <c r="T23" s="170"/>
      <c r="U23" s="170"/>
      <c r="V23" s="170"/>
      <c r="W23" s="186"/>
      <c r="X23" s="170"/>
      <c r="Y23" s="170"/>
    </row>
    <row r="24" spans="9:25" s="42" customFormat="1" ht="12.75">
      <c r="I24" s="174"/>
      <c r="J24" s="170"/>
      <c r="K24" s="170"/>
      <c r="L24" s="170"/>
      <c r="M24" s="170"/>
      <c r="N24" s="170"/>
      <c r="O24" s="170"/>
      <c r="P24" s="170"/>
      <c r="Q24" s="170"/>
      <c r="R24" s="170"/>
      <c r="S24" s="186"/>
      <c r="T24" s="170"/>
      <c r="U24" s="170"/>
      <c r="V24" s="170"/>
      <c r="W24" s="186"/>
      <c r="X24" s="170"/>
      <c r="Y24" s="170"/>
    </row>
    <row r="25" spans="9:25" s="42" customFormat="1" ht="12.75">
      <c r="I25" s="174"/>
      <c r="J25" s="170"/>
      <c r="K25" s="170"/>
      <c r="L25" s="170"/>
      <c r="M25" s="170"/>
      <c r="N25" s="170"/>
      <c r="O25" s="170"/>
      <c r="P25" s="170"/>
      <c r="Q25" s="170"/>
      <c r="R25" s="170"/>
      <c r="S25" s="186"/>
      <c r="T25" s="170"/>
      <c r="U25" s="170"/>
      <c r="V25" s="170"/>
      <c r="W25" s="186"/>
      <c r="X25" s="170"/>
      <c r="Y25" s="170"/>
    </row>
    <row r="26" spans="9:25" s="42" customFormat="1" ht="12.75">
      <c r="I26" s="174"/>
      <c r="J26" s="170"/>
      <c r="K26" s="170"/>
      <c r="L26" s="170"/>
      <c r="M26" s="170"/>
      <c r="N26" s="170"/>
      <c r="O26" s="170"/>
      <c r="P26" s="170"/>
      <c r="Q26" s="170"/>
      <c r="R26" s="170"/>
      <c r="S26" s="186"/>
      <c r="T26" s="170"/>
      <c r="U26" s="170"/>
      <c r="V26" s="170"/>
      <c r="W26" s="186"/>
      <c r="X26" s="170"/>
      <c r="Y26" s="170"/>
    </row>
    <row r="27" spans="3:25" ht="15">
      <c r="C27" s="141">
        <f aca="true" t="shared" si="8" ref="C27:C40">IF(Q27="ADSL",0,IF(Q27="CRKT",0,1))</f>
        <v>1</v>
      </c>
      <c r="D27" s="141">
        <f aca="true" t="shared" si="9" ref="D27:D40">IF(Q27="NDT",1,IF(Q27="CBDT",1,IF(Q27="BSWD",1,IF(Q27="CCO",1,0))))</f>
        <v>1</v>
      </c>
      <c r="E27" s="141">
        <f aca="true" t="shared" si="10" ref="E27:E40">IF(AND(D27=1,F27&lt;=24),1,0)</f>
        <v>1</v>
      </c>
      <c r="F27" s="141">
        <f aca="true" t="shared" si="11" ref="F27:F40">IF(Q27="NDT",+Y27,IF(Q27="CBDT",+Y27,IF(Q27="BSWD",+Y27,IF(Q27="CCO",+Y27,0))))</f>
        <v>0.15</v>
      </c>
      <c r="G27" s="142">
        <f aca="true" t="shared" si="12" ref="G27:G40">_xlfn.IFERROR(IF(AND(S27&lt;=$A$2,W27&gt;=$A$2),1,0)+IF(AND(S27&lt;=$A$3,W27&gt;=$A$3),1,0)+IF(AND(S27&lt;=$A$4,W27&gt;=$A$4),1,0)+IF(AND(S27&lt;=$A$5,W27&gt;=$A$5),1,0)+IF(AND(S27&lt;=$A$10,W27&gt;=$A$10),1,0)+IF(AND(S27&lt;=$A$14,W27&gt;=$A$14),1,0)+IF(AND(S27&lt;=$A$15,W27&gt;=$A$15),1,0),"")</f>
        <v>0</v>
      </c>
      <c r="H27" s="142">
        <f aca="true" t="shared" si="13" ref="H27:H40">IF(F27=0,0,+F27-SUM(G27*24))</f>
        <v>0.15</v>
      </c>
      <c r="I27" s="172">
        <v>48947</v>
      </c>
      <c r="J27" s="167" t="s">
        <v>115</v>
      </c>
      <c r="K27" s="167">
        <v>559</v>
      </c>
      <c r="L27" s="167">
        <v>855</v>
      </c>
      <c r="M27" s="167">
        <v>6578</v>
      </c>
      <c r="N27" s="167">
        <v>559</v>
      </c>
      <c r="O27" s="167">
        <v>855</v>
      </c>
      <c r="P27" s="167">
        <v>6578</v>
      </c>
      <c r="Q27" s="167" t="s">
        <v>114</v>
      </c>
      <c r="R27" s="167">
        <v>1</v>
      </c>
      <c r="S27" s="184">
        <v>41248</v>
      </c>
      <c r="T27" s="167">
        <v>11185200</v>
      </c>
      <c r="U27" s="167">
        <v>0</v>
      </c>
      <c r="V27" s="167">
        <v>0</v>
      </c>
      <c r="W27" s="184">
        <v>41248</v>
      </c>
      <c r="X27" s="167">
        <v>11280000</v>
      </c>
      <c r="Y27" s="167">
        <v>0.15</v>
      </c>
    </row>
    <row r="28" spans="3:25" ht="15">
      <c r="C28" s="141">
        <f t="shared" si="8"/>
        <v>1</v>
      </c>
      <c r="D28" s="141">
        <f t="shared" si="9"/>
        <v>1</v>
      </c>
      <c r="E28" s="141">
        <f t="shared" si="10"/>
        <v>1</v>
      </c>
      <c r="F28" s="141">
        <f t="shared" si="11"/>
        <v>0.33</v>
      </c>
      <c r="G28" s="142">
        <f t="shared" si="12"/>
        <v>0</v>
      </c>
      <c r="H28" s="142">
        <f t="shared" si="13"/>
        <v>0.33</v>
      </c>
      <c r="I28" s="172">
        <v>48908</v>
      </c>
      <c r="J28" s="167" t="s">
        <v>115</v>
      </c>
      <c r="K28" s="167">
        <v>559</v>
      </c>
      <c r="L28" s="167">
        <v>855</v>
      </c>
      <c r="M28" s="167">
        <v>2569</v>
      </c>
      <c r="N28" s="167">
        <v>559</v>
      </c>
      <c r="O28" s="167">
        <v>855</v>
      </c>
      <c r="P28" s="167">
        <v>2569</v>
      </c>
      <c r="Q28" s="167" t="s">
        <v>114</v>
      </c>
      <c r="R28" s="167">
        <v>1</v>
      </c>
      <c r="S28" s="184">
        <v>41244</v>
      </c>
      <c r="T28" s="167">
        <v>14060000</v>
      </c>
      <c r="U28" s="167">
        <v>0</v>
      </c>
      <c r="V28" s="167">
        <v>0</v>
      </c>
      <c r="W28" s="184">
        <v>41244</v>
      </c>
      <c r="X28" s="167">
        <v>14260000</v>
      </c>
      <c r="Y28" s="167">
        <v>0.33</v>
      </c>
    </row>
    <row r="29" spans="3:25" ht="15">
      <c r="C29" s="141">
        <f t="shared" si="8"/>
        <v>1</v>
      </c>
      <c r="D29" s="141">
        <f t="shared" si="9"/>
        <v>1</v>
      </c>
      <c r="E29" s="141">
        <f t="shared" si="10"/>
        <v>1</v>
      </c>
      <c r="F29" s="141">
        <f t="shared" si="11"/>
        <v>0.5</v>
      </c>
      <c r="G29" s="142">
        <f t="shared" si="12"/>
        <v>0</v>
      </c>
      <c r="H29" s="142">
        <f t="shared" si="13"/>
        <v>0.5</v>
      </c>
      <c r="I29" s="171">
        <v>49144</v>
      </c>
      <c r="J29" s="169" t="s">
        <v>115</v>
      </c>
      <c r="K29" s="169">
        <v>559</v>
      </c>
      <c r="L29" s="169">
        <v>855</v>
      </c>
      <c r="M29" s="169">
        <v>3234</v>
      </c>
      <c r="N29" s="169">
        <v>559</v>
      </c>
      <c r="O29" s="169">
        <v>855</v>
      </c>
      <c r="P29" s="169">
        <v>3234</v>
      </c>
      <c r="Q29" s="169" t="s">
        <v>114</v>
      </c>
      <c r="R29" s="169">
        <v>1</v>
      </c>
      <c r="S29" s="183">
        <v>41270</v>
      </c>
      <c r="T29" s="169">
        <v>14022000</v>
      </c>
      <c r="U29" s="169">
        <v>0</v>
      </c>
      <c r="V29" s="169">
        <v>0</v>
      </c>
      <c r="W29" s="183">
        <v>41270</v>
      </c>
      <c r="X29" s="169">
        <v>14330400</v>
      </c>
      <c r="Y29" s="169">
        <v>0.5</v>
      </c>
    </row>
    <row r="30" spans="3:25" ht="15">
      <c r="C30" s="141">
        <f t="shared" si="8"/>
        <v>1</v>
      </c>
      <c r="D30" s="141">
        <f t="shared" si="9"/>
        <v>1</v>
      </c>
      <c r="E30" s="141">
        <f t="shared" si="10"/>
        <v>1</v>
      </c>
      <c r="F30" s="141">
        <f t="shared" si="11"/>
        <v>0.82</v>
      </c>
      <c r="G30" s="142">
        <f t="shared" si="12"/>
        <v>0</v>
      </c>
      <c r="H30" s="142">
        <f t="shared" si="13"/>
        <v>0.82</v>
      </c>
      <c r="I30" s="171">
        <v>49104</v>
      </c>
      <c r="J30" s="169" t="s">
        <v>115</v>
      </c>
      <c r="K30" s="169">
        <v>559</v>
      </c>
      <c r="L30" s="169">
        <v>855</v>
      </c>
      <c r="M30" s="169">
        <v>6558</v>
      </c>
      <c r="N30" s="169">
        <v>559</v>
      </c>
      <c r="O30" s="169">
        <v>855</v>
      </c>
      <c r="P30" s="169">
        <v>6558</v>
      </c>
      <c r="Q30" s="169" t="s">
        <v>114</v>
      </c>
      <c r="R30" s="169">
        <v>1</v>
      </c>
      <c r="S30" s="183">
        <v>41264</v>
      </c>
      <c r="T30" s="169">
        <v>8322600</v>
      </c>
      <c r="U30" s="169">
        <v>0</v>
      </c>
      <c r="V30" s="169">
        <v>0</v>
      </c>
      <c r="W30" s="183">
        <v>41264</v>
      </c>
      <c r="X30" s="169">
        <v>9213100</v>
      </c>
      <c r="Y30" s="169">
        <v>0.82</v>
      </c>
    </row>
    <row r="31" spans="3:25" ht="15">
      <c r="C31" s="141">
        <f t="shared" si="8"/>
        <v>1</v>
      </c>
      <c r="D31" s="141">
        <f t="shared" si="9"/>
        <v>1</v>
      </c>
      <c r="E31" s="141">
        <f t="shared" si="10"/>
        <v>1</v>
      </c>
      <c r="F31" s="141">
        <f t="shared" si="11"/>
        <v>1.1</v>
      </c>
      <c r="G31" s="142">
        <f t="shared" si="12"/>
        <v>0</v>
      </c>
      <c r="H31" s="142">
        <f t="shared" si="13"/>
        <v>1.1</v>
      </c>
      <c r="I31" s="172">
        <v>48907</v>
      </c>
      <c r="J31" s="167" t="s">
        <v>115</v>
      </c>
      <c r="K31" s="167">
        <v>559</v>
      </c>
      <c r="L31" s="167">
        <v>855</v>
      </c>
      <c r="M31" s="167">
        <v>2024</v>
      </c>
      <c r="N31" s="167">
        <v>559</v>
      </c>
      <c r="O31" s="167">
        <v>855</v>
      </c>
      <c r="P31" s="167">
        <v>2024</v>
      </c>
      <c r="Q31" s="167" t="s">
        <v>114</v>
      </c>
      <c r="R31" s="167">
        <v>1</v>
      </c>
      <c r="S31" s="184">
        <v>41244</v>
      </c>
      <c r="T31" s="167">
        <v>11160000</v>
      </c>
      <c r="U31" s="167">
        <v>0</v>
      </c>
      <c r="V31" s="167">
        <v>0</v>
      </c>
      <c r="W31" s="184">
        <v>41244</v>
      </c>
      <c r="X31" s="167">
        <v>12222400</v>
      </c>
      <c r="Y31" s="167">
        <v>1.1</v>
      </c>
    </row>
    <row r="32" spans="3:25" ht="15">
      <c r="C32" s="141">
        <f t="shared" si="8"/>
        <v>1</v>
      </c>
      <c r="D32" s="141">
        <f t="shared" si="9"/>
        <v>0</v>
      </c>
      <c r="E32" s="141">
        <f t="shared" si="10"/>
        <v>0</v>
      </c>
      <c r="F32" s="141">
        <f t="shared" si="11"/>
        <v>0</v>
      </c>
      <c r="G32" s="142">
        <f t="shared" si="12"/>
        <v>0</v>
      </c>
      <c r="H32" s="142">
        <f t="shared" si="13"/>
        <v>0</v>
      </c>
      <c r="I32" s="171">
        <v>48984</v>
      </c>
      <c r="J32" s="169" t="s">
        <v>147</v>
      </c>
      <c r="K32" s="169">
        <v>559</v>
      </c>
      <c r="L32" s="169">
        <v>855</v>
      </c>
      <c r="M32" s="169">
        <v>8311</v>
      </c>
      <c r="N32" s="169">
        <v>559</v>
      </c>
      <c r="O32" s="169">
        <v>855</v>
      </c>
      <c r="P32" s="169">
        <v>8314</v>
      </c>
      <c r="Q32" s="169" t="s">
        <v>117</v>
      </c>
      <c r="R32" s="169">
        <v>1</v>
      </c>
      <c r="S32" s="183">
        <v>41253</v>
      </c>
      <c r="T32" s="169">
        <v>8335700</v>
      </c>
      <c r="U32" s="169">
        <v>0</v>
      </c>
      <c r="V32" s="169">
        <v>0</v>
      </c>
      <c r="W32" s="183">
        <v>41253</v>
      </c>
      <c r="X32" s="169">
        <v>9514000</v>
      </c>
      <c r="Y32" s="169">
        <v>1.28</v>
      </c>
    </row>
    <row r="33" spans="3:25" ht="15">
      <c r="C33" s="141">
        <f t="shared" si="8"/>
        <v>1</v>
      </c>
      <c r="D33" s="141">
        <f t="shared" si="9"/>
        <v>1</v>
      </c>
      <c r="E33" s="141">
        <f t="shared" si="10"/>
        <v>1</v>
      </c>
      <c r="F33" s="141">
        <f t="shared" si="11"/>
        <v>1.3</v>
      </c>
      <c r="G33" s="142">
        <f t="shared" si="12"/>
        <v>0</v>
      </c>
      <c r="H33" s="142">
        <f t="shared" si="13"/>
        <v>1.3</v>
      </c>
      <c r="I33" s="172">
        <v>48996</v>
      </c>
      <c r="J33" s="167" t="s">
        <v>186</v>
      </c>
      <c r="K33" s="167">
        <v>559</v>
      </c>
      <c r="L33" s="167">
        <v>855</v>
      </c>
      <c r="M33" s="167">
        <v>4558</v>
      </c>
      <c r="N33" s="167">
        <v>559</v>
      </c>
      <c r="O33" s="167">
        <v>855</v>
      </c>
      <c r="P33" s="167">
        <v>4558</v>
      </c>
      <c r="Q33" s="167" t="s">
        <v>114</v>
      </c>
      <c r="R33" s="167">
        <v>1</v>
      </c>
      <c r="S33" s="184">
        <v>41253</v>
      </c>
      <c r="T33" s="167">
        <v>12535400</v>
      </c>
      <c r="U33" s="167">
        <v>0</v>
      </c>
      <c r="V33" s="167">
        <v>0</v>
      </c>
      <c r="W33" s="184">
        <v>41253</v>
      </c>
      <c r="X33" s="167">
        <v>14122800</v>
      </c>
      <c r="Y33" s="167">
        <v>1.3</v>
      </c>
    </row>
    <row r="34" spans="3:25" ht="15">
      <c r="C34" s="141">
        <f t="shared" si="8"/>
        <v>1</v>
      </c>
      <c r="D34" s="141">
        <f t="shared" si="9"/>
        <v>1</v>
      </c>
      <c r="E34" s="141">
        <f t="shared" si="10"/>
        <v>1</v>
      </c>
      <c r="F34" s="141">
        <f t="shared" si="11"/>
        <v>1.33</v>
      </c>
      <c r="G34" s="142">
        <f t="shared" si="12"/>
        <v>0</v>
      </c>
      <c r="H34" s="142">
        <f t="shared" si="13"/>
        <v>1.33</v>
      </c>
      <c r="I34" s="171">
        <v>48906</v>
      </c>
      <c r="J34" s="169" t="s">
        <v>115</v>
      </c>
      <c r="K34" s="169">
        <v>559</v>
      </c>
      <c r="L34" s="169">
        <v>855</v>
      </c>
      <c r="M34" s="169">
        <v>3894</v>
      </c>
      <c r="N34" s="169">
        <v>559</v>
      </c>
      <c r="O34" s="169">
        <v>855</v>
      </c>
      <c r="P34" s="169">
        <v>3894</v>
      </c>
      <c r="Q34" s="169" t="s">
        <v>114</v>
      </c>
      <c r="R34" s="169">
        <v>1</v>
      </c>
      <c r="S34" s="183">
        <v>41244</v>
      </c>
      <c r="T34" s="169">
        <v>10570000</v>
      </c>
      <c r="U34" s="169">
        <v>0</v>
      </c>
      <c r="V34" s="169">
        <v>0</v>
      </c>
      <c r="W34" s="183">
        <v>41244</v>
      </c>
      <c r="X34" s="169">
        <v>12172600</v>
      </c>
      <c r="Y34" s="169">
        <v>1.33</v>
      </c>
    </row>
    <row r="35" spans="3:25" ht="15">
      <c r="C35" s="141">
        <f t="shared" si="8"/>
        <v>1</v>
      </c>
      <c r="D35" s="141">
        <f t="shared" si="9"/>
        <v>0</v>
      </c>
      <c r="E35" s="141">
        <f t="shared" si="10"/>
        <v>0</v>
      </c>
      <c r="F35" s="141">
        <f t="shared" si="11"/>
        <v>0</v>
      </c>
      <c r="G35" s="142">
        <f t="shared" si="12"/>
        <v>0</v>
      </c>
      <c r="H35" s="142">
        <f t="shared" si="13"/>
        <v>0</v>
      </c>
      <c r="I35" s="172">
        <v>48981</v>
      </c>
      <c r="J35" s="167" t="s">
        <v>115</v>
      </c>
      <c r="K35" s="167">
        <v>559</v>
      </c>
      <c r="L35" s="167">
        <v>855</v>
      </c>
      <c r="M35" s="167">
        <v>2505</v>
      </c>
      <c r="N35" s="167">
        <v>559</v>
      </c>
      <c r="O35" s="167">
        <v>855</v>
      </c>
      <c r="P35" s="167">
        <v>2505</v>
      </c>
      <c r="Q35" s="167" t="s">
        <v>117</v>
      </c>
      <c r="R35" s="167">
        <v>1</v>
      </c>
      <c r="S35" s="184">
        <v>41253</v>
      </c>
      <c r="T35" s="167">
        <v>8140200</v>
      </c>
      <c r="U35" s="167">
        <v>0</v>
      </c>
      <c r="V35" s="167">
        <v>0</v>
      </c>
      <c r="W35" s="184">
        <v>41253</v>
      </c>
      <c r="X35" s="167">
        <v>9522300</v>
      </c>
      <c r="Y35" s="167">
        <v>1.63</v>
      </c>
    </row>
    <row r="36" spans="3:25" ht="15">
      <c r="C36" s="141">
        <f t="shared" si="8"/>
        <v>1</v>
      </c>
      <c r="D36" s="141">
        <f t="shared" si="9"/>
        <v>0</v>
      </c>
      <c r="E36" s="141">
        <f t="shared" si="10"/>
        <v>0</v>
      </c>
      <c r="F36" s="141">
        <f t="shared" si="11"/>
        <v>0</v>
      </c>
      <c r="G36" s="142">
        <f t="shared" si="12"/>
        <v>0</v>
      </c>
      <c r="H36" s="142">
        <f t="shared" si="13"/>
        <v>0</v>
      </c>
      <c r="I36" s="171">
        <v>48980</v>
      </c>
      <c r="J36" s="169" t="s">
        <v>115</v>
      </c>
      <c r="K36" s="169">
        <v>559</v>
      </c>
      <c r="L36" s="169">
        <v>855</v>
      </c>
      <c r="M36" s="169">
        <v>6510</v>
      </c>
      <c r="N36" s="169">
        <v>559</v>
      </c>
      <c r="O36" s="169">
        <v>855</v>
      </c>
      <c r="P36" s="169">
        <v>6510</v>
      </c>
      <c r="Q36" s="169" t="s">
        <v>117</v>
      </c>
      <c r="R36" s="169">
        <v>1</v>
      </c>
      <c r="S36" s="183">
        <v>41253</v>
      </c>
      <c r="T36" s="169">
        <v>8115500</v>
      </c>
      <c r="U36" s="169">
        <v>0</v>
      </c>
      <c r="V36" s="169">
        <v>0</v>
      </c>
      <c r="W36" s="183">
        <v>41253</v>
      </c>
      <c r="X36" s="169">
        <v>9520200</v>
      </c>
      <c r="Y36" s="169">
        <v>1.67</v>
      </c>
    </row>
    <row r="37" spans="3:25" ht="15">
      <c r="C37" s="141">
        <f t="shared" si="8"/>
        <v>1</v>
      </c>
      <c r="D37" s="141">
        <f t="shared" si="9"/>
        <v>1</v>
      </c>
      <c r="E37" s="141">
        <f t="shared" si="10"/>
        <v>1</v>
      </c>
      <c r="F37" s="141">
        <f t="shared" si="11"/>
        <v>2</v>
      </c>
      <c r="G37" s="142">
        <f t="shared" si="12"/>
        <v>0</v>
      </c>
      <c r="H37" s="142">
        <f t="shared" si="13"/>
        <v>2</v>
      </c>
      <c r="I37" s="171">
        <v>49064</v>
      </c>
      <c r="J37" s="169" t="s">
        <v>191</v>
      </c>
      <c r="K37" s="169">
        <v>559</v>
      </c>
      <c r="L37" s="169">
        <v>855</v>
      </c>
      <c r="M37" s="169">
        <v>3683</v>
      </c>
      <c r="N37" s="169">
        <v>559</v>
      </c>
      <c r="O37" s="169">
        <v>855</v>
      </c>
      <c r="P37" s="169">
        <v>3683</v>
      </c>
      <c r="Q37" s="169" t="s">
        <v>114</v>
      </c>
      <c r="R37" s="169">
        <v>1</v>
      </c>
      <c r="S37" s="183">
        <v>41260</v>
      </c>
      <c r="T37" s="169">
        <v>14292300</v>
      </c>
      <c r="U37" s="169">
        <v>0</v>
      </c>
      <c r="V37" s="169">
        <v>0</v>
      </c>
      <c r="W37" s="183">
        <v>41260</v>
      </c>
      <c r="X37" s="169">
        <v>16300000</v>
      </c>
      <c r="Y37" s="169">
        <v>2</v>
      </c>
    </row>
    <row r="38" spans="3:25" ht="15">
      <c r="C38" s="141">
        <f t="shared" si="8"/>
        <v>1</v>
      </c>
      <c r="D38" s="141">
        <f t="shared" si="9"/>
        <v>1</v>
      </c>
      <c r="E38" s="141">
        <f t="shared" si="10"/>
        <v>1</v>
      </c>
      <c r="F38" s="141">
        <f t="shared" si="11"/>
        <v>3.17</v>
      </c>
      <c r="G38" s="142">
        <f t="shared" si="12"/>
        <v>0</v>
      </c>
      <c r="H38" s="142">
        <f t="shared" si="13"/>
        <v>3.17</v>
      </c>
      <c r="I38" s="171">
        <v>48975</v>
      </c>
      <c r="J38" s="169" t="s">
        <v>115</v>
      </c>
      <c r="K38" s="169">
        <v>559</v>
      </c>
      <c r="L38" s="169">
        <v>855</v>
      </c>
      <c r="M38" s="169">
        <v>2954</v>
      </c>
      <c r="N38" s="169">
        <v>559</v>
      </c>
      <c r="O38" s="169">
        <v>855</v>
      </c>
      <c r="P38" s="169">
        <v>2954</v>
      </c>
      <c r="Q38" s="169" t="s">
        <v>114</v>
      </c>
      <c r="R38" s="169">
        <v>1</v>
      </c>
      <c r="S38" s="183">
        <v>41250</v>
      </c>
      <c r="T38" s="169">
        <v>12093600</v>
      </c>
      <c r="U38" s="169">
        <v>0</v>
      </c>
      <c r="V38" s="169">
        <v>0</v>
      </c>
      <c r="W38" s="183">
        <v>41250</v>
      </c>
      <c r="X38" s="169">
        <v>15195600</v>
      </c>
      <c r="Y38" s="169">
        <v>3.17</v>
      </c>
    </row>
    <row r="39" spans="3:25" ht="15">
      <c r="C39" s="141">
        <f t="shared" si="8"/>
        <v>1</v>
      </c>
      <c r="D39" s="141">
        <f t="shared" si="9"/>
        <v>1</v>
      </c>
      <c r="E39" s="141">
        <f t="shared" si="10"/>
        <v>1</v>
      </c>
      <c r="F39" s="141">
        <f t="shared" si="11"/>
        <v>6.55</v>
      </c>
      <c r="G39" s="142">
        <f t="shared" si="12"/>
        <v>0</v>
      </c>
      <c r="H39" s="142">
        <f t="shared" si="13"/>
        <v>6.55</v>
      </c>
      <c r="I39" s="172">
        <v>49044</v>
      </c>
      <c r="J39" s="167" t="s">
        <v>115</v>
      </c>
      <c r="K39" s="167">
        <v>559</v>
      </c>
      <c r="L39" s="167">
        <v>855</v>
      </c>
      <c r="M39" s="167">
        <v>2101</v>
      </c>
      <c r="N39" s="167">
        <v>559</v>
      </c>
      <c r="O39" s="167">
        <v>855</v>
      </c>
      <c r="P39" s="167">
        <v>2101</v>
      </c>
      <c r="Q39" s="167" t="s">
        <v>114</v>
      </c>
      <c r="R39" s="167">
        <v>1</v>
      </c>
      <c r="S39" s="184">
        <v>41260</v>
      </c>
      <c r="T39" s="167">
        <v>8155000</v>
      </c>
      <c r="U39" s="167">
        <v>0</v>
      </c>
      <c r="V39" s="167">
        <v>0</v>
      </c>
      <c r="W39" s="184">
        <v>41260</v>
      </c>
      <c r="X39" s="167">
        <v>14490400</v>
      </c>
      <c r="Y39" s="167">
        <v>6.55</v>
      </c>
    </row>
    <row r="40" spans="3:25" ht="15">
      <c r="C40" s="141">
        <f t="shared" si="8"/>
        <v>1</v>
      </c>
      <c r="D40" s="141">
        <f t="shared" si="9"/>
        <v>0</v>
      </c>
      <c r="E40" s="141">
        <f t="shared" si="10"/>
        <v>0</v>
      </c>
      <c r="F40" s="141">
        <f t="shared" si="11"/>
        <v>0</v>
      </c>
      <c r="G40" s="142">
        <f t="shared" si="12"/>
        <v>0</v>
      </c>
      <c r="H40" s="142">
        <f t="shared" si="13"/>
        <v>0</v>
      </c>
      <c r="I40" s="171">
        <v>48939</v>
      </c>
      <c r="J40" s="169" t="s">
        <v>115</v>
      </c>
      <c r="K40" s="169">
        <v>559</v>
      </c>
      <c r="L40" s="169">
        <v>855</v>
      </c>
      <c r="M40" s="169">
        <v>5065</v>
      </c>
      <c r="N40" s="169">
        <v>559</v>
      </c>
      <c r="O40" s="169">
        <v>855</v>
      </c>
      <c r="P40" s="169">
        <v>5065</v>
      </c>
      <c r="Q40" s="169" t="s">
        <v>116</v>
      </c>
      <c r="R40" s="169">
        <v>1</v>
      </c>
      <c r="S40" s="183">
        <v>41248</v>
      </c>
      <c r="T40" s="169">
        <v>8562900</v>
      </c>
      <c r="U40" s="169">
        <v>0</v>
      </c>
      <c r="V40" s="169">
        <v>0</v>
      </c>
      <c r="W40" s="183">
        <v>41248</v>
      </c>
      <c r="X40" s="169">
        <v>16235700</v>
      </c>
      <c r="Y40" s="169">
        <v>7.45</v>
      </c>
    </row>
    <row r="41" spans="3:25" s="42" customFormat="1" ht="12.75">
      <c r="C41" s="149">
        <f>SUM(C27:C40)</f>
        <v>14</v>
      </c>
      <c r="D41" s="149">
        <f>SUM(D27:D40)</f>
        <v>10</v>
      </c>
      <c r="E41" s="149">
        <f>SUM(E27:E40)</f>
        <v>10</v>
      </c>
      <c r="F41" s="149">
        <f>SUM(F27:F40)</f>
        <v>17.25</v>
      </c>
      <c r="G41" s="149">
        <f>SUM(G27:G40)</f>
        <v>0</v>
      </c>
      <c r="H41" s="149">
        <f>SUM(H27:H40)</f>
        <v>17.25</v>
      </c>
      <c r="I41" s="174"/>
      <c r="J41" s="170"/>
      <c r="K41" s="170"/>
      <c r="L41" s="170"/>
      <c r="M41" s="170"/>
      <c r="N41" s="170"/>
      <c r="O41" s="170"/>
      <c r="P41" s="170"/>
      <c r="Q41" s="170"/>
      <c r="R41" s="170"/>
      <c r="S41" s="186"/>
      <c r="T41" s="170"/>
      <c r="U41" s="170"/>
      <c r="V41" s="170"/>
      <c r="W41" s="186"/>
      <c r="X41" s="170"/>
      <c r="Y41" s="170"/>
    </row>
    <row r="42" spans="9:25" s="42" customFormat="1" ht="12.75">
      <c r="I42" s="174"/>
      <c r="J42" s="170"/>
      <c r="K42" s="170"/>
      <c r="L42" s="170"/>
      <c r="M42" s="170"/>
      <c r="N42" s="170"/>
      <c r="O42" s="170"/>
      <c r="P42" s="170"/>
      <c r="Q42" s="170"/>
      <c r="R42" s="170"/>
      <c r="S42" s="186"/>
      <c r="T42" s="170"/>
      <c r="U42" s="170"/>
      <c r="V42" s="170"/>
      <c r="W42" s="186"/>
      <c r="X42" s="170"/>
      <c r="Y42" s="170"/>
    </row>
    <row r="43" spans="9:25" s="42" customFormat="1" ht="12.75">
      <c r="I43" s="174"/>
      <c r="J43" s="170"/>
      <c r="K43" s="170"/>
      <c r="L43" s="170"/>
      <c r="M43" s="170"/>
      <c r="N43" s="170"/>
      <c r="O43" s="170"/>
      <c r="P43" s="170"/>
      <c r="Q43" s="170"/>
      <c r="R43" s="170"/>
      <c r="S43" s="186"/>
      <c r="T43" s="170"/>
      <c r="U43" s="170"/>
      <c r="V43" s="170"/>
      <c r="W43" s="186"/>
      <c r="X43" s="170"/>
      <c r="Y43" s="170"/>
    </row>
    <row r="44" spans="9:25" s="42" customFormat="1" ht="12.75">
      <c r="I44" s="174"/>
      <c r="J44" s="170"/>
      <c r="K44" s="170"/>
      <c r="L44" s="170"/>
      <c r="M44" s="170"/>
      <c r="N44" s="170"/>
      <c r="O44" s="170"/>
      <c r="P44" s="170"/>
      <c r="Q44" s="170"/>
      <c r="R44" s="170"/>
      <c r="S44" s="186"/>
      <c r="T44" s="170"/>
      <c r="U44" s="170"/>
      <c r="V44" s="170"/>
      <c r="W44" s="186"/>
      <c r="X44" s="170"/>
      <c r="Y44" s="170"/>
    </row>
    <row r="45" spans="3:25" ht="15">
      <c r="C45" s="141">
        <f>IF(Q45="ADSL",0,IF(Q45="CRKT",0,1))</f>
        <v>1</v>
      </c>
      <c r="D45" s="141">
        <f>IF(Q45="NDT",1,IF(Q45="CBDT",1,IF(Q45="BSWD",1,IF(Q45="CCO",1,0))))</f>
        <v>1</v>
      </c>
      <c r="E45" s="141">
        <f>IF(AND(D45=1,F45&lt;=24),1,0)</f>
        <v>1</v>
      </c>
      <c r="F45" s="141">
        <f>IF(Q45="NDT",+Y45,IF(Q45="CBDT",+Y45,IF(Q45="BSWD",+Y45,IF(Q45="CCO",+Y45,0))))</f>
        <v>3.25</v>
      </c>
      <c r="G45" s="142">
        <f>_xlfn.IFERROR(IF(AND(S45&lt;=$A$2,W45&gt;=$A$2),1,0)+IF(AND(S45&lt;=$A$3,W45&gt;=$A$3),1,0)+IF(AND(S45&lt;=$A$4,W45&gt;=$A$4),1,0)+IF(AND(S45&lt;=$A$5,W45&gt;=$A$5),1,0)+IF(AND(S45&lt;=$A$10,W45&gt;=$A$10),1,0)+IF(AND(S45&lt;=$A$14,W45&gt;=$A$14),1,0)+IF(AND(S45&lt;=$A$15,W45&gt;=$A$15),1,0),"")</f>
        <v>0</v>
      </c>
      <c r="H45" s="142">
        <f>IF(F45=0,0,+F45-SUM(G45*24))</f>
        <v>3.25</v>
      </c>
      <c r="I45" s="172">
        <v>48857</v>
      </c>
      <c r="J45" s="167" t="s">
        <v>115</v>
      </c>
      <c r="K45" s="167">
        <v>559</v>
      </c>
      <c r="L45" s="167">
        <v>868</v>
      </c>
      <c r="M45" s="167">
        <v>3511</v>
      </c>
      <c r="N45" s="167">
        <v>559</v>
      </c>
      <c r="O45" s="167">
        <v>868</v>
      </c>
      <c r="P45" s="167">
        <v>3511</v>
      </c>
      <c r="Q45" s="167" t="s">
        <v>114</v>
      </c>
      <c r="R45" s="167">
        <v>1</v>
      </c>
      <c r="S45" s="184">
        <v>41246</v>
      </c>
      <c r="T45" s="167">
        <v>8124800</v>
      </c>
      <c r="U45" s="167">
        <v>0</v>
      </c>
      <c r="V45" s="167">
        <v>0</v>
      </c>
      <c r="W45" s="184">
        <v>41246</v>
      </c>
      <c r="X45" s="167">
        <v>11274800</v>
      </c>
      <c r="Y45" s="167">
        <v>3.25</v>
      </c>
    </row>
    <row r="46" spans="3:25" ht="15">
      <c r="C46" s="141">
        <f>IF(Q46="ADSL",0,IF(Q46="CRKT",0,1))</f>
        <v>1</v>
      </c>
      <c r="D46" s="141">
        <f>IF(Q46="NDT",1,IF(Q46="CBDT",1,IF(Q46="BSWD",1,IF(Q46="CCO",1,0))))</f>
        <v>1</v>
      </c>
      <c r="E46" s="141">
        <f>IF(AND(D46=1,F46&lt;=24),1,0)</f>
        <v>1</v>
      </c>
      <c r="F46" s="141">
        <f>IF(Q46="NDT",+Y46,IF(Q46="CBDT",+Y46,IF(Q46="BSWD",+Y46,IF(Q46="CCO",+Y46,0))))</f>
        <v>5.07</v>
      </c>
      <c r="G46" s="142">
        <f>_xlfn.IFERROR(IF(AND(S46&lt;=$A$2,W46&gt;=$A$2),1,0)+IF(AND(S46&lt;=$A$3,W46&gt;=$A$3),1,0)+IF(AND(S46&lt;=$A$4,W46&gt;=$A$4),1,0)+IF(AND(S46&lt;=$A$5,W46&gt;=$A$5),1,0)+IF(AND(S46&lt;=$A$10,W46&gt;=$A$10),1,0)+IF(AND(S46&lt;=$A$14,W46&gt;=$A$14),1,0)+IF(AND(S46&lt;=$A$15,W46&gt;=$A$15),1,0),"")</f>
        <v>0</v>
      </c>
      <c r="H46" s="142">
        <f>IF(F46=0,0,+F46-SUM(G46*24))</f>
        <v>5.07</v>
      </c>
      <c r="I46" s="172">
        <v>48880</v>
      </c>
      <c r="J46" s="167" t="s">
        <v>196</v>
      </c>
      <c r="K46" s="167">
        <v>559</v>
      </c>
      <c r="L46" s="167">
        <v>868</v>
      </c>
      <c r="M46" s="167">
        <v>4255</v>
      </c>
      <c r="N46" s="167">
        <v>559</v>
      </c>
      <c r="O46" s="167">
        <v>868</v>
      </c>
      <c r="P46" s="167">
        <v>4255</v>
      </c>
      <c r="Q46" s="167" t="s">
        <v>114</v>
      </c>
      <c r="R46" s="167">
        <v>1</v>
      </c>
      <c r="S46" s="184">
        <v>41246</v>
      </c>
      <c r="T46" s="167">
        <v>10151900</v>
      </c>
      <c r="U46" s="167">
        <v>0</v>
      </c>
      <c r="V46" s="167">
        <v>0</v>
      </c>
      <c r="W46" s="184">
        <v>41246</v>
      </c>
      <c r="X46" s="167">
        <v>15200000</v>
      </c>
      <c r="Y46" s="167">
        <v>5.07</v>
      </c>
    </row>
    <row r="47" spans="3:25" ht="15">
      <c r="C47" s="141">
        <f>IF(Q47="ADSL",0,IF(Q47="CRKT",0,1))</f>
        <v>1</v>
      </c>
      <c r="D47" s="141">
        <f>IF(Q47="NDT",1,IF(Q47="CBDT",1,IF(Q47="BSWD",1,IF(Q47="CCO",1,0))))</f>
        <v>1</v>
      </c>
      <c r="E47" s="141">
        <f>IF(AND(D47=1,F47&lt;=24),1,0)</f>
        <v>1</v>
      </c>
      <c r="F47" s="141">
        <f>IF(Q47="NDT",+Y47,IF(Q47="CBDT",+Y47,IF(Q47="BSWD",+Y47,IF(Q47="CCO",+Y47,0))))</f>
        <v>5.65</v>
      </c>
      <c r="G47" s="142">
        <f>_xlfn.IFERROR(IF(AND(S47&lt;=$A$2,W47&gt;=$A$2),1,0)+IF(AND(S47&lt;=$A$3,W47&gt;=$A$3),1,0)+IF(AND(S47&lt;=$A$4,W47&gt;=$A$4),1,0)+IF(AND(S47&lt;=$A$5,W47&gt;=$A$5),1,0)+IF(AND(S47&lt;=$A$10,W47&gt;=$A$10),1,0)+IF(AND(S47&lt;=$A$14,W47&gt;=$A$14),1,0)+IF(AND(S47&lt;=$A$15,W47&gt;=$A$15),1,0),"")</f>
        <v>0</v>
      </c>
      <c r="H47" s="142">
        <f>IF(F47=0,0,+F47-SUM(G47*24))</f>
        <v>5.65</v>
      </c>
      <c r="I47" s="171">
        <v>49170</v>
      </c>
      <c r="J47" s="169" t="s">
        <v>153</v>
      </c>
      <c r="K47" s="169">
        <v>559</v>
      </c>
      <c r="L47" s="169">
        <v>868</v>
      </c>
      <c r="M47" s="169">
        <v>3628</v>
      </c>
      <c r="N47" s="169">
        <v>559</v>
      </c>
      <c r="O47" s="169">
        <v>868</v>
      </c>
      <c r="P47" s="169">
        <v>3628</v>
      </c>
      <c r="Q47" s="169" t="s">
        <v>114</v>
      </c>
      <c r="R47" s="169">
        <v>1</v>
      </c>
      <c r="S47" s="183">
        <v>41272</v>
      </c>
      <c r="T47" s="169">
        <v>10210000</v>
      </c>
      <c r="U47" s="169">
        <v>0</v>
      </c>
      <c r="V47" s="169">
        <v>0</v>
      </c>
      <c r="W47" s="183">
        <v>41272</v>
      </c>
      <c r="X47" s="169">
        <v>16000000</v>
      </c>
      <c r="Y47" s="169">
        <v>5.65</v>
      </c>
    </row>
    <row r="48" spans="3:25" ht="15">
      <c r="C48" s="141">
        <f>IF(Q48="ADSL",0,IF(Q48="CRKT",0,1))</f>
        <v>1</v>
      </c>
      <c r="D48" s="141">
        <f>IF(Q48="NDT",1,IF(Q48="CBDT",1,IF(Q48="BSWD",1,IF(Q48="CCO",1,0))))</f>
        <v>1</v>
      </c>
      <c r="E48" s="141">
        <f>IF(AND(D48=1,F48&lt;=24),1,0)</f>
        <v>1</v>
      </c>
      <c r="F48" s="141">
        <f>IF(Q48="NDT",+Y48,IF(Q48="CBDT",+Y48,IF(Q48="BSWD",+Y48,IF(Q48="CCO",+Y48,0))))</f>
        <v>20.77</v>
      </c>
      <c r="G48" s="142">
        <f>_xlfn.IFERROR(IF(AND(S48&lt;=$A$2,W48&gt;=$A$2),1,0)+IF(AND(S48&lt;=$A$3,W48&gt;=$A$3),1,0)+IF(AND(S48&lt;=$A$4,W48&gt;=$A$4),1,0)+IF(AND(S48&lt;=$A$5,W48&gt;=$A$5),1,0)+IF(AND(S48&lt;=$A$10,W48&gt;=$A$10),1,0)+IF(AND(S48&lt;=$A$14,W48&gt;=$A$14),1,0)+IF(AND(S48&lt;=$A$15,W48&gt;=$A$15),1,0),"")</f>
        <v>0</v>
      </c>
      <c r="H48" s="142">
        <f>IF(F48=0,0,+F48-SUM(G48*24))</f>
        <v>20.77</v>
      </c>
      <c r="I48" s="171">
        <v>48909</v>
      </c>
      <c r="J48" s="169" t="s">
        <v>115</v>
      </c>
      <c r="K48" s="169">
        <v>559</v>
      </c>
      <c r="L48" s="169">
        <v>868</v>
      </c>
      <c r="M48" s="169">
        <v>3474</v>
      </c>
      <c r="N48" s="169">
        <v>559</v>
      </c>
      <c r="O48" s="169">
        <v>868</v>
      </c>
      <c r="P48" s="169">
        <v>3474</v>
      </c>
      <c r="Q48" s="169" t="s">
        <v>114</v>
      </c>
      <c r="R48" s="169">
        <v>1</v>
      </c>
      <c r="S48" s="183">
        <v>41246</v>
      </c>
      <c r="T48" s="169">
        <v>12310700</v>
      </c>
      <c r="U48" s="169">
        <v>0</v>
      </c>
      <c r="V48" s="169">
        <v>0</v>
      </c>
      <c r="W48" s="183">
        <v>41247</v>
      </c>
      <c r="X48" s="169">
        <v>9160800</v>
      </c>
      <c r="Y48" s="169">
        <v>20.77</v>
      </c>
    </row>
    <row r="49" spans="3:25" s="42" customFormat="1" ht="12.75">
      <c r="C49" s="149">
        <f>SUM(C45:C48)</f>
        <v>4</v>
      </c>
      <c r="D49" s="149">
        <f>SUM(D45:D48)</f>
        <v>4</v>
      </c>
      <c r="E49" s="149">
        <f>SUM(E45:E48)</f>
        <v>4</v>
      </c>
      <c r="F49" s="149">
        <f>SUM(F45:F48)</f>
        <v>34.74</v>
      </c>
      <c r="G49" s="149">
        <f>SUM(G45:G48)</f>
        <v>0</v>
      </c>
      <c r="H49" s="149">
        <f>SUM(H45:H48)</f>
        <v>34.74</v>
      </c>
      <c r="I49" s="174"/>
      <c r="J49" s="170"/>
      <c r="K49" s="170"/>
      <c r="L49" s="170"/>
      <c r="M49" s="170"/>
      <c r="N49" s="170"/>
      <c r="O49" s="170"/>
      <c r="P49" s="170"/>
      <c r="Q49" s="170"/>
      <c r="R49" s="170"/>
      <c r="S49" s="186"/>
      <c r="T49" s="170"/>
      <c r="U49" s="170"/>
      <c r="V49" s="170"/>
      <c r="W49" s="186"/>
      <c r="X49" s="170"/>
      <c r="Y49" s="170"/>
    </row>
    <row r="50" spans="9:25" s="42" customFormat="1" ht="12.75">
      <c r="I50" s="174"/>
      <c r="J50" s="170"/>
      <c r="K50" s="170"/>
      <c r="L50" s="170"/>
      <c r="M50" s="170"/>
      <c r="N50" s="170"/>
      <c r="O50" s="170"/>
      <c r="P50" s="170"/>
      <c r="Q50" s="170"/>
      <c r="R50" s="170"/>
      <c r="S50" s="186"/>
      <c r="T50" s="170"/>
      <c r="U50" s="170"/>
      <c r="V50" s="170"/>
      <c r="W50" s="186"/>
      <c r="X50" s="170"/>
      <c r="Y50" s="170"/>
    </row>
    <row r="51" spans="9:25" s="42" customFormat="1" ht="12.75">
      <c r="I51" s="174"/>
      <c r="J51" s="170"/>
      <c r="K51" s="170"/>
      <c r="L51" s="170"/>
      <c r="M51" s="170"/>
      <c r="N51" s="170"/>
      <c r="O51" s="170"/>
      <c r="P51" s="170"/>
      <c r="Q51" s="170"/>
      <c r="R51" s="170"/>
      <c r="S51" s="186"/>
      <c r="T51" s="170"/>
      <c r="U51" s="170"/>
      <c r="V51" s="170"/>
      <c r="W51" s="186"/>
      <c r="X51" s="170"/>
      <c r="Y51" s="170"/>
    </row>
    <row r="52" spans="9:25" s="42" customFormat="1" ht="12.75">
      <c r="I52" s="174"/>
      <c r="J52" s="170"/>
      <c r="K52" s="170"/>
      <c r="L52" s="170"/>
      <c r="M52" s="170"/>
      <c r="N52" s="170"/>
      <c r="O52" s="170"/>
      <c r="P52" s="170"/>
      <c r="Q52" s="170"/>
      <c r="R52" s="170"/>
      <c r="S52" s="186"/>
      <c r="T52" s="170"/>
      <c r="U52" s="170"/>
      <c r="V52" s="170"/>
      <c r="W52" s="186"/>
      <c r="X52" s="170"/>
      <c r="Y52" s="170"/>
    </row>
    <row r="53" spans="3:25" ht="15">
      <c r="C53" s="141">
        <f aca="true" t="shared" si="14" ref="C53:C89">IF(Q53="ADSL",0,IF(Q53="CRKT",0,1))</f>
        <v>1</v>
      </c>
      <c r="D53" s="141">
        <f aca="true" t="shared" si="15" ref="D53:D89">IF(Q53="NDT",1,IF(Q53="CBDT",1,IF(Q53="BSWD",1,IF(Q53="CCO",1,0))))</f>
        <v>1</v>
      </c>
      <c r="E53" s="141">
        <f aca="true" t="shared" si="16" ref="E53:E89">IF(AND(D53=1,F53&lt;=24),1,0)</f>
        <v>1</v>
      </c>
      <c r="F53" s="141">
        <f aca="true" t="shared" si="17" ref="F53:F89">IF(Q53="NDT",+Y53,IF(Q53="CBDT",+Y53,IF(Q53="BSWD",+Y53,IF(Q53="CCO",+Y53,0))))</f>
        <v>0</v>
      </c>
      <c r="G53" s="142">
        <f aca="true" t="shared" si="18" ref="G53:G89">_xlfn.IFERROR(IF(AND(S53&lt;=$A$2,W53&gt;=$A$2),1,0)+IF(AND(S53&lt;=$A$3,W53&gt;=$A$3),1,0)+IF(AND(S53&lt;=$A$4,W53&gt;=$A$4),1,0)+IF(AND(S53&lt;=$A$5,W53&gt;=$A$5),1,0)+IF(AND(S53&lt;=$A$10,W53&gt;=$A$10),1,0)+IF(AND(S53&lt;=$A$14,W53&gt;=$A$14),1,0)+IF(AND(S53&lt;=$A$15,W53&gt;=$A$15),1,0),"")</f>
        <v>0</v>
      </c>
      <c r="H53" s="142">
        <f aca="true" t="shared" si="19" ref="H53:H89">IF(F53=0,0,+F53-SUM(G53*24))</f>
        <v>0</v>
      </c>
      <c r="I53" s="172">
        <v>49182</v>
      </c>
      <c r="J53" s="167" t="s">
        <v>137</v>
      </c>
      <c r="K53" s="167">
        <v>559</v>
      </c>
      <c r="L53" s="167">
        <v>877</v>
      </c>
      <c r="M53" s="167">
        <v>8882</v>
      </c>
      <c r="N53" s="167">
        <v>559</v>
      </c>
      <c r="O53" s="167">
        <v>877</v>
      </c>
      <c r="P53" s="167">
        <v>8882</v>
      </c>
      <c r="Q53" s="167" t="s">
        <v>135</v>
      </c>
      <c r="R53" s="167">
        <v>1</v>
      </c>
      <c r="S53" s="184">
        <v>41274</v>
      </c>
      <c r="T53" s="167">
        <v>15060000</v>
      </c>
      <c r="U53" s="167">
        <v>0</v>
      </c>
      <c r="V53" s="167">
        <v>0</v>
      </c>
      <c r="W53" s="184">
        <v>41274</v>
      </c>
      <c r="X53" s="167">
        <v>15060000</v>
      </c>
      <c r="Y53" s="167">
        <v>0</v>
      </c>
    </row>
    <row r="54" spans="3:25" ht="15">
      <c r="C54" s="141">
        <f t="shared" si="14"/>
        <v>1</v>
      </c>
      <c r="D54" s="141">
        <f t="shared" si="15"/>
        <v>1</v>
      </c>
      <c r="E54" s="141">
        <f t="shared" si="16"/>
        <v>1</v>
      </c>
      <c r="F54" s="141">
        <f t="shared" si="17"/>
        <v>0.05</v>
      </c>
      <c r="G54" s="142">
        <f t="shared" si="18"/>
        <v>0</v>
      </c>
      <c r="H54" s="142">
        <f t="shared" si="19"/>
        <v>0.05</v>
      </c>
      <c r="I54" s="171">
        <v>48883</v>
      </c>
      <c r="J54" s="169" t="s">
        <v>157</v>
      </c>
      <c r="K54" s="169">
        <v>559</v>
      </c>
      <c r="L54" s="169">
        <v>877</v>
      </c>
      <c r="M54" s="169">
        <v>3811</v>
      </c>
      <c r="N54" s="169">
        <v>559</v>
      </c>
      <c r="O54" s="169">
        <v>877</v>
      </c>
      <c r="P54" s="169">
        <v>3811</v>
      </c>
      <c r="Q54" s="169" t="s">
        <v>114</v>
      </c>
      <c r="R54" s="169">
        <v>1</v>
      </c>
      <c r="S54" s="183">
        <v>41246</v>
      </c>
      <c r="T54" s="169">
        <v>10372100</v>
      </c>
      <c r="U54" s="169">
        <v>0</v>
      </c>
      <c r="V54" s="169">
        <v>0</v>
      </c>
      <c r="W54" s="183">
        <v>41246</v>
      </c>
      <c r="X54" s="169">
        <v>10410000</v>
      </c>
      <c r="Y54" s="169">
        <v>0.05</v>
      </c>
    </row>
    <row r="55" spans="3:25" ht="15">
      <c r="C55" s="141">
        <f t="shared" si="14"/>
        <v>1</v>
      </c>
      <c r="D55" s="141">
        <f t="shared" si="15"/>
        <v>1</v>
      </c>
      <c r="E55" s="141">
        <f t="shared" si="16"/>
        <v>1</v>
      </c>
      <c r="F55" s="141">
        <f t="shared" si="17"/>
        <v>0.17</v>
      </c>
      <c r="G55" s="142">
        <f t="shared" si="18"/>
        <v>0</v>
      </c>
      <c r="H55" s="142">
        <f t="shared" si="19"/>
        <v>0.17</v>
      </c>
      <c r="I55" s="171">
        <v>49088</v>
      </c>
      <c r="J55" s="169" t="s">
        <v>139</v>
      </c>
      <c r="K55" s="169">
        <v>559</v>
      </c>
      <c r="L55" s="169">
        <v>877</v>
      </c>
      <c r="M55" s="169">
        <v>2821</v>
      </c>
      <c r="N55" s="169">
        <v>559</v>
      </c>
      <c r="O55" s="169">
        <v>877</v>
      </c>
      <c r="P55" s="169">
        <v>2821</v>
      </c>
      <c r="Q55" s="169" t="s">
        <v>144</v>
      </c>
      <c r="R55" s="169">
        <v>1</v>
      </c>
      <c r="S55" s="183">
        <v>41262</v>
      </c>
      <c r="T55" s="169">
        <v>14412300</v>
      </c>
      <c r="U55" s="169">
        <v>0</v>
      </c>
      <c r="V55" s="169">
        <v>0</v>
      </c>
      <c r="W55" s="183">
        <v>41262</v>
      </c>
      <c r="X55" s="169">
        <v>14515300</v>
      </c>
      <c r="Y55" s="169">
        <v>0.17</v>
      </c>
    </row>
    <row r="56" spans="3:25" ht="15">
      <c r="C56" s="141">
        <f t="shared" si="14"/>
        <v>1</v>
      </c>
      <c r="D56" s="141">
        <f t="shared" si="15"/>
        <v>1</v>
      </c>
      <c r="E56" s="141">
        <f t="shared" si="16"/>
        <v>1</v>
      </c>
      <c r="F56" s="141">
        <f t="shared" si="17"/>
        <v>0.27</v>
      </c>
      <c r="G56" s="142">
        <f t="shared" si="18"/>
        <v>0</v>
      </c>
      <c r="H56" s="142">
        <f t="shared" si="19"/>
        <v>0.27</v>
      </c>
      <c r="I56" s="171">
        <v>48990</v>
      </c>
      <c r="J56" s="169" t="s">
        <v>148</v>
      </c>
      <c r="K56" s="169">
        <v>559</v>
      </c>
      <c r="L56" s="169">
        <v>877</v>
      </c>
      <c r="M56" s="169">
        <v>3266</v>
      </c>
      <c r="N56" s="169">
        <v>559</v>
      </c>
      <c r="O56" s="169">
        <v>877</v>
      </c>
      <c r="P56" s="169">
        <v>3266</v>
      </c>
      <c r="Q56" s="169" t="s">
        <v>135</v>
      </c>
      <c r="R56" s="169">
        <v>1</v>
      </c>
      <c r="S56" s="183">
        <v>41253</v>
      </c>
      <c r="T56" s="169">
        <v>10090300</v>
      </c>
      <c r="U56" s="169">
        <v>0</v>
      </c>
      <c r="V56" s="169">
        <v>0</v>
      </c>
      <c r="W56" s="183">
        <v>41253</v>
      </c>
      <c r="X56" s="169">
        <v>10253300</v>
      </c>
      <c r="Y56" s="169">
        <v>0.27</v>
      </c>
    </row>
    <row r="57" spans="3:25" ht="15">
      <c r="C57" s="141">
        <f t="shared" si="14"/>
        <v>1</v>
      </c>
      <c r="D57" s="141">
        <f t="shared" si="15"/>
        <v>1</v>
      </c>
      <c r="E57" s="141">
        <f t="shared" si="16"/>
        <v>1</v>
      </c>
      <c r="F57" s="141">
        <f t="shared" si="17"/>
        <v>0.32</v>
      </c>
      <c r="G57" s="142">
        <f t="shared" si="18"/>
        <v>0</v>
      </c>
      <c r="H57" s="142">
        <f t="shared" si="19"/>
        <v>0.32</v>
      </c>
      <c r="I57" s="172">
        <v>48910</v>
      </c>
      <c r="J57" s="167" t="s">
        <v>115</v>
      </c>
      <c r="K57" s="167">
        <v>559</v>
      </c>
      <c r="L57" s="167">
        <v>877</v>
      </c>
      <c r="M57" s="167">
        <v>2966</v>
      </c>
      <c r="N57" s="167">
        <v>559</v>
      </c>
      <c r="O57" s="167">
        <v>877</v>
      </c>
      <c r="P57" s="167">
        <v>2966</v>
      </c>
      <c r="Q57" s="167" t="s">
        <v>114</v>
      </c>
      <c r="R57" s="167">
        <v>1</v>
      </c>
      <c r="S57" s="184">
        <v>41244</v>
      </c>
      <c r="T57" s="167">
        <v>15050000</v>
      </c>
      <c r="U57" s="167">
        <v>0</v>
      </c>
      <c r="V57" s="167">
        <v>0</v>
      </c>
      <c r="W57" s="184">
        <v>41244</v>
      </c>
      <c r="X57" s="167">
        <v>15240000</v>
      </c>
      <c r="Y57" s="167">
        <v>0.32</v>
      </c>
    </row>
    <row r="58" spans="3:25" ht="15">
      <c r="C58" s="141">
        <f t="shared" si="14"/>
        <v>1</v>
      </c>
      <c r="D58" s="141">
        <f t="shared" si="15"/>
        <v>1</v>
      </c>
      <c r="E58" s="141">
        <f t="shared" si="16"/>
        <v>1</v>
      </c>
      <c r="F58" s="141">
        <f t="shared" si="17"/>
        <v>0.32</v>
      </c>
      <c r="G58" s="142">
        <f t="shared" si="18"/>
        <v>0</v>
      </c>
      <c r="H58" s="142">
        <f t="shared" si="19"/>
        <v>0.32</v>
      </c>
      <c r="I58" s="171">
        <v>48988</v>
      </c>
      <c r="J58" s="169" t="s">
        <v>115</v>
      </c>
      <c r="K58" s="169">
        <v>559</v>
      </c>
      <c r="L58" s="169">
        <v>877</v>
      </c>
      <c r="M58" s="169">
        <v>4542</v>
      </c>
      <c r="N58" s="169">
        <v>559</v>
      </c>
      <c r="O58" s="169">
        <v>877</v>
      </c>
      <c r="P58" s="169">
        <v>4542</v>
      </c>
      <c r="Q58" s="169" t="s">
        <v>114</v>
      </c>
      <c r="R58" s="169">
        <v>1</v>
      </c>
      <c r="S58" s="183">
        <v>41253</v>
      </c>
      <c r="T58" s="169">
        <v>9353600</v>
      </c>
      <c r="U58" s="169">
        <v>0</v>
      </c>
      <c r="V58" s="169">
        <v>0</v>
      </c>
      <c r="W58" s="183">
        <v>41253</v>
      </c>
      <c r="X58" s="169">
        <v>9550800</v>
      </c>
      <c r="Y58" s="169">
        <v>0.32</v>
      </c>
    </row>
    <row r="59" spans="3:25" ht="15">
      <c r="C59" s="141">
        <f t="shared" si="14"/>
        <v>1</v>
      </c>
      <c r="D59" s="141">
        <f t="shared" si="15"/>
        <v>0</v>
      </c>
      <c r="E59" s="141">
        <f t="shared" si="16"/>
        <v>0</v>
      </c>
      <c r="F59" s="141">
        <f t="shared" si="17"/>
        <v>0</v>
      </c>
      <c r="G59" s="142">
        <f t="shared" si="18"/>
        <v>0</v>
      </c>
      <c r="H59" s="142">
        <f t="shared" si="19"/>
        <v>0</v>
      </c>
      <c r="I59" s="171">
        <v>49086</v>
      </c>
      <c r="J59" s="169" t="s">
        <v>115</v>
      </c>
      <c r="K59" s="169">
        <v>559</v>
      </c>
      <c r="L59" s="169">
        <v>877</v>
      </c>
      <c r="M59" s="169">
        <v>2935</v>
      </c>
      <c r="N59" s="169">
        <v>559</v>
      </c>
      <c r="O59" s="169">
        <v>877</v>
      </c>
      <c r="P59" s="169">
        <v>2935</v>
      </c>
      <c r="Q59" s="169" t="s">
        <v>118</v>
      </c>
      <c r="R59" s="169">
        <v>1</v>
      </c>
      <c r="S59" s="183">
        <v>41262</v>
      </c>
      <c r="T59" s="169">
        <v>14061900</v>
      </c>
      <c r="U59" s="169">
        <v>0</v>
      </c>
      <c r="V59" s="169">
        <v>0</v>
      </c>
      <c r="W59" s="183">
        <v>41262</v>
      </c>
      <c r="X59" s="169">
        <v>14524000</v>
      </c>
      <c r="Y59" s="169">
        <v>0.77</v>
      </c>
    </row>
    <row r="60" spans="3:25" ht="15">
      <c r="C60" s="141">
        <f t="shared" si="14"/>
        <v>1</v>
      </c>
      <c r="D60" s="141">
        <f t="shared" si="15"/>
        <v>1</v>
      </c>
      <c r="E60" s="141">
        <f t="shared" si="16"/>
        <v>1</v>
      </c>
      <c r="F60" s="141">
        <f t="shared" si="17"/>
        <v>1.25</v>
      </c>
      <c r="G60" s="142">
        <f t="shared" si="18"/>
        <v>0</v>
      </c>
      <c r="H60" s="142">
        <f t="shared" si="19"/>
        <v>1.25</v>
      </c>
      <c r="I60" s="171">
        <v>48905</v>
      </c>
      <c r="J60" s="169" t="s">
        <v>115</v>
      </c>
      <c r="K60" s="169">
        <v>559</v>
      </c>
      <c r="L60" s="169">
        <v>877</v>
      </c>
      <c r="M60" s="169">
        <v>4533</v>
      </c>
      <c r="N60" s="169">
        <v>559</v>
      </c>
      <c r="O60" s="169">
        <v>877</v>
      </c>
      <c r="P60" s="169">
        <v>4533</v>
      </c>
      <c r="Q60" s="169" t="s">
        <v>114</v>
      </c>
      <c r="R60" s="169">
        <v>1</v>
      </c>
      <c r="S60" s="183">
        <v>41244</v>
      </c>
      <c r="T60" s="169">
        <v>10530000</v>
      </c>
      <c r="U60" s="169">
        <v>0</v>
      </c>
      <c r="V60" s="169">
        <v>0</v>
      </c>
      <c r="W60" s="183">
        <v>41244</v>
      </c>
      <c r="X60" s="169">
        <v>12083300</v>
      </c>
      <c r="Y60" s="169">
        <v>1.25</v>
      </c>
    </row>
    <row r="61" spans="3:25" ht="15">
      <c r="C61" s="141">
        <f t="shared" si="14"/>
        <v>1</v>
      </c>
      <c r="D61" s="141">
        <f t="shared" si="15"/>
        <v>1</v>
      </c>
      <c r="E61" s="141">
        <f t="shared" si="16"/>
        <v>1</v>
      </c>
      <c r="F61" s="141">
        <f t="shared" si="17"/>
        <v>1.38</v>
      </c>
      <c r="G61" s="142">
        <f t="shared" si="18"/>
        <v>0</v>
      </c>
      <c r="H61" s="142">
        <f t="shared" si="19"/>
        <v>1.38</v>
      </c>
      <c r="I61" s="171">
        <v>49021</v>
      </c>
      <c r="J61" s="169" t="s">
        <v>187</v>
      </c>
      <c r="K61" s="169">
        <v>559</v>
      </c>
      <c r="L61" s="169">
        <v>877</v>
      </c>
      <c r="M61" s="169">
        <v>4338</v>
      </c>
      <c r="N61" s="169">
        <v>559</v>
      </c>
      <c r="O61" s="169">
        <v>877</v>
      </c>
      <c r="P61" s="169">
        <v>4338</v>
      </c>
      <c r="Q61" s="169" t="s">
        <v>114</v>
      </c>
      <c r="R61" s="169">
        <v>1</v>
      </c>
      <c r="S61" s="183">
        <v>41255</v>
      </c>
      <c r="T61" s="169">
        <v>14493800</v>
      </c>
      <c r="U61" s="169">
        <v>0</v>
      </c>
      <c r="V61" s="169">
        <v>0</v>
      </c>
      <c r="W61" s="183">
        <v>41255</v>
      </c>
      <c r="X61" s="169">
        <v>16133200</v>
      </c>
      <c r="Y61" s="169">
        <v>1.38</v>
      </c>
    </row>
    <row r="62" spans="2:25" ht="15">
      <c r="B62" t="s">
        <v>205</v>
      </c>
      <c r="C62" s="141">
        <v>0</v>
      </c>
      <c r="D62" s="141">
        <v>0</v>
      </c>
      <c r="E62" s="141">
        <f t="shared" si="16"/>
        <v>0</v>
      </c>
      <c r="F62" s="141">
        <v>0</v>
      </c>
      <c r="G62" s="142">
        <f t="shared" si="18"/>
        <v>1</v>
      </c>
      <c r="H62" s="142">
        <f t="shared" si="19"/>
        <v>0</v>
      </c>
      <c r="I62" s="172">
        <v>48869</v>
      </c>
      <c r="J62" s="167" t="s">
        <v>188</v>
      </c>
      <c r="K62" s="167">
        <v>559</v>
      </c>
      <c r="L62" s="167">
        <v>877</v>
      </c>
      <c r="M62" s="167">
        <v>4591</v>
      </c>
      <c r="N62" s="167">
        <v>559</v>
      </c>
      <c r="O62" s="167">
        <v>877</v>
      </c>
      <c r="P62" s="167">
        <v>4591</v>
      </c>
      <c r="Q62" s="167" t="s">
        <v>114</v>
      </c>
      <c r="R62" s="167">
        <v>1</v>
      </c>
      <c r="S62" s="184">
        <v>41245</v>
      </c>
      <c r="T62" s="167">
        <v>12490000</v>
      </c>
      <c r="U62" s="167">
        <v>0</v>
      </c>
      <c r="V62" s="167">
        <v>0</v>
      </c>
      <c r="W62" s="184">
        <v>41245</v>
      </c>
      <c r="X62" s="167">
        <v>14140000</v>
      </c>
      <c r="Y62" s="167">
        <v>1.42</v>
      </c>
    </row>
    <row r="63" spans="3:25" ht="15">
      <c r="C63" s="141">
        <f t="shared" si="14"/>
        <v>1</v>
      </c>
      <c r="D63" s="141">
        <f t="shared" si="15"/>
        <v>0</v>
      </c>
      <c r="E63" s="141">
        <f t="shared" si="16"/>
        <v>0</v>
      </c>
      <c r="F63" s="141">
        <f t="shared" si="17"/>
        <v>0</v>
      </c>
      <c r="G63" s="142">
        <f t="shared" si="18"/>
        <v>0</v>
      </c>
      <c r="H63" s="142">
        <f t="shared" si="19"/>
        <v>0</v>
      </c>
      <c r="I63" s="171">
        <v>49123</v>
      </c>
      <c r="J63" s="169" t="s">
        <v>115</v>
      </c>
      <c r="K63" s="169">
        <v>559</v>
      </c>
      <c r="L63" s="169">
        <v>877</v>
      </c>
      <c r="M63" s="169">
        <v>2774</v>
      </c>
      <c r="N63" s="169">
        <v>559</v>
      </c>
      <c r="O63" s="169">
        <v>877</v>
      </c>
      <c r="P63" s="169">
        <v>2774</v>
      </c>
      <c r="Q63" s="169" t="s">
        <v>117</v>
      </c>
      <c r="R63" s="169">
        <v>1</v>
      </c>
      <c r="S63" s="183">
        <v>41269</v>
      </c>
      <c r="T63" s="169">
        <v>14105300</v>
      </c>
      <c r="U63" s="169">
        <v>0</v>
      </c>
      <c r="V63" s="169">
        <v>0</v>
      </c>
      <c r="W63" s="183">
        <v>41269</v>
      </c>
      <c r="X63" s="169">
        <v>15381300</v>
      </c>
      <c r="Y63" s="169">
        <v>1.45</v>
      </c>
    </row>
    <row r="64" spans="3:25" ht="15">
      <c r="C64" s="141">
        <f t="shared" si="14"/>
        <v>1</v>
      </c>
      <c r="D64" s="141">
        <f t="shared" si="15"/>
        <v>1</v>
      </c>
      <c r="E64" s="141">
        <f t="shared" si="16"/>
        <v>1</v>
      </c>
      <c r="F64" s="141">
        <f t="shared" si="17"/>
        <v>1.73</v>
      </c>
      <c r="G64" s="142">
        <f t="shared" si="18"/>
        <v>0</v>
      </c>
      <c r="H64" s="142">
        <f t="shared" si="19"/>
        <v>1.73</v>
      </c>
      <c r="I64" s="172">
        <v>49071</v>
      </c>
      <c r="J64" s="167" t="s">
        <v>115</v>
      </c>
      <c r="K64" s="167">
        <v>559</v>
      </c>
      <c r="L64" s="167">
        <v>877</v>
      </c>
      <c r="M64" s="167">
        <v>8441</v>
      </c>
      <c r="N64" s="167">
        <v>559</v>
      </c>
      <c r="O64" s="167">
        <v>877</v>
      </c>
      <c r="P64" s="167">
        <v>8441</v>
      </c>
      <c r="Q64" s="167" t="s">
        <v>114</v>
      </c>
      <c r="R64" s="167">
        <v>1</v>
      </c>
      <c r="S64" s="184">
        <v>41261</v>
      </c>
      <c r="T64" s="167">
        <v>9511300</v>
      </c>
      <c r="U64" s="167">
        <v>0</v>
      </c>
      <c r="V64" s="167">
        <v>0</v>
      </c>
      <c r="W64" s="184">
        <v>41261</v>
      </c>
      <c r="X64" s="167">
        <v>11353400</v>
      </c>
      <c r="Y64" s="167">
        <v>1.73</v>
      </c>
    </row>
    <row r="65" spans="3:25" ht="15">
      <c r="C65" s="141">
        <f t="shared" si="14"/>
        <v>1</v>
      </c>
      <c r="D65" s="141">
        <f t="shared" si="15"/>
        <v>1</v>
      </c>
      <c r="E65" s="141">
        <f t="shared" si="16"/>
        <v>1</v>
      </c>
      <c r="F65" s="141">
        <f t="shared" si="17"/>
        <v>2.13</v>
      </c>
      <c r="G65" s="142">
        <f t="shared" si="18"/>
        <v>0</v>
      </c>
      <c r="H65" s="142">
        <f t="shared" si="19"/>
        <v>2.13</v>
      </c>
      <c r="I65" s="172">
        <v>49179</v>
      </c>
      <c r="J65" s="167" t="s">
        <v>192</v>
      </c>
      <c r="K65" s="167">
        <v>559</v>
      </c>
      <c r="L65" s="167">
        <v>877</v>
      </c>
      <c r="M65" s="167">
        <v>4468</v>
      </c>
      <c r="N65" s="167">
        <v>559</v>
      </c>
      <c r="O65" s="167">
        <v>877</v>
      </c>
      <c r="P65" s="167">
        <v>4468</v>
      </c>
      <c r="Q65" s="167" t="s">
        <v>144</v>
      </c>
      <c r="R65" s="167">
        <v>1</v>
      </c>
      <c r="S65" s="184">
        <v>41274</v>
      </c>
      <c r="T65" s="167">
        <v>12310000</v>
      </c>
      <c r="U65" s="167">
        <v>0</v>
      </c>
      <c r="V65" s="167">
        <v>0</v>
      </c>
      <c r="W65" s="184">
        <v>41274</v>
      </c>
      <c r="X65" s="167">
        <v>14395500</v>
      </c>
      <c r="Y65" s="167">
        <v>2.13</v>
      </c>
    </row>
    <row r="66" spans="3:25" ht="15">
      <c r="C66" s="141">
        <f t="shared" si="14"/>
        <v>1</v>
      </c>
      <c r="D66" s="141">
        <f t="shared" si="15"/>
        <v>1</v>
      </c>
      <c r="E66" s="141">
        <f t="shared" si="16"/>
        <v>1</v>
      </c>
      <c r="F66" s="141">
        <f t="shared" si="17"/>
        <v>2.23</v>
      </c>
      <c r="G66" s="142">
        <f t="shared" si="18"/>
        <v>0</v>
      </c>
      <c r="H66" s="142">
        <f t="shared" si="19"/>
        <v>2.23</v>
      </c>
      <c r="I66" s="171">
        <v>49178</v>
      </c>
      <c r="J66" s="169" t="s">
        <v>150</v>
      </c>
      <c r="K66" s="169">
        <v>559</v>
      </c>
      <c r="L66" s="169">
        <v>877</v>
      </c>
      <c r="M66" s="169">
        <v>2328</v>
      </c>
      <c r="N66" s="169">
        <v>559</v>
      </c>
      <c r="O66" s="169">
        <v>877</v>
      </c>
      <c r="P66" s="169">
        <v>2328</v>
      </c>
      <c r="Q66" s="169" t="s">
        <v>114</v>
      </c>
      <c r="R66" s="169">
        <v>1</v>
      </c>
      <c r="S66" s="183">
        <v>41274</v>
      </c>
      <c r="T66" s="169">
        <v>12240000</v>
      </c>
      <c r="U66" s="169">
        <v>0</v>
      </c>
      <c r="V66" s="169">
        <v>0</v>
      </c>
      <c r="W66" s="183">
        <v>41274</v>
      </c>
      <c r="X66" s="169">
        <v>14383800</v>
      </c>
      <c r="Y66" s="169">
        <v>2.23</v>
      </c>
    </row>
    <row r="67" spans="3:25" ht="15">
      <c r="C67" s="141">
        <f t="shared" si="14"/>
        <v>1</v>
      </c>
      <c r="D67" s="141">
        <f t="shared" si="15"/>
        <v>1</v>
      </c>
      <c r="E67" s="141">
        <f t="shared" si="16"/>
        <v>1</v>
      </c>
      <c r="F67" s="141">
        <f t="shared" si="17"/>
        <v>2.3</v>
      </c>
      <c r="G67" s="142">
        <f t="shared" si="18"/>
        <v>0</v>
      </c>
      <c r="H67" s="142">
        <f t="shared" si="19"/>
        <v>2.3</v>
      </c>
      <c r="I67" s="172">
        <v>48892</v>
      </c>
      <c r="J67" s="167" t="s">
        <v>115</v>
      </c>
      <c r="K67" s="167">
        <v>559</v>
      </c>
      <c r="L67" s="167">
        <v>877</v>
      </c>
      <c r="M67" s="167">
        <v>7094</v>
      </c>
      <c r="N67" s="167">
        <v>559</v>
      </c>
      <c r="O67" s="167">
        <v>877</v>
      </c>
      <c r="P67" s="167">
        <v>7094</v>
      </c>
      <c r="Q67" s="167" t="s">
        <v>114</v>
      </c>
      <c r="R67" s="167">
        <v>1</v>
      </c>
      <c r="S67" s="184">
        <v>41244</v>
      </c>
      <c r="T67" s="167">
        <v>9430000</v>
      </c>
      <c r="U67" s="167">
        <v>0</v>
      </c>
      <c r="V67" s="167">
        <v>0</v>
      </c>
      <c r="W67" s="184">
        <v>41244</v>
      </c>
      <c r="X67" s="167">
        <v>12010400</v>
      </c>
      <c r="Y67" s="167">
        <v>2.3</v>
      </c>
    </row>
    <row r="68" spans="3:25" ht="15">
      <c r="C68" s="141">
        <f t="shared" si="14"/>
        <v>1</v>
      </c>
      <c r="D68" s="141">
        <f t="shared" si="15"/>
        <v>0</v>
      </c>
      <c r="E68" s="141">
        <f t="shared" si="16"/>
        <v>0</v>
      </c>
      <c r="F68" s="141">
        <f t="shared" si="17"/>
        <v>0</v>
      </c>
      <c r="G68" s="142">
        <f t="shared" si="18"/>
        <v>0</v>
      </c>
      <c r="H68" s="142">
        <f t="shared" si="19"/>
        <v>0</v>
      </c>
      <c r="I68" s="172">
        <v>49006</v>
      </c>
      <c r="J68" s="167" t="s">
        <v>163</v>
      </c>
      <c r="K68" s="167">
        <v>559</v>
      </c>
      <c r="L68" s="167">
        <v>877</v>
      </c>
      <c r="M68" s="167">
        <v>3000</v>
      </c>
      <c r="N68" s="167">
        <v>559</v>
      </c>
      <c r="O68" s="167">
        <v>877</v>
      </c>
      <c r="P68" s="167">
        <v>3000</v>
      </c>
      <c r="Q68" s="167" t="s">
        <v>117</v>
      </c>
      <c r="R68" s="167">
        <v>1</v>
      </c>
      <c r="S68" s="184">
        <v>41254</v>
      </c>
      <c r="T68" s="167">
        <v>11064800</v>
      </c>
      <c r="U68" s="167">
        <v>0</v>
      </c>
      <c r="V68" s="167">
        <v>0</v>
      </c>
      <c r="W68" s="184">
        <v>41254</v>
      </c>
      <c r="X68" s="167">
        <v>13431500</v>
      </c>
      <c r="Y68" s="167">
        <v>2.6</v>
      </c>
    </row>
    <row r="69" spans="3:25" ht="15">
      <c r="C69" s="141">
        <f t="shared" si="14"/>
        <v>1</v>
      </c>
      <c r="D69" s="141">
        <f t="shared" si="15"/>
        <v>0</v>
      </c>
      <c r="E69" s="141">
        <f t="shared" si="16"/>
        <v>0</v>
      </c>
      <c r="F69" s="141">
        <f t="shared" si="17"/>
        <v>0</v>
      </c>
      <c r="G69" s="142">
        <f t="shared" si="18"/>
        <v>0</v>
      </c>
      <c r="H69" s="142">
        <f t="shared" si="19"/>
        <v>0</v>
      </c>
      <c r="I69" s="171">
        <v>48961</v>
      </c>
      <c r="J69" s="169" t="s">
        <v>194</v>
      </c>
      <c r="K69" s="169">
        <v>559</v>
      </c>
      <c r="L69" s="169">
        <v>877</v>
      </c>
      <c r="M69" s="169">
        <v>4669</v>
      </c>
      <c r="N69" s="169">
        <v>559</v>
      </c>
      <c r="O69" s="169">
        <v>877</v>
      </c>
      <c r="P69" s="169">
        <v>4669</v>
      </c>
      <c r="Q69" s="169" t="s">
        <v>116</v>
      </c>
      <c r="R69" s="169">
        <v>1</v>
      </c>
      <c r="S69" s="183">
        <v>41249</v>
      </c>
      <c r="T69" s="169">
        <v>8362500</v>
      </c>
      <c r="U69" s="169">
        <v>0</v>
      </c>
      <c r="V69" s="169">
        <v>0</v>
      </c>
      <c r="W69" s="183">
        <v>41249</v>
      </c>
      <c r="X69" s="169">
        <v>11343100</v>
      </c>
      <c r="Y69" s="169">
        <v>2.97</v>
      </c>
    </row>
    <row r="70" spans="3:25" ht="15">
      <c r="C70" s="141">
        <f t="shared" si="14"/>
        <v>1</v>
      </c>
      <c r="D70" s="141">
        <f t="shared" si="15"/>
        <v>1</v>
      </c>
      <c r="E70" s="141">
        <f t="shared" si="16"/>
        <v>1</v>
      </c>
      <c r="F70" s="141">
        <f t="shared" si="17"/>
        <v>3.07</v>
      </c>
      <c r="G70" s="142">
        <f t="shared" si="18"/>
        <v>0</v>
      </c>
      <c r="H70" s="142">
        <f t="shared" si="19"/>
        <v>3.07</v>
      </c>
      <c r="I70" s="171">
        <v>48904</v>
      </c>
      <c r="J70" s="169" t="s">
        <v>115</v>
      </c>
      <c r="K70" s="169">
        <v>559</v>
      </c>
      <c r="L70" s="169">
        <v>877</v>
      </c>
      <c r="M70" s="169">
        <v>2224</v>
      </c>
      <c r="N70" s="169">
        <v>559</v>
      </c>
      <c r="O70" s="169">
        <v>877</v>
      </c>
      <c r="P70" s="169">
        <v>2224</v>
      </c>
      <c r="Q70" s="169" t="s">
        <v>114</v>
      </c>
      <c r="R70" s="169">
        <v>1</v>
      </c>
      <c r="S70" s="183">
        <v>41244</v>
      </c>
      <c r="T70" s="169">
        <v>9030000</v>
      </c>
      <c r="U70" s="169">
        <v>0</v>
      </c>
      <c r="V70" s="169">
        <v>0</v>
      </c>
      <c r="W70" s="183">
        <v>41244</v>
      </c>
      <c r="X70" s="169">
        <v>12071000</v>
      </c>
      <c r="Y70" s="169">
        <v>3.07</v>
      </c>
    </row>
    <row r="71" spans="3:25" ht="15">
      <c r="C71" s="141">
        <f t="shared" si="14"/>
        <v>1</v>
      </c>
      <c r="D71" s="141">
        <f t="shared" si="15"/>
        <v>1</v>
      </c>
      <c r="E71" s="141">
        <f t="shared" si="16"/>
        <v>1</v>
      </c>
      <c r="F71" s="141">
        <f t="shared" si="17"/>
        <v>3.07</v>
      </c>
      <c r="G71" s="142">
        <f t="shared" si="18"/>
        <v>0</v>
      </c>
      <c r="H71" s="142">
        <f t="shared" si="19"/>
        <v>3.07</v>
      </c>
      <c r="I71" s="172">
        <v>48998</v>
      </c>
      <c r="J71" s="167" t="s">
        <v>115</v>
      </c>
      <c r="K71" s="167">
        <v>559</v>
      </c>
      <c r="L71" s="167">
        <v>877</v>
      </c>
      <c r="M71" s="167">
        <v>2241</v>
      </c>
      <c r="N71" s="167">
        <v>559</v>
      </c>
      <c r="O71" s="167">
        <v>877</v>
      </c>
      <c r="P71" s="167">
        <v>2241</v>
      </c>
      <c r="Q71" s="167" t="s">
        <v>114</v>
      </c>
      <c r="R71" s="167">
        <v>1</v>
      </c>
      <c r="S71" s="184">
        <v>41253</v>
      </c>
      <c r="T71" s="167">
        <v>13250300</v>
      </c>
      <c r="U71" s="167">
        <v>0</v>
      </c>
      <c r="V71" s="167">
        <v>0</v>
      </c>
      <c r="W71" s="184">
        <v>41253</v>
      </c>
      <c r="X71" s="167">
        <v>16300000</v>
      </c>
      <c r="Y71" s="167">
        <v>3.07</v>
      </c>
    </row>
    <row r="72" spans="3:25" ht="15">
      <c r="C72" s="141">
        <f t="shared" si="14"/>
        <v>1</v>
      </c>
      <c r="D72" s="141">
        <f t="shared" si="15"/>
        <v>1</v>
      </c>
      <c r="E72" s="141">
        <f t="shared" si="16"/>
        <v>1</v>
      </c>
      <c r="F72" s="141">
        <f t="shared" si="17"/>
        <v>3.08</v>
      </c>
      <c r="G72" s="142">
        <f t="shared" si="18"/>
        <v>0</v>
      </c>
      <c r="H72" s="142">
        <f t="shared" si="19"/>
        <v>3.08</v>
      </c>
      <c r="I72" s="171">
        <v>49158</v>
      </c>
      <c r="J72" s="169" t="s">
        <v>162</v>
      </c>
      <c r="K72" s="169">
        <v>559</v>
      </c>
      <c r="L72" s="169">
        <v>877</v>
      </c>
      <c r="M72" s="169">
        <v>2119</v>
      </c>
      <c r="N72" s="169">
        <v>559</v>
      </c>
      <c r="O72" s="169">
        <v>877</v>
      </c>
      <c r="P72" s="169">
        <v>2119</v>
      </c>
      <c r="Q72" s="169" t="s">
        <v>114</v>
      </c>
      <c r="R72" s="169">
        <v>1</v>
      </c>
      <c r="S72" s="183">
        <v>41271</v>
      </c>
      <c r="T72" s="169">
        <v>13104400</v>
      </c>
      <c r="U72" s="169">
        <v>0</v>
      </c>
      <c r="V72" s="169">
        <v>0</v>
      </c>
      <c r="W72" s="183">
        <v>41271</v>
      </c>
      <c r="X72" s="169">
        <v>16160000</v>
      </c>
      <c r="Y72" s="169">
        <v>3.08</v>
      </c>
    </row>
    <row r="73" spans="3:25" ht="15">
      <c r="C73" s="141">
        <f t="shared" si="14"/>
        <v>1</v>
      </c>
      <c r="D73" s="141">
        <f t="shared" si="15"/>
        <v>1</v>
      </c>
      <c r="E73" s="141">
        <f t="shared" si="16"/>
        <v>1</v>
      </c>
      <c r="F73" s="141">
        <f t="shared" si="17"/>
        <v>3.12</v>
      </c>
      <c r="G73" s="142">
        <f t="shared" si="18"/>
        <v>0</v>
      </c>
      <c r="H73" s="142">
        <f t="shared" si="19"/>
        <v>3.12</v>
      </c>
      <c r="I73" s="172">
        <v>49150</v>
      </c>
      <c r="J73" s="167" t="s">
        <v>115</v>
      </c>
      <c r="K73" s="167">
        <v>559</v>
      </c>
      <c r="L73" s="167">
        <v>877</v>
      </c>
      <c r="M73" s="167">
        <v>7795</v>
      </c>
      <c r="N73" s="167">
        <v>559</v>
      </c>
      <c r="O73" s="167">
        <v>877</v>
      </c>
      <c r="P73" s="167">
        <v>7795</v>
      </c>
      <c r="Q73" s="167" t="s">
        <v>125</v>
      </c>
      <c r="R73" s="167">
        <v>1</v>
      </c>
      <c r="S73" s="184">
        <v>41271</v>
      </c>
      <c r="T73" s="167">
        <v>10552500</v>
      </c>
      <c r="U73" s="167">
        <v>0</v>
      </c>
      <c r="V73" s="167">
        <v>0</v>
      </c>
      <c r="W73" s="184">
        <v>41271</v>
      </c>
      <c r="X73" s="167">
        <v>14024300</v>
      </c>
      <c r="Y73" s="167">
        <v>3.12</v>
      </c>
    </row>
    <row r="74" spans="3:25" ht="15">
      <c r="C74" s="141">
        <f t="shared" si="14"/>
        <v>1</v>
      </c>
      <c r="D74" s="141">
        <f t="shared" si="15"/>
        <v>1</v>
      </c>
      <c r="E74" s="141">
        <f t="shared" si="16"/>
        <v>1</v>
      </c>
      <c r="F74" s="141">
        <f t="shared" si="17"/>
        <v>3.47</v>
      </c>
      <c r="G74" s="142">
        <f t="shared" si="18"/>
        <v>0</v>
      </c>
      <c r="H74" s="142">
        <f t="shared" si="19"/>
        <v>3.47</v>
      </c>
      <c r="I74" s="171">
        <v>48930</v>
      </c>
      <c r="J74" s="169" t="s">
        <v>129</v>
      </c>
      <c r="K74" s="169">
        <v>559</v>
      </c>
      <c r="L74" s="169">
        <v>877</v>
      </c>
      <c r="M74" s="169">
        <v>3392</v>
      </c>
      <c r="N74" s="169">
        <v>559</v>
      </c>
      <c r="O74" s="169">
        <v>877</v>
      </c>
      <c r="P74" s="169">
        <v>3392</v>
      </c>
      <c r="Q74" s="169" t="s">
        <v>114</v>
      </c>
      <c r="R74" s="169">
        <v>1</v>
      </c>
      <c r="S74" s="183">
        <v>41247</v>
      </c>
      <c r="T74" s="169">
        <v>11082400</v>
      </c>
      <c r="U74" s="169">
        <v>0</v>
      </c>
      <c r="V74" s="169">
        <v>0</v>
      </c>
      <c r="W74" s="183">
        <v>41247</v>
      </c>
      <c r="X74" s="169">
        <v>14363800</v>
      </c>
      <c r="Y74" s="169">
        <v>3.47</v>
      </c>
    </row>
    <row r="75" spans="3:25" ht="15">
      <c r="C75" s="141">
        <f t="shared" si="14"/>
        <v>1</v>
      </c>
      <c r="D75" s="141">
        <f t="shared" si="15"/>
        <v>1</v>
      </c>
      <c r="E75" s="141">
        <f t="shared" si="16"/>
        <v>1</v>
      </c>
      <c r="F75" s="141">
        <f t="shared" si="17"/>
        <v>3.5</v>
      </c>
      <c r="G75" s="142">
        <f t="shared" si="18"/>
        <v>0</v>
      </c>
      <c r="H75" s="142">
        <f t="shared" si="19"/>
        <v>3.5</v>
      </c>
      <c r="I75" s="172">
        <v>48903</v>
      </c>
      <c r="J75" s="167" t="s">
        <v>115</v>
      </c>
      <c r="K75" s="167">
        <v>559</v>
      </c>
      <c r="L75" s="167">
        <v>877</v>
      </c>
      <c r="M75" s="167">
        <v>4383</v>
      </c>
      <c r="N75" s="167">
        <v>559</v>
      </c>
      <c r="O75" s="167">
        <v>877</v>
      </c>
      <c r="P75" s="167">
        <v>4383</v>
      </c>
      <c r="Q75" s="167" t="s">
        <v>114</v>
      </c>
      <c r="R75" s="167">
        <v>1</v>
      </c>
      <c r="S75" s="184">
        <v>41244</v>
      </c>
      <c r="T75" s="167">
        <v>8350000</v>
      </c>
      <c r="U75" s="167">
        <v>0</v>
      </c>
      <c r="V75" s="167">
        <v>0</v>
      </c>
      <c r="W75" s="184">
        <v>41244</v>
      </c>
      <c r="X75" s="167">
        <v>12054500</v>
      </c>
      <c r="Y75" s="167">
        <v>3.5</v>
      </c>
    </row>
    <row r="76" spans="3:25" ht="15">
      <c r="C76" s="141">
        <f t="shared" si="14"/>
        <v>1</v>
      </c>
      <c r="D76" s="141">
        <f t="shared" si="15"/>
        <v>0</v>
      </c>
      <c r="E76" s="141">
        <f t="shared" si="16"/>
        <v>0</v>
      </c>
      <c r="F76" s="141">
        <f t="shared" si="17"/>
        <v>0</v>
      </c>
      <c r="G76" s="142">
        <f t="shared" si="18"/>
        <v>0</v>
      </c>
      <c r="H76" s="142">
        <f t="shared" si="19"/>
        <v>0</v>
      </c>
      <c r="I76" s="171">
        <v>48912</v>
      </c>
      <c r="J76" s="169" t="s">
        <v>115</v>
      </c>
      <c r="K76" s="169">
        <v>559</v>
      </c>
      <c r="L76" s="169">
        <v>877</v>
      </c>
      <c r="M76" s="169">
        <v>4633</v>
      </c>
      <c r="N76" s="169">
        <v>559</v>
      </c>
      <c r="O76" s="169">
        <v>877</v>
      </c>
      <c r="P76" s="169">
        <v>4633</v>
      </c>
      <c r="Q76" s="169" t="s">
        <v>117</v>
      </c>
      <c r="R76" s="169">
        <v>1</v>
      </c>
      <c r="S76" s="183">
        <v>41244</v>
      </c>
      <c r="T76" s="169">
        <v>10010000</v>
      </c>
      <c r="U76" s="169">
        <v>0</v>
      </c>
      <c r="V76" s="169">
        <v>0</v>
      </c>
      <c r="W76" s="183">
        <v>41244</v>
      </c>
      <c r="X76" s="169">
        <v>13363200</v>
      </c>
      <c r="Y76" s="169">
        <v>3.58</v>
      </c>
    </row>
    <row r="77" spans="3:25" ht="15">
      <c r="C77" s="141">
        <f t="shared" si="14"/>
        <v>1</v>
      </c>
      <c r="D77" s="141">
        <f t="shared" si="15"/>
        <v>0</v>
      </c>
      <c r="E77" s="141">
        <f t="shared" si="16"/>
        <v>0</v>
      </c>
      <c r="F77" s="141">
        <f t="shared" si="17"/>
        <v>0</v>
      </c>
      <c r="G77" s="142">
        <f t="shared" si="18"/>
        <v>0</v>
      </c>
      <c r="H77" s="142">
        <f t="shared" si="19"/>
        <v>0</v>
      </c>
      <c r="I77" s="171">
        <v>49183</v>
      </c>
      <c r="J77" s="169" t="s">
        <v>134</v>
      </c>
      <c r="K77" s="169">
        <v>559</v>
      </c>
      <c r="L77" s="169">
        <v>877</v>
      </c>
      <c r="M77" s="169">
        <v>3722</v>
      </c>
      <c r="N77" s="169">
        <v>559</v>
      </c>
      <c r="O77" s="169">
        <v>877</v>
      </c>
      <c r="P77" s="169">
        <v>3722</v>
      </c>
      <c r="Q77" s="169" t="s">
        <v>117</v>
      </c>
      <c r="R77" s="169">
        <v>1</v>
      </c>
      <c r="S77" s="183">
        <v>41274</v>
      </c>
      <c r="T77" s="169">
        <v>10160000</v>
      </c>
      <c r="U77" s="169">
        <v>0</v>
      </c>
      <c r="V77" s="169">
        <v>0</v>
      </c>
      <c r="W77" s="183">
        <v>41274</v>
      </c>
      <c r="X77" s="169">
        <v>15371600</v>
      </c>
      <c r="Y77" s="169">
        <v>5.35</v>
      </c>
    </row>
    <row r="78" spans="3:25" ht="15">
      <c r="C78" s="141">
        <f t="shared" si="14"/>
        <v>1</v>
      </c>
      <c r="D78" s="141">
        <f t="shared" si="15"/>
        <v>0</v>
      </c>
      <c r="E78" s="141">
        <f t="shared" si="16"/>
        <v>0</v>
      </c>
      <c r="F78" s="141">
        <f t="shared" si="17"/>
        <v>0</v>
      </c>
      <c r="G78" s="142">
        <f t="shared" si="18"/>
        <v>0</v>
      </c>
      <c r="H78" s="142">
        <f t="shared" si="19"/>
        <v>0</v>
      </c>
      <c r="I78" s="172">
        <v>48913</v>
      </c>
      <c r="J78" s="167" t="s">
        <v>115</v>
      </c>
      <c r="K78" s="167">
        <v>559</v>
      </c>
      <c r="L78" s="167">
        <v>877</v>
      </c>
      <c r="M78" s="167">
        <v>4505</v>
      </c>
      <c r="N78" s="167">
        <v>559</v>
      </c>
      <c r="O78" s="167">
        <v>877</v>
      </c>
      <c r="P78" s="167">
        <v>4505</v>
      </c>
      <c r="Q78" s="167" t="s">
        <v>117</v>
      </c>
      <c r="R78" s="167">
        <v>1</v>
      </c>
      <c r="S78" s="184">
        <v>41244</v>
      </c>
      <c r="T78" s="167">
        <v>8060000</v>
      </c>
      <c r="U78" s="167">
        <v>0</v>
      </c>
      <c r="V78" s="167">
        <v>0</v>
      </c>
      <c r="W78" s="184">
        <v>41244</v>
      </c>
      <c r="X78" s="167">
        <v>13381200</v>
      </c>
      <c r="Y78" s="167">
        <v>5.53</v>
      </c>
    </row>
    <row r="79" spans="3:25" ht="15">
      <c r="C79" s="141">
        <f t="shared" si="14"/>
        <v>1</v>
      </c>
      <c r="D79" s="141">
        <f t="shared" si="15"/>
        <v>1</v>
      </c>
      <c r="E79" s="141">
        <f t="shared" si="16"/>
        <v>1</v>
      </c>
      <c r="F79" s="141">
        <f t="shared" si="17"/>
        <v>7.1</v>
      </c>
      <c r="G79" s="142">
        <f t="shared" si="18"/>
        <v>0</v>
      </c>
      <c r="H79" s="142">
        <f t="shared" si="19"/>
        <v>7.1</v>
      </c>
      <c r="I79" s="171">
        <v>48865</v>
      </c>
      <c r="J79" s="169" t="s">
        <v>115</v>
      </c>
      <c r="K79" s="169">
        <v>559</v>
      </c>
      <c r="L79" s="169">
        <v>877</v>
      </c>
      <c r="M79" s="169">
        <v>7101</v>
      </c>
      <c r="N79" s="169">
        <v>559</v>
      </c>
      <c r="O79" s="169">
        <v>877</v>
      </c>
      <c r="P79" s="169">
        <v>7101</v>
      </c>
      <c r="Q79" s="169" t="s">
        <v>114</v>
      </c>
      <c r="R79" s="169">
        <v>1</v>
      </c>
      <c r="S79" s="183">
        <v>41246</v>
      </c>
      <c r="T79" s="169">
        <v>9094600</v>
      </c>
      <c r="U79" s="169">
        <v>0</v>
      </c>
      <c r="V79" s="169">
        <v>0</v>
      </c>
      <c r="W79" s="183">
        <v>41246</v>
      </c>
      <c r="X79" s="169">
        <v>16161600</v>
      </c>
      <c r="Y79" s="169">
        <v>7.1</v>
      </c>
    </row>
    <row r="80" spans="3:25" ht="15">
      <c r="C80" s="141">
        <f t="shared" si="14"/>
        <v>1</v>
      </c>
      <c r="D80" s="141">
        <f t="shared" si="15"/>
        <v>1</v>
      </c>
      <c r="E80" s="141">
        <f t="shared" si="16"/>
        <v>1</v>
      </c>
      <c r="F80" s="141">
        <f t="shared" si="17"/>
        <v>7.35</v>
      </c>
      <c r="G80" s="142">
        <f t="shared" si="18"/>
        <v>0</v>
      </c>
      <c r="H80" s="142">
        <f t="shared" si="19"/>
        <v>7.35</v>
      </c>
      <c r="I80" s="172">
        <v>48929</v>
      </c>
      <c r="J80" s="167" t="s">
        <v>128</v>
      </c>
      <c r="K80" s="167">
        <v>559</v>
      </c>
      <c r="L80" s="167">
        <v>877</v>
      </c>
      <c r="M80" s="167">
        <v>7260</v>
      </c>
      <c r="N80" s="167">
        <v>559</v>
      </c>
      <c r="O80" s="167">
        <v>877</v>
      </c>
      <c r="P80" s="167">
        <v>7260</v>
      </c>
      <c r="Q80" s="167" t="s">
        <v>114</v>
      </c>
      <c r="R80" s="167">
        <v>1</v>
      </c>
      <c r="S80" s="184">
        <v>41247</v>
      </c>
      <c r="T80" s="167">
        <v>9082100</v>
      </c>
      <c r="U80" s="167">
        <v>0</v>
      </c>
      <c r="V80" s="167">
        <v>0</v>
      </c>
      <c r="W80" s="184">
        <v>41247</v>
      </c>
      <c r="X80" s="167">
        <v>16300000</v>
      </c>
      <c r="Y80" s="167">
        <v>7.35</v>
      </c>
    </row>
    <row r="81" spans="2:25" ht="15">
      <c r="B81" t="s">
        <v>205</v>
      </c>
      <c r="C81" s="141">
        <v>0</v>
      </c>
      <c r="D81" s="141">
        <v>0</v>
      </c>
      <c r="E81" s="141">
        <f t="shared" si="16"/>
        <v>0</v>
      </c>
      <c r="F81" s="141">
        <v>0</v>
      </c>
      <c r="G81" s="142">
        <f t="shared" si="18"/>
        <v>1</v>
      </c>
      <c r="H81" s="142">
        <f t="shared" si="19"/>
        <v>0</v>
      </c>
      <c r="I81" s="171">
        <v>48911</v>
      </c>
      <c r="J81" s="169" t="s">
        <v>115</v>
      </c>
      <c r="K81" s="169">
        <v>559</v>
      </c>
      <c r="L81" s="169">
        <v>877</v>
      </c>
      <c r="M81" s="169">
        <v>6407</v>
      </c>
      <c r="N81" s="169">
        <v>559</v>
      </c>
      <c r="O81" s="169">
        <v>877</v>
      </c>
      <c r="P81" s="169">
        <v>6407</v>
      </c>
      <c r="Q81" s="169" t="s">
        <v>114</v>
      </c>
      <c r="R81" s="169">
        <v>1</v>
      </c>
      <c r="S81" s="183">
        <v>41244</v>
      </c>
      <c r="T81" s="169">
        <v>17320000</v>
      </c>
      <c r="U81" s="169">
        <v>0</v>
      </c>
      <c r="V81" s="169">
        <v>0</v>
      </c>
      <c r="W81" s="183">
        <v>41245</v>
      </c>
      <c r="X81" s="169">
        <v>8300000</v>
      </c>
      <c r="Y81" s="169">
        <v>14.97</v>
      </c>
    </row>
    <row r="82" spans="3:25" ht="15">
      <c r="C82" s="141">
        <f t="shared" si="14"/>
        <v>1</v>
      </c>
      <c r="D82" s="141">
        <f t="shared" si="15"/>
        <v>0</v>
      </c>
      <c r="E82" s="141">
        <f t="shared" si="16"/>
        <v>0</v>
      </c>
      <c r="F82" s="141">
        <f t="shared" si="17"/>
        <v>0</v>
      </c>
      <c r="G82" s="142">
        <f t="shared" si="18"/>
        <v>0</v>
      </c>
      <c r="H82" s="142">
        <f t="shared" si="19"/>
        <v>0</v>
      </c>
      <c r="I82" s="172">
        <v>49025</v>
      </c>
      <c r="J82" s="167" t="s">
        <v>115</v>
      </c>
      <c r="K82" s="167">
        <v>559</v>
      </c>
      <c r="L82" s="167">
        <v>877</v>
      </c>
      <c r="M82" s="167">
        <v>3268</v>
      </c>
      <c r="N82" s="167">
        <v>559</v>
      </c>
      <c r="O82" s="167">
        <v>877</v>
      </c>
      <c r="P82" s="167">
        <v>3268</v>
      </c>
      <c r="Q82" s="167" t="s">
        <v>117</v>
      </c>
      <c r="R82" s="167">
        <v>1</v>
      </c>
      <c r="S82" s="184">
        <v>41255</v>
      </c>
      <c r="T82" s="167">
        <v>17260000</v>
      </c>
      <c r="U82" s="167">
        <v>0</v>
      </c>
      <c r="V82" s="167">
        <v>0</v>
      </c>
      <c r="W82" s="184">
        <v>41256</v>
      </c>
      <c r="X82" s="167">
        <v>9042800</v>
      </c>
      <c r="Y82" s="167">
        <v>15.65</v>
      </c>
    </row>
    <row r="83" spans="3:25" ht="15">
      <c r="C83" s="141">
        <f t="shared" si="14"/>
        <v>1</v>
      </c>
      <c r="D83" s="141">
        <f t="shared" si="15"/>
        <v>0</v>
      </c>
      <c r="E83" s="141">
        <f t="shared" si="16"/>
        <v>0</v>
      </c>
      <c r="F83" s="141">
        <f t="shared" si="17"/>
        <v>0</v>
      </c>
      <c r="G83" s="142">
        <f t="shared" si="18"/>
        <v>1</v>
      </c>
      <c r="H83" s="142">
        <f t="shared" si="19"/>
        <v>0</v>
      </c>
      <c r="I83" s="172">
        <v>48853</v>
      </c>
      <c r="J83" s="167" t="s">
        <v>115</v>
      </c>
      <c r="K83" s="167">
        <v>559</v>
      </c>
      <c r="L83" s="167">
        <v>877</v>
      </c>
      <c r="M83" s="167">
        <v>2756</v>
      </c>
      <c r="N83" s="167">
        <v>559</v>
      </c>
      <c r="O83" s="167">
        <v>877</v>
      </c>
      <c r="P83" s="167">
        <v>2756</v>
      </c>
      <c r="Q83" s="167" t="s">
        <v>116</v>
      </c>
      <c r="R83" s="167">
        <v>1</v>
      </c>
      <c r="S83" s="184">
        <v>41245</v>
      </c>
      <c r="T83" s="167">
        <v>18460000</v>
      </c>
      <c r="U83" s="167">
        <v>0</v>
      </c>
      <c r="V83" s="167">
        <v>0</v>
      </c>
      <c r="W83" s="184">
        <v>41246</v>
      </c>
      <c r="X83" s="167">
        <v>10415500</v>
      </c>
      <c r="Y83" s="167">
        <v>15.93</v>
      </c>
    </row>
    <row r="84" spans="3:25" ht="15">
      <c r="C84" s="141">
        <f t="shared" si="14"/>
        <v>1</v>
      </c>
      <c r="D84" s="141">
        <f t="shared" si="15"/>
        <v>0</v>
      </c>
      <c r="E84" s="141">
        <f t="shared" si="16"/>
        <v>0</v>
      </c>
      <c r="F84" s="141">
        <f t="shared" si="17"/>
        <v>0</v>
      </c>
      <c r="G84" s="142">
        <f t="shared" si="18"/>
        <v>0</v>
      </c>
      <c r="H84" s="142">
        <f t="shared" si="19"/>
        <v>0</v>
      </c>
      <c r="I84" s="171">
        <v>49022</v>
      </c>
      <c r="J84" s="169" t="s">
        <v>121</v>
      </c>
      <c r="K84" s="169">
        <v>559</v>
      </c>
      <c r="L84" s="169">
        <v>877</v>
      </c>
      <c r="M84" s="169">
        <v>4151</v>
      </c>
      <c r="N84" s="169">
        <v>559</v>
      </c>
      <c r="O84" s="169">
        <v>877</v>
      </c>
      <c r="P84" s="169">
        <v>4151</v>
      </c>
      <c r="Q84" s="169" t="s">
        <v>117</v>
      </c>
      <c r="R84" s="169">
        <v>1</v>
      </c>
      <c r="S84" s="183">
        <v>41255</v>
      </c>
      <c r="T84" s="169">
        <v>15325500</v>
      </c>
      <c r="U84" s="169">
        <v>0</v>
      </c>
      <c r="V84" s="169">
        <v>0</v>
      </c>
      <c r="W84" s="183">
        <v>41256</v>
      </c>
      <c r="X84" s="169">
        <v>9151100</v>
      </c>
      <c r="Y84" s="169">
        <v>17.72</v>
      </c>
    </row>
    <row r="85" spans="3:25" ht="15">
      <c r="C85" s="141">
        <f t="shared" si="14"/>
        <v>1</v>
      </c>
      <c r="D85" s="141">
        <f t="shared" si="15"/>
        <v>1</v>
      </c>
      <c r="E85" s="141">
        <f t="shared" si="16"/>
        <v>1</v>
      </c>
      <c r="F85" s="141">
        <f t="shared" si="17"/>
        <v>22.85</v>
      </c>
      <c r="G85" s="142">
        <f t="shared" si="18"/>
        <v>0</v>
      </c>
      <c r="H85" s="142">
        <f t="shared" si="19"/>
        <v>22.85</v>
      </c>
      <c r="I85" s="171">
        <v>49069</v>
      </c>
      <c r="J85" s="169" t="s">
        <v>115</v>
      </c>
      <c r="K85" s="169">
        <v>559</v>
      </c>
      <c r="L85" s="169">
        <v>877</v>
      </c>
      <c r="M85" s="169">
        <v>3211</v>
      </c>
      <c r="N85" s="169">
        <v>559</v>
      </c>
      <c r="O85" s="169">
        <v>877</v>
      </c>
      <c r="P85" s="169">
        <v>3211</v>
      </c>
      <c r="Q85" s="169" t="s">
        <v>114</v>
      </c>
      <c r="R85" s="169">
        <v>1</v>
      </c>
      <c r="S85" s="183">
        <v>41260</v>
      </c>
      <c r="T85" s="169">
        <v>16490000</v>
      </c>
      <c r="U85" s="169">
        <v>0</v>
      </c>
      <c r="V85" s="169">
        <v>0</v>
      </c>
      <c r="W85" s="183">
        <v>41261</v>
      </c>
      <c r="X85" s="169">
        <v>15400000</v>
      </c>
      <c r="Y85" s="169">
        <v>22.85</v>
      </c>
    </row>
    <row r="86" spans="3:25" ht="15">
      <c r="C86" s="141">
        <f t="shared" si="14"/>
        <v>1</v>
      </c>
      <c r="D86" s="141">
        <f t="shared" si="15"/>
        <v>1</v>
      </c>
      <c r="E86" s="141">
        <f t="shared" si="16"/>
        <v>1</v>
      </c>
      <c r="F86" s="141">
        <f t="shared" si="17"/>
        <v>22.85</v>
      </c>
      <c r="G86" s="142">
        <f t="shared" si="18"/>
        <v>0</v>
      </c>
      <c r="H86" s="142">
        <f t="shared" si="19"/>
        <v>22.85</v>
      </c>
      <c r="I86" s="172">
        <v>49070</v>
      </c>
      <c r="J86" s="167" t="s">
        <v>115</v>
      </c>
      <c r="K86" s="167">
        <v>559</v>
      </c>
      <c r="L86" s="167">
        <v>877</v>
      </c>
      <c r="M86" s="167">
        <v>4677</v>
      </c>
      <c r="N86" s="167">
        <v>559</v>
      </c>
      <c r="O86" s="167">
        <v>877</v>
      </c>
      <c r="P86" s="167">
        <v>4677</v>
      </c>
      <c r="Q86" s="167" t="s">
        <v>114</v>
      </c>
      <c r="R86" s="167">
        <v>1</v>
      </c>
      <c r="S86" s="184">
        <v>41260</v>
      </c>
      <c r="T86" s="167">
        <v>16490000</v>
      </c>
      <c r="U86" s="167">
        <v>0</v>
      </c>
      <c r="V86" s="167">
        <v>0</v>
      </c>
      <c r="W86" s="184">
        <v>41261</v>
      </c>
      <c r="X86" s="167">
        <v>15400000</v>
      </c>
      <c r="Y86" s="167">
        <v>22.85</v>
      </c>
    </row>
    <row r="87" spans="3:25" ht="15">
      <c r="C87" s="141">
        <f t="shared" si="14"/>
        <v>1</v>
      </c>
      <c r="D87" s="141">
        <f t="shared" si="15"/>
        <v>1</v>
      </c>
      <c r="E87" s="141">
        <f t="shared" si="16"/>
        <v>1</v>
      </c>
      <c r="F87" s="141">
        <f t="shared" si="17"/>
        <v>22.85</v>
      </c>
      <c r="G87" s="142">
        <f t="shared" si="18"/>
        <v>0</v>
      </c>
      <c r="H87" s="142">
        <f t="shared" si="19"/>
        <v>22.85</v>
      </c>
      <c r="I87" s="171">
        <v>49068</v>
      </c>
      <c r="J87" s="169" t="s">
        <v>199</v>
      </c>
      <c r="K87" s="169">
        <v>559</v>
      </c>
      <c r="L87" s="169">
        <v>877</v>
      </c>
      <c r="M87" s="169">
        <v>6543</v>
      </c>
      <c r="N87" s="169">
        <v>559</v>
      </c>
      <c r="O87" s="169">
        <v>877</v>
      </c>
      <c r="P87" s="169">
        <v>6543</v>
      </c>
      <c r="Q87" s="169" t="s">
        <v>114</v>
      </c>
      <c r="R87" s="169">
        <v>1</v>
      </c>
      <c r="S87" s="183">
        <v>41260</v>
      </c>
      <c r="T87" s="169">
        <v>16490000</v>
      </c>
      <c r="U87" s="169">
        <v>0</v>
      </c>
      <c r="V87" s="169">
        <v>0</v>
      </c>
      <c r="W87" s="183">
        <v>41261</v>
      </c>
      <c r="X87" s="169">
        <v>15400000</v>
      </c>
      <c r="Y87" s="169">
        <v>22.85</v>
      </c>
    </row>
    <row r="88" spans="3:25" ht="15">
      <c r="C88" s="141">
        <f t="shared" si="14"/>
        <v>1</v>
      </c>
      <c r="D88" s="141">
        <f t="shared" si="15"/>
        <v>1</v>
      </c>
      <c r="E88" s="141">
        <f t="shared" si="16"/>
        <v>1</v>
      </c>
      <c r="F88" s="141">
        <f t="shared" si="17"/>
        <v>22.85</v>
      </c>
      <c r="G88" s="142">
        <f t="shared" si="18"/>
        <v>0</v>
      </c>
      <c r="H88" s="142">
        <f t="shared" si="19"/>
        <v>22.85</v>
      </c>
      <c r="I88" s="172">
        <v>49067</v>
      </c>
      <c r="J88" s="167" t="s">
        <v>115</v>
      </c>
      <c r="K88" s="167">
        <v>559</v>
      </c>
      <c r="L88" s="167">
        <v>877</v>
      </c>
      <c r="M88" s="167">
        <v>5800</v>
      </c>
      <c r="N88" s="167">
        <v>559</v>
      </c>
      <c r="O88" s="167">
        <v>877</v>
      </c>
      <c r="P88" s="167">
        <v>5800</v>
      </c>
      <c r="Q88" s="167" t="s">
        <v>114</v>
      </c>
      <c r="R88" s="167">
        <v>1</v>
      </c>
      <c r="S88" s="184">
        <v>41260</v>
      </c>
      <c r="T88" s="167">
        <v>16490000</v>
      </c>
      <c r="U88" s="167">
        <v>0</v>
      </c>
      <c r="V88" s="167">
        <v>0</v>
      </c>
      <c r="W88" s="184">
        <v>41261</v>
      </c>
      <c r="X88" s="167">
        <v>15400000</v>
      </c>
      <c r="Y88" s="167">
        <v>22.85</v>
      </c>
    </row>
    <row r="89" spans="3:25" ht="15">
      <c r="C89" s="141">
        <f t="shared" si="14"/>
        <v>1</v>
      </c>
      <c r="D89" s="141">
        <f t="shared" si="15"/>
        <v>0</v>
      </c>
      <c r="E89" s="141">
        <f t="shared" si="16"/>
        <v>0</v>
      </c>
      <c r="F89" s="141">
        <f t="shared" si="17"/>
        <v>0</v>
      </c>
      <c r="G89" s="142">
        <f t="shared" si="18"/>
        <v>0</v>
      </c>
      <c r="H89" s="142">
        <f t="shared" si="19"/>
        <v>0</v>
      </c>
      <c r="I89" s="171">
        <v>48972</v>
      </c>
      <c r="J89" s="169" t="s">
        <v>200</v>
      </c>
      <c r="K89" s="169">
        <v>559</v>
      </c>
      <c r="L89" s="169">
        <v>877</v>
      </c>
      <c r="M89" s="169">
        <v>4366</v>
      </c>
      <c r="N89" s="169">
        <v>559</v>
      </c>
      <c r="O89" s="169">
        <v>877</v>
      </c>
      <c r="P89" s="169">
        <v>4366</v>
      </c>
      <c r="Q89" s="169" t="s">
        <v>117</v>
      </c>
      <c r="R89" s="169">
        <v>1</v>
      </c>
      <c r="S89" s="183">
        <v>41250</v>
      </c>
      <c r="T89" s="169">
        <v>9525000</v>
      </c>
      <c r="U89" s="169">
        <v>0</v>
      </c>
      <c r="V89" s="169">
        <v>0</v>
      </c>
      <c r="W89" s="183">
        <v>41251</v>
      </c>
      <c r="X89" s="169">
        <v>9300000</v>
      </c>
      <c r="Y89" s="169">
        <v>23.63</v>
      </c>
    </row>
    <row r="90" spans="3:25" s="42" customFormat="1" ht="12.75">
      <c r="C90" s="149">
        <f>SUM(C53:C89)</f>
        <v>35</v>
      </c>
      <c r="D90" s="149">
        <f>SUM(D53:D89)</f>
        <v>24</v>
      </c>
      <c r="E90" s="149">
        <f>SUM(E53:E89)</f>
        <v>24</v>
      </c>
      <c r="F90" s="149">
        <f>SUM(F53:F89)</f>
        <v>137.30999999999997</v>
      </c>
      <c r="G90" s="149">
        <f>SUM(G53:G89)</f>
        <v>3</v>
      </c>
      <c r="H90" s="149">
        <f>SUM(H53:H89)</f>
        <v>137.30999999999997</v>
      </c>
      <c r="I90" s="174"/>
      <c r="J90" s="170"/>
      <c r="K90" s="170"/>
      <c r="L90" s="170"/>
      <c r="M90" s="170"/>
      <c r="N90" s="170"/>
      <c r="O90" s="170"/>
      <c r="P90" s="170"/>
      <c r="Q90" s="170"/>
      <c r="R90" s="170"/>
      <c r="S90" s="186"/>
      <c r="T90" s="170"/>
      <c r="U90" s="170"/>
      <c r="V90" s="170"/>
      <c r="W90" s="186"/>
      <c r="X90" s="170"/>
      <c r="Y90" s="170"/>
    </row>
    <row r="91" spans="9:25" s="42" customFormat="1" ht="12.75">
      <c r="I91" s="174"/>
      <c r="J91" s="170"/>
      <c r="K91" s="170"/>
      <c r="L91" s="170"/>
      <c r="M91" s="170"/>
      <c r="N91" s="170"/>
      <c r="O91" s="170"/>
      <c r="P91" s="170"/>
      <c r="Q91" s="170"/>
      <c r="R91" s="170"/>
      <c r="S91" s="186"/>
      <c r="T91" s="170"/>
      <c r="U91" s="170"/>
      <c r="V91" s="170"/>
      <c r="W91" s="186"/>
      <c r="X91" s="170"/>
      <c r="Y91" s="170"/>
    </row>
    <row r="92" spans="9:25" s="42" customFormat="1" ht="12.75">
      <c r="I92" s="174"/>
      <c r="J92" s="170"/>
      <c r="K92" s="170"/>
      <c r="L92" s="170"/>
      <c r="M92" s="170"/>
      <c r="N92" s="170"/>
      <c r="O92" s="170"/>
      <c r="P92" s="170"/>
      <c r="Q92" s="170"/>
      <c r="R92" s="170"/>
      <c r="S92" s="186"/>
      <c r="T92" s="170"/>
      <c r="U92" s="170"/>
      <c r="V92" s="170"/>
      <c r="W92" s="186"/>
      <c r="X92" s="170"/>
      <c r="Y92" s="170"/>
    </row>
    <row r="93" spans="9:25" s="42" customFormat="1" ht="12.75">
      <c r="I93" s="174"/>
      <c r="J93" s="170"/>
      <c r="K93" s="170"/>
      <c r="L93" s="170"/>
      <c r="M93" s="170"/>
      <c r="N93" s="170"/>
      <c r="O93" s="170"/>
      <c r="P93" s="170"/>
      <c r="Q93" s="170"/>
      <c r="R93" s="170"/>
      <c r="S93" s="186"/>
      <c r="T93" s="170"/>
      <c r="U93" s="170"/>
      <c r="V93" s="170"/>
      <c r="W93" s="186"/>
      <c r="X93" s="170"/>
      <c r="Y93" s="170"/>
    </row>
    <row r="94" spans="3:25" ht="15">
      <c r="C94" s="141">
        <f aca="true" t="shared" si="20" ref="C94:C104">IF(Q94="ADSL",0,IF(Q94="CRKT",0,1))</f>
        <v>1</v>
      </c>
      <c r="D94" s="141">
        <f aca="true" t="shared" si="21" ref="D94:D104">IF(Q94="NDT",1,IF(Q94="CBDT",1,IF(Q94="BSWD",1,IF(Q94="CCO",1,0))))</f>
        <v>0</v>
      </c>
      <c r="E94" s="141">
        <f aca="true" t="shared" si="22" ref="E94:E104">IF(AND(D94=1,F94&lt;=24),1,0)</f>
        <v>0</v>
      </c>
      <c r="F94" s="141">
        <f aca="true" t="shared" si="23" ref="F94:F104">IF(Q94="NDT",+Y94,IF(Q94="CBDT",+Y94,IF(Q94="BSWD",+Y94,IF(Q94="CCO",+Y94,0))))</f>
        <v>0</v>
      </c>
      <c r="G94" s="142">
        <f aca="true" t="shared" si="24" ref="G94:G104">_xlfn.IFERROR(IF(AND(S94&lt;=$A$2,W94&gt;=$A$2),1,0)+IF(AND(S94&lt;=$A$3,W94&gt;=$A$3),1,0)+IF(AND(S94&lt;=$A$4,W94&gt;=$A$4),1,0)+IF(AND(S94&lt;=$A$5,W94&gt;=$A$5),1,0)+IF(AND(S94&lt;=$A$10,W94&gt;=$A$10),1,0)+IF(AND(S94&lt;=$A$14,W94&gt;=$A$14),1,0)+IF(AND(S94&lt;=$A$15,W94&gt;=$A$15),1,0),"")</f>
        <v>0</v>
      </c>
      <c r="H94" s="142">
        <f aca="true" t="shared" si="25" ref="H94:H104">IF(F94=0,0,+F94-SUM(G94*24))</f>
        <v>0</v>
      </c>
      <c r="I94" s="172">
        <v>48881</v>
      </c>
      <c r="J94" s="167" t="s">
        <v>115</v>
      </c>
      <c r="K94" s="167">
        <v>559</v>
      </c>
      <c r="L94" s="167">
        <v>893</v>
      </c>
      <c r="M94" s="167">
        <v>3388</v>
      </c>
      <c r="N94" s="167">
        <v>559</v>
      </c>
      <c r="O94" s="167">
        <v>893</v>
      </c>
      <c r="P94" s="167">
        <v>3388</v>
      </c>
      <c r="Q94" s="167" t="s">
        <v>117</v>
      </c>
      <c r="R94" s="167">
        <v>1</v>
      </c>
      <c r="S94" s="184">
        <v>41246</v>
      </c>
      <c r="T94" s="167">
        <v>10164300</v>
      </c>
      <c r="U94" s="167">
        <v>0</v>
      </c>
      <c r="V94" s="167">
        <v>0</v>
      </c>
      <c r="W94" s="184">
        <v>41246</v>
      </c>
      <c r="X94" s="167">
        <v>10290000</v>
      </c>
      <c r="Y94" s="167">
        <v>0.2</v>
      </c>
    </row>
    <row r="95" spans="3:25" ht="15">
      <c r="C95" s="141">
        <f t="shared" si="20"/>
        <v>1</v>
      </c>
      <c r="D95" s="141">
        <f t="shared" si="21"/>
        <v>0</v>
      </c>
      <c r="E95" s="141">
        <f t="shared" si="22"/>
        <v>0</v>
      </c>
      <c r="F95" s="141">
        <f t="shared" si="23"/>
        <v>0</v>
      </c>
      <c r="G95" s="142">
        <f t="shared" si="24"/>
        <v>0</v>
      </c>
      <c r="H95" s="142">
        <f t="shared" si="25"/>
        <v>0</v>
      </c>
      <c r="I95" s="172">
        <v>48870</v>
      </c>
      <c r="J95" s="167" t="s">
        <v>115</v>
      </c>
      <c r="K95" s="167">
        <v>559</v>
      </c>
      <c r="L95" s="167">
        <v>893</v>
      </c>
      <c r="M95" s="167">
        <v>6337</v>
      </c>
      <c r="N95" s="167">
        <v>559</v>
      </c>
      <c r="O95" s="167">
        <v>893</v>
      </c>
      <c r="P95" s="167">
        <v>6337</v>
      </c>
      <c r="Q95" s="167" t="s">
        <v>117</v>
      </c>
      <c r="R95" s="167">
        <v>1</v>
      </c>
      <c r="S95" s="184">
        <v>41246</v>
      </c>
      <c r="T95" s="167">
        <v>9330600</v>
      </c>
      <c r="U95" s="167">
        <v>0</v>
      </c>
      <c r="V95" s="167">
        <v>0</v>
      </c>
      <c r="W95" s="184">
        <v>41246</v>
      </c>
      <c r="X95" s="167">
        <v>10210000</v>
      </c>
      <c r="Y95" s="167">
        <v>0.78</v>
      </c>
    </row>
    <row r="96" spans="3:25" ht="15">
      <c r="C96" s="141">
        <f t="shared" si="20"/>
        <v>1</v>
      </c>
      <c r="D96" s="141">
        <f t="shared" si="21"/>
        <v>0</v>
      </c>
      <c r="E96" s="141">
        <f t="shared" si="22"/>
        <v>0</v>
      </c>
      <c r="F96" s="141">
        <f t="shared" si="23"/>
        <v>0</v>
      </c>
      <c r="G96" s="142">
        <f t="shared" si="24"/>
        <v>0</v>
      </c>
      <c r="H96" s="142">
        <f t="shared" si="25"/>
        <v>0</v>
      </c>
      <c r="I96" s="172">
        <v>48873</v>
      </c>
      <c r="J96" s="167" t="s">
        <v>185</v>
      </c>
      <c r="K96" s="167">
        <v>559</v>
      </c>
      <c r="L96" s="167">
        <v>893</v>
      </c>
      <c r="M96" s="167">
        <v>3181</v>
      </c>
      <c r="N96" s="167">
        <v>559</v>
      </c>
      <c r="O96" s="167">
        <v>893</v>
      </c>
      <c r="P96" s="167">
        <v>3181</v>
      </c>
      <c r="Q96" s="167" t="s">
        <v>117</v>
      </c>
      <c r="R96" s="167">
        <v>1</v>
      </c>
      <c r="S96" s="184">
        <v>41246</v>
      </c>
      <c r="T96" s="167">
        <v>9390000</v>
      </c>
      <c r="U96" s="167">
        <v>0</v>
      </c>
      <c r="V96" s="167">
        <v>0</v>
      </c>
      <c r="W96" s="184">
        <v>41246</v>
      </c>
      <c r="X96" s="167">
        <v>10394200</v>
      </c>
      <c r="Y96" s="167">
        <v>1</v>
      </c>
    </row>
    <row r="97" spans="3:25" ht="15">
      <c r="C97" s="141">
        <f t="shared" si="20"/>
        <v>1</v>
      </c>
      <c r="D97" s="141">
        <f t="shared" si="21"/>
        <v>0</v>
      </c>
      <c r="E97" s="141">
        <f t="shared" si="22"/>
        <v>0</v>
      </c>
      <c r="F97" s="141">
        <f t="shared" si="23"/>
        <v>0</v>
      </c>
      <c r="G97" s="142">
        <f t="shared" si="24"/>
        <v>0</v>
      </c>
      <c r="H97" s="142">
        <f t="shared" si="25"/>
        <v>0</v>
      </c>
      <c r="I97" s="172">
        <v>48868</v>
      </c>
      <c r="J97" s="167" t="s">
        <v>115</v>
      </c>
      <c r="K97" s="167">
        <v>559</v>
      </c>
      <c r="L97" s="167">
        <v>893</v>
      </c>
      <c r="M97" s="167">
        <v>6760</v>
      </c>
      <c r="N97" s="167">
        <v>559</v>
      </c>
      <c r="O97" s="167">
        <v>893</v>
      </c>
      <c r="P97" s="167">
        <v>6760</v>
      </c>
      <c r="Q97" s="167" t="s">
        <v>117</v>
      </c>
      <c r="R97" s="167">
        <v>1</v>
      </c>
      <c r="S97" s="184">
        <v>41246</v>
      </c>
      <c r="T97" s="167">
        <v>9253900</v>
      </c>
      <c r="U97" s="167">
        <v>0</v>
      </c>
      <c r="V97" s="167">
        <v>0</v>
      </c>
      <c r="W97" s="184">
        <v>41246</v>
      </c>
      <c r="X97" s="167">
        <v>10423300</v>
      </c>
      <c r="Y97" s="167">
        <v>1.27</v>
      </c>
    </row>
    <row r="98" spans="3:25" ht="15">
      <c r="C98" s="141">
        <f t="shared" si="20"/>
        <v>1</v>
      </c>
      <c r="D98" s="141">
        <f t="shared" si="21"/>
        <v>0</v>
      </c>
      <c r="E98" s="141">
        <f t="shared" si="22"/>
        <v>0</v>
      </c>
      <c r="F98" s="141">
        <f t="shared" si="23"/>
        <v>0</v>
      </c>
      <c r="G98" s="142">
        <f t="shared" si="24"/>
        <v>0</v>
      </c>
      <c r="H98" s="142">
        <f t="shared" si="25"/>
        <v>0</v>
      </c>
      <c r="I98" s="172">
        <v>48867</v>
      </c>
      <c r="J98" s="167" t="s">
        <v>115</v>
      </c>
      <c r="K98" s="167">
        <v>559</v>
      </c>
      <c r="L98" s="167">
        <v>893</v>
      </c>
      <c r="M98" s="167">
        <v>2106</v>
      </c>
      <c r="N98" s="167">
        <v>559</v>
      </c>
      <c r="O98" s="167">
        <v>893</v>
      </c>
      <c r="P98" s="167">
        <v>2106</v>
      </c>
      <c r="Q98" s="167" t="s">
        <v>117</v>
      </c>
      <c r="R98" s="167">
        <v>1</v>
      </c>
      <c r="S98" s="184">
        <v>41246</v>
      </c>
      <c r="T98" s="167">
        <v>9193300</v>
      </c>
      <c r="U98" s="167">
        <v>0</v>
      </c>
      <c r="V98" s="167">
        <v>0</v>
      </c>
      <c r="W98" s="184">
        <v>41246</v>
      </c>
      <c r="X98" s="167">
        <v>10420100</v>
      </c>
      <c r="Y98" s="167">
        <v>1.37</v>
      </c>
    </row>
    <row r="99" spans="3:25" ht="15">
      <c r="C99" s="141">
        <f t="shared" si="20"/>
        <v>1</v>
      </c>
      <c r="D99" s="141">
        <f t="shared" si="21"/>
        <v>0</v>
      </c>
      <c r="E99" s="141">
        <f t="shared" si="22"/>
        <v>0</v>
      </c>
      <c r="F99" s="141">
        <f t="shared" si="23"/>
        <v>0</v>
      </c>
      <c r="G99" s="142">
        <f t="shared" si="24"/>
        <v>0</v>
      </c>
      <c r="H99" s="142">
        <f t="shared" si="25"/>
        <v>0</v>
      </c>
      <c r="I99" s="171">
        <v>48864</v>
      </c>
      <c r="J99" s="169" t="s">
        <v>115</v>
      </c>
      <c r="K99" s="169">
        <v>559</v>
      </c>
      <c r="L99" s="169">
        <v>893</v>
      </c>
      <c r="M99" s="169">
        <v>4205</v>
      </c>
      <c r="N99" s="169">
        <v>559</v>
      </c>
      <c r="O99" s="169">
        <v>893</v>
      </c>
      <c r="P99" s="169">
        <v>4205</v>
      </c>
      <c r="Q99" s="169" t="s">
        <v>117</v>
      </c>
      <c r="R99" s="169">
        <v>1</v>
      </c>
      <c r="S99" s="183">
        <v>41246</v>
      </c>
      <c r="T99" s="169">
        <v>8511100</v>
      </c>
      <c r="U99" s="169">
        <v>0</v>
      </c>
      <c r="V99" s="169">
        <v>0</v>
      </c>
      <c r="W99" s="183">
        <v>41246</v>
      </c>
      <c r="X99" s="169">
        <v>10404200</v>
      </c>
      <c r="Y99" s="169">
        <v>1.82</v>
      </c>
    </row>
    <row r="100" spans="3:25" ht="15">
      <c r="C100" s="141">
        <f t="shared" si="20"/>
        <v>1</v>
      </c>
      <c r="D100" s="141">
        <f t="shared" si="21"/>
        <v>0</v>
      </c>
      <c r="E100" s="141">
        <f t="shared" si="22"/>
        <v>0</v>
      </c>
      <c r="F100" s="141">
        <f t="shared" si="23"/>
        <v>0</v>
      </c>
      <c r="G100" s="142">
        <f t="shared" si="24"/>
        <v>0</v>
      </c>
      <c r="H100" s="142">
        <f t="shared" si="25"/>
        <v>0</v>
      </c>
      <c r="I100" s="172">
        <v>48863</v>
      </c>
      <c r="J100" s="167" t="s">
        <v>190</v>
      </c>
      <c r="K100" s="167">
        <v>559</v>
      </c>
      <c r="L100" s="167">
        <v>893</v>
      </c>
      <c r="M100" s="167">
        <v>2108</v>
      </c>
      <c r="N100" s="167">
        <v>559</v>
      </c>
      <c r="O100" s="167">
        <v>893</v>
      </c>
      <c r="P100" s="167">
        <v>2108</v>
      </c>
      <c r="Q100" s="167" t="s">
        <v>117</v>
      </c>
      <c r="R100" s="167">
        <v>1</v>
      </c>
      <c r="S100" s="184">
        <v>41246</v>
      </c>
      <c r="T100" s="167">
        <v>8452700</v>
      </c>
      <c r="U100" s="167">
        <v>0</v>
      </c>
      <c r="V100" s="167">
        <v>0</v>
      </c>
      <c r="W100" s="184">
        <v>41246</v>
      </c>
      <c r="X100" s="167">
        <v>10411100</v>
      </c>
      <c r="Y100" s="167">
        <v>1.92</v>
      </c>
    </row>
    <row r="101" spans="3:25" ht="15">
      <c r="C101" s="141">
        <f t="shared" si="20"/>
        <v>1</v>
      </c>
      <c r="D101" s="141">
        <f t="shared" si="21"/>
        <v>0</v>
      </c>
      <c r="E101" s="141">
        <f t="shared" si="22"/>
        <v>0</v>
      </c>
      <c r="F101" s="141">
        <f t="shared" si="23"/>
        <v>0</v>
      </c>
      <c r="G101" s="142">
        <f t="shared" si="24"/>
        <v>0</v>
      </c>
      <c r="H101" s="142">
        <f t="shared" si="25"/>
        <v>0</v>
      </c>
      <c r="I101" s="172">
        <v>48874</v>
      </c>
      <c r="J101" s="167" t="s">
        <v>115</v>
      </c>
      <c r="K101" s="167">
        <v>559</v>
      </c>
      <c r="L101" s="167">
        <v>893</v>
      </c>
      <c r="M101" s="167">
        <v>3314</v>
      </c>
      <c r="N101" s="167">
        <v>559</v>
      </c>
      <c r="O101" s="167">
        <v>893</v>
      </c>
      <c r="P101" s="167">
        <v>3314</v>
      </c>
      <c r="Q101" s="167" t="s">
        <v>117</v>
      </c>
      <c r="R101" s="167">
        <v>1</v>
      </c>
      <c r="S101" s="184">
        <v>41246</v>
      </c>
      <c r="T101" s="167">
        <v>9411000</v>
      </c>
      <c r="U101" s="167">
        <v>0</v>
      </c>
      <c r="V101" s="167">
        <v>0</v>
      </c>
      <c r="W101" s="184">
        <v>41246</v>
      </c>
      <c r="X101" s="167">
        <v>13275800</v>
      </c>
      <c r="Y101" s="167">
        <v>3.77</v>
      </c>
    </row>
    <row r="102" spans="3:25" ht="15">
      <c r="C102" s="141">
        <f t="shared" si="20"/>
        <v>1</v>
      </c>
      <c r="D102" s="141">
        <f t="shared" si="21"/>
        <v>0</v>
      </c>
      <c r="E102" s="141">
        <f t="shared" si="22"/>
        <v>0</v>
      </c>
      <c r="F102" s="141">
        <f t="shared" si="23"/>
        <v>0</v>
      </c>
      <c r="G102" s="142">
        <f t="shared" si="24"/>
        <v>0</v>
      </c>
      <c r="H102" s="142">
        <f t="shared" si="25"/>
        <v>0</v>
      </c>
      <c r="I102" s="172">
        <v>48871</v>
      </c>
      <c r="J102" s="167" t="s">
        <v>195</v>
      </c>
      <c r="K102" s="167">
        <v>559</v>
      </c>
      <c r="L102" s="167">
        <v>893</v>
      </c>
      <c r="M102" s="167">
        <v>2287</v>
      </c>
      <c r="N102" s="167">
        <v>559</v>
      </c>
      <c r="O102" s="167">
        <v>893</v>
      </c>
      <c r="P102" s="167">
        <v>2287</v>
      </c>
      <c r="Q102" s="167" t="s">
        <v>117</v>
      </c>
      <c r="R102" s="167">
        <v>1</v>
      </c>
      <c r="S102" s="184">
        <v>41246</v>
      </c>
      <c r="T102" s="167">
        <v>9331100</v>
      </c>
      <c r="U102" s="167">
        <v>0</v>
      </c>
      <c r="V102" s="167">
        <v>0</v>
      </c>
      <c r="W102" s="184">
        <v>41246</v>
      </c>
      <c r="X102" s="167">
        <v>13292700</v>
      </c>
      <c r="Y102" s="167">
        <v>3.93</v>
      </c>
    </row>
    <row r="103" spans="3:25" ht="15">
      <c r="C103" s="141">
        <f t="shared" si="20"/>
        <v>1</v>
      </c>
      <c r="D103" s="141">
        <f t="shared" si="21"/>
        <v>1</v>
      </c>
      <c r="E103" s="141">
        <f t="shared" si="22"/>
        <v>1</v>
      </c>
      <c r="F103" s="141">
        <f t="shared" si="23"/>
        <v>6.82</v>
      </c>
      <c r="G103" s="142">
        <f t="shared" si="24"/>
        <v>0</v>
      </c>
      <c r="H103" s="142">
        <f t="shared" si="25"/>
        <v>6.82</v>
      </c>
      <c r="I103" s="171">
        <v>48872</v>
      </c>
      <c r="J103" s="169" t="s">
        <v>115</v>
      </c>
      <c r="K103" s="169">
        <v>559</v>
      </c>
      <c r="L103" s="169">
        <v>893</v>
      </c>
      <c r="M103" s="169">
        <v>3161</v>
      </c>
      <c r="N103" s="169">
        <v>559</v>
      </c>
      <c r="O103" s="169">
        <v>893</v>
      </c>
      <c r="P103" s="169">
        <v>3161</v>
      </c>
      <c r="Q103" s="169" t="s">
        <v>114</v>
      </c>
      <c r="R103" s="169">
        <v>1</v>
      </c>
      <c r="S103" s="183">
        <v>41246</v>
      </c>
      <c r="T103" s="169">
        <v>9385600</v>
      </c>
      <c r="U103" s="169">
        <v>0</v>
      </c>
      <c r="V103" s="169">
        <v>0</v>
      </c>
      <c r="W103" s="183">
        <v>41246</v>
      </c>
      <c r="X103" s="169">
        <v>16284900</v>
      </c>
      <c r="Y103" s="169">
        <v>6.82</v>
      </c>
    </row>
    <row r="104" spans="3:25" ht="15">
      <c r="C104" s="141">
        <f t="shared" si="20"/>
        <v>1</v>
      </c>
      <c r="D104" s="141">
        <f t="shared" si="21"/>
        <v>0</v>
      </c>
      <c r="E104" s="141">
        <f t="shared" si="22"/>
        <v>0</v>
      </c>
      <c r="F104" s="141">
        <f t="shared" si="23"/>
        <v>0</v>
      </c>
      <c r="G104" s="142">
        <f t="shared" si="24"/>
        <v>1</v>
      </c>
      <c r="H104" s="142">
        <f t="shared" si="25"/>
        <v>0</v>
      </c>
      <c r="I104" s="172">
        <v>48859</v>
      </c>
      <c r="J104" s="167" t="s">
        <v>115</v>
      </c>
      <c r="K104" s="167">
        <v>559</v>
      </c>
      <c r="L104" s="167">
        <v>893</v>
      </c>
      <c r="M104" s="167">
        <v>3484</v>
      </c>
      <c r="N104" s="167">
        <v>559</v>
      </c>
      <c r="O104" s="167">
        <v>893</v>
      </c>
      <c r="P104" s="167">
        <v>3484</v>
      </c>
      <c r="Q104" s="167" t="s">
        <v>116</v>
      </c>
      <c r="R104" s="167">
        <v>1</v>
      </c>
      <c r="S104" s="184">
        <v>41245</v>
      </c>
      <c r="T104" s="167">
        <v>12310000</v>
      </c>
      <c r="U104" s="167">
        <v>0</v>
      </c>
      <c r="V104" s="167">
        <v>0</v>
      </c>
      <c r="W104" s="184">
        <v>41246</v>
      </c>
      <c r="X104" s="167">
        <v>10300000</v>
      </c>
      <c r="Y104" s="167">
        <v>21.98</v>
      </c>
    </row>
    <row r="105" spans="3:25" s="42" customFormat="1" ht="12.75">
      <c r="C105" s="149">
        <f>SUM(C94:C104)</f>
        <v>11</v>
      </c>
      <c r="D105" s="149">
        <f>SUM(D94:D104)</f>
        <v>1</v>
      </c>
      <c r="E105" s="149">
        <f>SUM(E94:E104)</f>
        <v>1</v>
      </c>
      <c r="F105" s="149">
        <f>SUM(F94:F104)</f>
        <v>6.82</v>
      </c>
      <c r="G105" s="149">
        <f>SUM(G94:G104)</f>
        <v>1</v>
      </c>
      <c r="H105" s="149">
        <f>SUM(H94:H104)</f>
        <v>6.82</v>
      </c>
      <c r="I105" s="174"/>
      <c r="J105" s="170"/>
      <c r="K105" s="170"/>
      <c r="L105" s="170"/>
      <c r="M105" s="170"/>
      <c r="N105" s="170"/>
      <c r="O105" s="170"/>
      <c r="P105" s="170"/>
      <c r="Q105" s="170"/>
      <c r="R105" s="170"/>
      <c r="S105" s="186"/>
      <c r="T105" s="170"/>
      <c r="U105" s="170"/>
      <c r="V105" s="170"/>
      <c r="W105" s="186"/>
      <c r="X105" s="170"/>
      <c r="Y105" s="170"/>
    </row>
    <row r="106" spans="9:25" s="42" customFormat="1" ht="12.75">
      <c r="I106" s="174"/>
      <c r="J106" s="170"/>
      <c r="K106" s="170"/>
      <c r="L106" s="170"/>
      <c r="M106" s="170"/>
      <c r="N106" s="170"/>
      <c r="O106" s="170"/>
      <c r="P106" s="170"/>
      <c r="Q106" s="170"/>
      <c r="R106" s="170"/>
      <c r="S106" s="186"/>
      <c r="T106" s="170"/>
      <c r="U106" s="170"/>
      <c r="V106" s="170"/>
      <c r="W106" s="186"/>
      <c r="X106" s="170"/>
      <c r="Y106" s="170"/>
    </row>
    <row r="107" spans="9:25" s="42" customFormat="1" ht="12.75">
      <c r="I107" s="174"/>
      <c r="J107" s="170"/>
      <c r="K107" s="170"/>
      <c r="L107" s="170"/>
      <c r="M107" s="170"/>
      <c r="N107" s="170"/>
      <c r="O107" s="170"/>
      <c r="P107" s="170"/>
      <c r="Q107" s="170"/>
      <c r="R107" s="170"/>
      <c r="S107" s="186"/>
      <c r="T107" s="170"/>
      <c r="U107" s="170"/>
      <c r="V107" s="170"/>
      <c r="W107" s="186"/>
      <c r="X107" s="170"/>
      <c r="Y107" s="170"/>
    </row>
    <row r="108" spans="9:25" s="42" customFormat="1" ht="12.75">
      <c r="I108" s="174"/>
      <c r="J108" s="170"/>
      <c r="K108" s="170"/>
      <c r="L108" s="170"/>
      <c r="M108" s="170"/>
      <c r="N108" s="170"/>
      <c r="O108" s="170"/>
      <c r="P108" s="170"/>
      <c r="Q108" s="170"/>
      <c r="R108" s="170"/>
      <c r="S108" s="186"/>
      <c r="T108" s="170"/>
      <c r="U108" s="170"/>
      <c r="V108" s="170"/>
      <c r="W108" s="186"/>
      <c r="X108" s="170"/>
      <c r="Y108" s="170"/>
    </row>
    <row r="109" spans="3:25" ht="15">
      <c r="C109" s="141">
        <f>IF(Q109="ADSL",0,IF(Q109="CRKT",0,1))</f>
        <v>1</v>
      </c>
      <c r="D109" s="141">
        <f>IF(Q109="NDT",1,IF(Q109="CBDT",1,IF(Q109="BSWD",1,IF(Q109="CCO",1,0))))</f>
        <v>0</v>
      </c>
      <c r="E109" s="141">
        <f>IF(AND(D109=1,F109&lt;=24),1,0)</f>
        <v>0</v>
      </c>
      <c r="F109" s="141">
        <f>IF(Q109="NDT",+Y109,IF(Q109="CBDT",+Y109,IF(Q109="BSWD",+Y109,IF(Q109="CCO",+Y109,0))))</f>
        <v>0</v>
      </c>
      <c r="G109" s="142">
        <f>_xlfn.IFERROR(IF(AND(S109&lt;=$A$2,W109&gt;=$A$2),1,0)+IF(AND(S109&lt;=$A$3,W109&gt;=$A$3),1,0)+IF(AND(S109&lt;=$A$4,W109&gt;=$A$4),1,0)+IF(AND(S109&lt;=$A$5,W109&gt;=$A$5),1,0)+IF(AND(S109&lt;=$A$10,W109&gt;=$A$10),1,0)+IF(AND(S109&lt;=$A$14,W109&gt;=$A$14),1,0)+IF(AND(S109&lt;=$A$15,W109&gt;=$A$15),1,0),"")</f>
        <v>0</v>
      </c>
      <c r="H109" s="142">
        <f>IF(F109=0,0,+F109-SUM(G109*24))</f>
        <v>0</v>
      </c>
      <c r="I109" s="171">
        <v>49059</v>
      </c>
      <c r="J109" s="169" t="s">
        <v>115</v>
      </c>
      <c r="K109" s="169">
        <v>760</v>
      </c>
      <c r="L109" s="169">
        <v>928</v>
      </c>
      <c r="M109" s="169">
        <v>2067</v>
      </c>
      <c r="N109" s="169">
        <v>760</v>
      </c>
      <c r="O109" s="169">
        <v>928</v>
      </c>
      <c r="P109" s="169">
        <v>2067</v>
      </c>
      <c r="Q109" s="169" t="s">
        <v>117</v>
      </c>
      <c r="R109" s="169">
        <v>1</v>
      </c>
      <c r="S109" s="183">
        <v>41258</v>
      </c>
      <c r="T109" s="169">
        <v>7130000</v>
      </c>
      <c r="U109" s="169">
        <v>0</v>
      </c>
      <c r="V109" s="169">
        <v>0</v>
      </c>
      <c r="W109" s="183">
        <v>41258</v>
      </c>
      <c r="X109" s="169">
        <v>8150000</v>
      </c>
      <c r="Y109" s="169">
        <v>1.03</v>
      </c>
    </row>
    <row r="110" spans="3:25" ht="15">
      <c r="C110" s="141">
        <f>IF(Q110="ADSL",0,IF(Q110="CRKT",0,1))</f>
        <v>1</v>
      </c>
      <c r="D110" s="141">
        <f>IF(Q110="NDT",1,IF(Q110="CBDT",1,IF(Q110="BSWD",1,IF(Q110="CCO",1,0))))</f>
        <v>1</v>
      </c>
      <c r="E110" s="141">
        <f>IF(AND(D110=1,F110&lt;=24),1,0)</f>
        <v>1</v>
      </c>
      <c r="F110" s="141">
        <f>IF(Q110="NDT",+Y110,IF(Q110="CBDT",+Y110,IF(Q110="BSWD",+Y110,IF(Q110="CCO",+Y110,0))))</f>
        <v>2.48</v>
      </c>
      <c r="G110" s="142">
        <f>_xlfn.IFERROR(IF(AND(S110&lt;=$A$2,W110&gt;=$A$2),1,0)+IF(AND(S110&lt;=$A$3,W110&gt;=$A$3),1,0)+IF(AND(S110&lt;=$A$4,W110&gt;=$A$4),1,0)+IF(AND(S110&lt;=$A$5,W110&gt;=$A$5),1,0)+IF(AND(S110&lt;=$A$10,W110&gt;=$A$10),1,0)+IF(AND(S110&lt;=$A$14,W110&gt;=$A$14),1,0)+IF(AND(S110&lt;=$A$15,W110&gt;=$A$15),1,0),"")</f>
        <v>0</v>
      </c>
      <c r="H110" s="142">
        <f>IF(F110=0,0,+F110-SUM(G110*24))</f>
        <v>2.48</v>
      </c>
      <c r="I110" s="171">
        <v>49085</v>
      </c>
      <c r="J110" s="169" t="s">
        <v>115</v>
      </c>
      <c r="K110" s="169">
        <v>760</v>
      </c>
      <c r="L110" s="169">
        <v>928</v>
      </c>
      <c r="M110" s="169">
        <v>2505</v>
      </c>
      <c r="N110" s="169">
        <v>760</v>
      </c>
      <c r="O110" s="169">
        <v>928</v>
      </c>
      <c r="P110" s="169">
        <v>2505</v>
      </c>
      <c r="Q110" s="169" t="s">
        <v>114</v>
      </c>
      <c r="R110" s="169">
        <v>1</v>
      </c>
      <c r="S110" s="183">
        <v>41262</v>
      </c>
      <c r="T110" s="169">
        <v>13322100</v>
      </c>
      <c r="U110" s="169">
        <v>0</v>
      </c>
      <c r="V110" s="169">
        <v>0</v>
      </c>
      <c r="W110" s="183">
        <v>41262</v>
      </c>
      <c r="X110" s="169">
        <v>16020000</v>
      </c>
      <c r="Y110" s="169">
        <v>2.48</v>
      </c>
    </row>
    <row r="111" spans="3:25" ht="15">
      <c r="C111" s="141">
        <f>IF(Q111="ADSL",0,IF(Q111="CRKT",0,1))</f>
        <v>1</v>
      </c>
      <c r="D111" s="141">
        <f>IF(Q111="NDT",1,IF(Q111="CBDT",1,IF(Q111="BSWD",1,IF(Q111="CCO",1,0))))</f>
        <v>1</v>
      </c>
      <c r="E111" s="141">
        <f>IF(AND(D111=1,F111&lt;=24),1,0)</f>
        <v>1</v>
      </c>
      <c r="F111" s="141">
        <f>IF(Q111="NDT",+Y111,IF(Q111="CBDT",+Y111,IF(Q111="BSWD",+Y111,IF(Q111="CCO",+Y111,0))))</f>
        <v>2.63</v>
      </c>
      <c r="G111" s="142">
        <f>_xlfn.IFERROR(IF(AND(S111&lt;=$A$2,W111&gt;=$A$2),1,0)+IF(AND(S111&lt;=$A$3,W111&gt;=$A$3),1,0)+IF(AND(S111&lt;=$A$4,W111&gt;=$A$4),1,0)+IF(AND(S111&lt;=$A$5,W111&gt;=$A$5),1,0)+IF(AND(S111&lt;=$A$10,W111&gt;=$A$10),1,0)+IF(AND(S111&lt;=$A$14,W111&gt;=$A$14),1,0)+IF(AND(S111&lt;=$A$15,W111&gt;=$A$15),1,0),"")</f>
        <v>0</v>
      </c>
      <c r="H111" s="142">
        <f>IF(F111=0,0,+F111-SUM(G111*24))</f>
        <v>2.63</v>
      </c>
      <c r="I111" s="171">
        <v>49075</v>
      </c>
      <c r="J111" s="169" t="s">
        <v>188</v>
      </c>
      <c r="K111" s="169">
        <v>760</v>
      </c>
      <c r="L111" s="169">
        <v>928</v>
      </c>
      <c r="M111" s="169">
        <v>2505</v>
      </c>
      <c r="N111" s="169">
        <v>760</v>
      </c>
      <c r="O111" s="169">
        <v>928</v>
      </c>
      <c r="P111" s="169">
        <v>2505</v>
      </c>
      <c r="Q111" s="169" t="s">
        <v>114</v>
      </c>
      <c r="R111" s="169">
        <v>1</v>
      </c>
      <c r="S111" s="183">
        <v>41262</v>
      </c>
      <c r="T111" s="169">
        <v>9390000</v>
      </c>
      <c r="U111" s="169">
        <v>0</v>
      </c>
      <c r="V111" s="169">
        <v>0</v>
      </c>
      <c r="W111" s="183">
        <v>41262</v>
      </c>
      <c r="X111" s="169">
        <v>12170000</v>
      </c>
      <c r="Y111" s="169">
        <v>2.63</v>
      </c>
    </row>
    <row r="112" spans="3:8" ht="12.75">
      <c r="C112" s="149">
        <f>SUM(C109:C111)</f>
        <v>3</v>
      </c>
      <c r="D112" s="149">
        <f>SUM(D109:D111)</f>
        <v>2</v>
      </c>
      <c r="E112" s="149">
        <f>SUM(E109:E111)</f>
        <v>2</v>
      </c>
      <c r="F112" s="149">
        <f>SUM(F109:F111)</f>
        <v>5.109999999999999</v>
      </c>
      <c r="G112" s="149">
        <f>SUM(G109:G111)</f>
        <v>0</v>
      </c>
      <c r="H112" s="149">
        <f>SUM(H109:H111)</f>
        <v>5.109999999999999</v>
      </c>
    </row>
  </sheetData>
  <sheetProtection/>
  <conditionalFormatting sqref="G1">
    <cfRule type="cellIs" priority="11" dxfId="0" operator="greaterThan">
      <formula>0</formula>
    </cfRule>
  </conditionalFormatting>
  <conditionalFormatting sqref="G10:G12">
    <cfRule type="cellIs" priority="10" dxfId="0" operator="greaterThan">
      <formula>0</formula>
    </cfRule>
  </conditionalFormatting>
  <conditionalFormatting sqref="G94:G104">
    <cfRule type="cellIs" priority="2" dxfId="0" operator="greaterThan">
      <formula>0</formula>
    </cfRule>
  </conditionalFormatting>
  <conditionalFormatting sqref="G2">
    <cfRule type="cellIs" priority="8" dxfId="0" operator="greaterThan">
      <formula>0</formula>
    </cfRule>
  </conditionalFormatting>
  <conditionalFormatting sqref="G3:G8">
    <cfRule type="cellIs" priority="7" dxfId="0" operator="greaterThan">
      <formula>0</formula>
    </cfRule>
  </conditionalFormatting>
  <conditionalFormatting sqref="G109:G111">
    <cfRule type="cellIs" priority="1" dxfId="0" operator="greaterThan">
      <formula>0</formula>
    </cfRule>
  </conditionalFormatting>
  <conditionalFormatting sqref="G13:G22">
    <cfRule type="cellIs" priority="6" dxfId="0" operator="greaterThan">
      <formula>0</formula>
    </cfRule>
  </conditionalFormatting>
  <conditionalFormatting sqref="G27:G40">
    <cfRule type="cellIs" priority="5" dxfId="0" operator="greaterThan">
      <formula>0</formula>
    </cfRule>
  </conditionalFormatting>
  <conditionalFormatting sqref="G45:G48">
    <cfRule type="cellIs" priority="4" dxfId="0" operator="greaterThan">
      <formula>0</formula>
    </cfRule>
  </conditionalFormatting>
  <conditionalFormatting sqref="G53:G89">
    <cfRule type="cellIs" priority="3" dxfId="0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Turner, Rebecca</cp:lastModifiedBy>
  <cp:lastPrinted>2011-05-16T19:05:40Z</cp:lastPrinted>
  <dcterms:created xsi:type="dcterms:W3CDTF">2009-11-05T22:32:05Z</dcterms:created>
  <dcterms:modified xsi:type="dcterms:W3CDTF">2013-04-11T21:35:56Z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