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075"/>
  </bookViews>
  <sheets>
    <sheet name="GO 133-C Repor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41" i="1" l="1"/>
  <c r="M41" i="1"/>
  <c r="K41" i="1"/>
  <c r="I41" i="1"/>
  <c r="O40" i="1"/>
  <c r="M40" i="1"/>
  <c r="K40" i="1"/>
  <c r="I40" i="1"/>
  <c r="O39" i="1"/>
  <c r="M39" i="1"/>
  <c r="K39" i="1"/>
  <c r="I39" i="1"/>
  <c r="P30" i="1" l="1"/>
  <c r="O30" i="1"/>
  <c r="N30" i="1"/>
  <c r="M30" i="1"/>
  <c r="L30" i="1"/>
  <c r="K30" i="1"/>
  <c r="J30" i="1"/>
  <c r="I30" i="1"/>
  <c r="H30" i="1"/>
  <c r="G30" i="1"/>
  <c r="F30" i="1"/>
  <c r="E30" i="1"/>
  <c r="P27" i="1"/>
  <c r="O27" i="1"/>
  <c r="N27" i="1"/>
  <c r="M27" i="1"/>
  <c r="L27" i="1"/>
  <c r="K27" i="1"/>
  <c r="J27" i="1"/>
  <c r="I27" i="1"/>
  <c r="H27" i="1"/>
  <c r="G27" i="1"/>
  <c r="F27" i="1"/>
  <c r="E27" i="1"/>
  <c r="P24" i="1"/>
  <c r="O24" i="1"/>
  <c r="N24" i="1"/>
  <c r="M24" i="1"/>
  <c r="L24" i="1"/>
  <c r="K24" i="1"/>
  <c r="J24" i="1"/>
  <c r="I24" i="1"/>
  <c r="H24" i="1"/>
  <c r="G24" i="1"/>
  <c r="F24" i="1"/>
  <c r="E24" i="1"/>
  <c r="P21" i="1"/>
  <c r="O21" i="1"/>
  <c r="N21" i="1"/>
  <c r="M21" i="1"/>
  <c r="L21" i="1"/>
  <c r="K21" i="1"/>
  <c r="J21" i="1"/>
  <c r="I21" i="1"/>
  <c r="H21" i="1"/>
  <c r="G21" i="1"/>
  <c r="F21" i="1"/>
  <c r="E21" i="1"/>
  <c r="F16" i="1"/>
  <c r="E16" i="1"/>
  <c r="P12" i="1"/>
  <c r="P14" i="1" s="1"/>
  <c r="P15" i="1" s="1"/>
  <c r="P17" i="1" s="1"/>
  <c r="O12" i="1"/>
  <c r="O14" i="1" s="1"/>
  <c r="O15" i="1" s="1"/>
  <c r="O17" i="1" s="1"/>
  <c r="N12" i="1"/>
  <c r="N14" i="1" s="1"/>
  <c r="N15" i="1" s="1"/>
  <c r="N17" i="1" s="1"/>
  <c r="M12" i="1"/>
  <c r="M14" i="1" s="1"/>
  <c r="M15" i="1" s="1"/>
  <c r="M17" i="1" s="1"/>
  <c r="L12" i="1"/>
  <c r="L14" i="1" s="1"/>
  <c r="L15" i="1" s="1"/>
  <c r="L17" i="1" s="1"/>
  <c r="K12" i="1"/>
  <c r="K14" i="1" s="1"/>
  <c r="K15" i="1" s="1"/>
  <c r="K17" i="1" s="1"/>
  <c r="J12" i="1"/>
  <c r="J14" i="1" s="1"/>
  <c r="J15" i="1" s="1"/>
  <c r="J17" i="1" s="1"/>
  <c r="I12" i="1"/>
  <c r="I14" i="1" s="1"/>
  <c r="I15" i="1" s="1"/>
  <c r="I17" i="1" s="1"/>
  <c r="H12" i="1"/>
  <c r="H14" i="1" s="1"/>
  <c r="H15" i="1" s="1"/>
  <c r="H17" i="1" s="1"/>
  <c r="G12" i="1"/>
  <c r="G14" i="1" s="1"/>
  <c r="G15" i="1" s="1"/>
  <c r="G17" i="1" s="1"/>
  <c r="F12" i="1"/>
  <c r="F14" i="1" s="1"/>
  <c r="F15" i="1" s="1"/>
  <c r="F17" i="1" s="1"/>
  <c r="E12" i="1"/>
  <c r="E14" i="1" s="1"/>
  <c r="E15" i="1" s="1"/>
  <c r="E17" i="1" s="1"/>
  <c r="P11" i="1"/>
  <c r="P13" i="1" s="1"/>
  <c r="O11" i="1"/>
  <c r="O13" i="1" s="1"/>
  <c r="N11" i="1"/>
  <c r="N13" i="1" s="1"/>
  <c r="M11" i="1"/>
  <c r="M13" i="1" s="1"/>
  <c r="L11" i="1"/>
  <c r="L13" i="1" s="1"/>
  <c r="K11" i="1"/>
  <c r="K13" i="1" s="1"/>
  <c r="J11" i="1"/>
  <c r="J13" i="1" s="1"/>
  <c r="I11" i="1"/>
  <c r="I13" i="1" s="1"/>
  <c r="H11" i="1"/>
  <c r="G11" i="1"/>
  <c r="G13" i="1" s="1"/>
  <c r="F11" i="1"/>
  <c r="F13" i="1" s="1"/>
  <c r="E11" i="1"/>
  <c r="E13" i="1" s="1"/>
  <c r="H13" i="1" l="1"/>
</calcChain>
</file>

<file path=xl/sharedStrings.xml><?xml version="1.0" encoding="utf-8"?>
<sst xmlns="http://schemas.openxmlformats.org/spreadsheetml/2006/main" count="90" uniqueCount="70">
  <si>
    <t>California Public Utilities Commission
Service Quality Standards Reporting
General Order No. 133-C</t>
  </si>
  <si>
    <t xml:space="preserve">   Company Name: </t>
  </si>
  <si>
    <t>Citizens Telecommunications of California, Inc</t>
  </si>
  <si>
    <t>U#:</t>
  </si>
  <si>
    <t>U-1024-C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</si>
  <si>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</si>
  <si>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</si>
  <si>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</si>
  <si>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</si>
  <si>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</si>
  <si>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</si>
  <si>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</si>
  <si>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</si>
  <si>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</si>
  <si>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</si>
  <si>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</si>
  <si>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</si>
  <si>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</si>
  <si>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</si>
  <si>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</si>
  <si>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</si>
  <si>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</si>
  <si>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</si>
  <si>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</si>
  <si>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</si>
  <si>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</si>
  <si>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</si>
  <si>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</si>
  <si>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</si>
  <si>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</si>
  <si>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</si>
  <si>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</si>
  <si>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</si>
  <si>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</si>
  <si>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</si>
  <si>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</si>
  <si>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</si>
  <si>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</si>
  <si>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</si>
  <si>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</si>
  <si>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</si>
  <si>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</si>
  <si>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</si>
  <si>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</si>
  <si>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</si>
  <si>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</si>
  <si>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</si>
  <si>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</si>
  <si>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</si>
  <si>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</si>
  <si>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</si>
  <si>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</si>
  <si>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</si>
  <si>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</si>
  <si>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</si>
  <si>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</si>
  <si>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 xml:space="preserve"> </t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</si>
  <si>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</si>
  <si>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</si>
  <si>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</si>
  <si>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</si>
  <si>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</si>
  <si>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</si>
  <si>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</si>
  <si>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</si>
  <si>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cassandra.guinness@frontiercorp.com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</si>
  <si>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</si>
  <si>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</si>
  <si>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</si>
  <si>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Total # of calls for TR &amp;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</si>
</sst>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7" applyNumberFormat="0" applyAlignment="0" applyProtection="0"/>
    <xf numFmtId="0" fontId="13" fillId="21" borderId="17" applyNumberFormat="0" applyAlignment="0" applyProtection="0"/>
    <xf numFmtId="0" fontId="13" fillId="21" borderId="17" applyNumberFormat="0" applyAlignment="0" applyProtection="0"/>
    <xf numFmtId="0" fontId="13" fillId="21" borderId="17" applyNumberFormat="0" applyAlignment="0" applyProtection="0"/>
    <xf numFmtId="0" fontId="13" fillId="21" borderId="17" applyNumberFormat="0" applyAlignment="0" applyProtection="0"/>
    <xf numFmtId="0" fontId="13" fillId="21" borderId="17" applyNumberFormat="0" applyAlignment="0" applyProtection="0"/>
    <xf numFmtId="0" fontId="14" fillId="22" borderId="18" applyNumberFormat="0" applyAlignment="0" applyProtection="0"/>
    <xf numFmtId="0" fontId="14" fillId="22" borderId="18" applyNumberFormat="0" applyAlignment="0" applyProtection="0"/>
    <xf numFmtId="0" fontId="14" fillId="22" borderId="18" applyNumberFormat="0" applyAlignment="0" applyProtection="0"/>
    <xf numFmtId="0" fontId="14" fillId="22" borderId="18" applyNumberFormat="0" applyAlignment="0" applyProtection="0"/>
    <xf numFmtId="0" fontId="14" fillId="22" borderId="18" applyNumberFormat="0" applyAlignment="0" applyProtection="0"/>
    <xf numFmtId="0" fontId="14" fillId="22" borderId="1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7" applyNumberFormat="0" applyAlignment="0" applyProtection="0"/>
    <xf numFmtId="0" fontId="20" fillId="8" borderId="17" applyNumberFormat="0" applyAlignment="0" applyProtection="0"/>
    <xf numFmtId="0" fontId="20" fillId="8" borderId="17" applyNumberFormat="0" applyAlignment="0" applyProtection="0"/>
    <xf numFmtId="0" fontId="20" fillId="8" borderId="17" applyNumberFormat="0" applyAlignment="0" applyProtection="0"/>
    <xf numFmtId="0" fontId="20" fillId="8" borderId="17" applyNumberFormat="0" applyAlignment="0" applyProtection="0"/>
    <xf numFmtId="0" fontId="20" fillId="8" borderId="17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3" fillId="24" borderId="23" applyNumberFormat="0" applyFont="0" applyAlignment="0" applyProtection="0"/>
    <xf numFmtId="0" fontId="23" fillId="21" borderId="24" applyNumberFormat="0" applyAlignment="0" applyProtection="0"/>
    <xf numFmtId="0" fontId="23" fillId="21" borderId="24" applyNumberFormat="0" applyAlignment="0" applyProtection="0"/>
    <xf numFmtId="0" fontId="23" fillId="21" borderId="24" applyNumberFormat="0" applyAlignment="0" applyProtection="0"/>
    <xf numFmtId="0" fontId="23" fillId="21" borderId="24" applyNumberFormat="0" applyAlignment="0" applyProtection="0"/>
    <xf numFmtId="0" fontId="23" fillId="21" borderId="24" applyNumberFormat="0" applyAlignment="0" applyProtection="0"/>
    <xf numFmtId="0" fontId="23" fillId="21" borderId="2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3" fontId="3" fillId="2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5" xfId="0" applyFont="1" applyBorder="1"/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3" xfId="0" applyFont="1" applyBorder="1"/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0" fontId="3" fillId="2" borderId="11" xfId="0" applyFont="1" applyFill="1" applyBorder="1"/>
    <xf numFmtId="0" fontId="3" fillId="2" borderId="15" xfId="0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0" fontId="3" fillId="0" borderId="15" xfId="0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0" borderId="13" xfId="0" applyFont="1" applyBorder="1" applyAlignment="1">
      <alignment wrapText="1"/>
    </xf>
    <xf numFmtId="0" fontId="3" fillId="2" borderId="13" xfId="0" applyFont="1" applyFill="1" applyBorder="1"/>
    <xf numFmtId="0" fontId="3" fillId="0" borderId="13" xfId="0" applyFont="1" applyFill="1" applyBorder="1"/>
    <xf numFmtId="1" fontId="3" fillId="2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16" xfId="0" applyFont="1" applyBorder="1"/>
    <xf numFmtId="10" fontId="7" fillId="2" borderId="15" xfId="0" applyNumberFormat="1" applyFont="1" applyFill="1" applyBorder="1"/>
    <xf numFmtId="10" fontId="8" fillId="2" borderId="15" xfId="0" applyNumberFormat="1" applyFont="1" applyFill="1" applyBorder="1"/>
    <xf numFmtId="10" fontId="8" fillId="0" borderId="15" xfId="0" applyNumberFormat="1" applyFont="1" applyFill="1" applyBorder="1"/>
    <xf numFmtId="0" fontId="3" fillId="2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60"/>
    <xf numFmtId="0" fontId="3" fillId="0" borderId="0" xfId="160" applyFont="1" applyFill="1"/>
    <xf numFmtId="0" fontId="3" fillId="0" borderId="0" xfId="160" applyFill="1"/>
    <xf numFmtId="0" fontId="0" fillId="0" borderId="0" xfId="0" applyFill="1" applyBorder="1" applyAlignment="1"/>
    <xf numFmtId="0" fontId="4" fillId="0" borderId="10" xfId="0" applyFon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ill="1" applyBorder="1" applyAlignment="1"/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10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3" fontId="3" fillId="25" borderId="10" xfId="0" applyNumberFormat="1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0" borderId="10" xfId="0" applyBorder="1" applyAlignment="1"/>
    <xf numFmtId="0" fontId="0" fillId="2" borderId="12" xfId="0" applyFill="1" applyBorder="1" applyAlignment="1"/>
    <xf numFmtId="0" fontId="4" fillId="0" borderId="2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3" fontId="3" fillId="2" borderId="1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3" fillId="0" borderId="12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3" fillId="0" borderId="15" xfId="0" applyFont="1" applyFill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</cellXfs>
  <cellStyles count="190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1 2 2" xfId="51"/>
    <cellStyle name="60% - Accent1 2 2 2" xfId="52"/>
    <cellStyle name="60% - Accent1 2 3" xfId="53"/>
    <cellStyle name="60% - Accent2 2" xfId="54"/>
    <cellStyle name="60% - Accent2 2 2" xfId="55"/>
    <cellStyle name="60% - Accent2 2 2 2" xfId="56"/>
    <cellStyle name="60% - Accent2 2 3" xfId="57"/>
    <cellStyle name="60% - Accent3 2" xfId="58"/>
    <cellStyle name="60% - Accent3 2 2" xfId="59"/>
    <cellStyle name="60% - Accent3 2 2 2" xfId="60"/>
    <cellStyle name="60% - Accent3 2 3" xfId="61"/>
    <cellStyle name="60% - Accent4 2" xfId="62"/>
    <cellStyle name="60% - Accent4 2 2" xfId="63"/>
    <cellStyle name="60% - Accent4 2 2 2" xfId="64"/>
    <cellStyle name="60% - Accent4 2 3" xfId="65"/>
    <cellStyle name="60% - Accent5 2" xfId="66"/>
    <cellStyle name="60% - Accent5 2 2" xfId="67"/>
    <cellStyle name="60% - Accent5 2 2 2" xfId="68"/>
    <cellStyle name="60% - Accent5 2 3" xfId="69"/>
    <cellStyle name="60% - Accent6 2" xfId="70"/>
    <cellStyle name="60% - Accent6 2 2" xfId="71"/>
    <cellStyle name="60% - Accent6 2 2 2" xfId="72"/>
    <cellStyle name="60% - Accent6 2 3" xfId="73"/>
    <cellStyle name="Accent1 2" xfId="74"/>
    <cellStyle name="Accent1 2 2" xfId="75"/>
    <cellStyle name="Accent1 2 2 2" xfId="76"/>
    <cellStyle name="Accent1 2 3" xfId="77"/>
    <cellStyle name="Accent2 2" xfId="78"/>
    <cellStyle name="Accent2 2 2" xfId="79"/>
    <cellStyle name="Accent2 2 2 2" xfId="80"/>
    <cellStyle name="Accent2 2 3" xfId="81"/>
    <cellStyle name="Accent3 2" xfId="82"/>
    <cellStyle name="Accent3 2 2" xfId="83"/>
    <cellStyle name="Accent3 2 2 2" xfId="84"/>
    <cellStyle name="Accent3 2 3" xfId="85"/>
    <cellStyle name="Accent4 2" xfId="86"/>
    <cellStyle name="Accent4 2 2" xfId="87"/>
    <cellStyle name="Accent4 2 2 2" xfId="88"/>
    <cellStyle name="Accent4 2 3" xfId="89"/>
    <cellStyle name="Accent5 2" xfId="90"/>
    <cellStyle name="Accent5 2 2" xfId="91"/>
    <cellStyle name="Accent5 2 2 2" xfId="92"/>
    <cellStyle name="Accent5 2 3" xfId="93"/>
    <cellStyle name="Accent6 2" xfId="94"/>
    <cellStyle name="Accent6 2 2" xfId="95"/>
    <cellStyle name="Accent6 2 2 2" xfId="96"/>
    <cellStyle name="Accent6 2 3" xfId="97"/>
    <cellStyle name="Bad 2" xfId="98"/>
    <cellStyle name="Bad 2 2" xfId="99"/>
    <cellStyle name="Bad 2 2 2" xfId="100"/>
    <cellStyle name="Bad 2 3" xfId="101"/>
    <cellStyle name="Calculation 2" xfId="102"/>
    <cellStyle name="Calculation 2 2" xfId="103"/>
    <cellStyle name="Calculation 2 2 2" xfId="104"/>
    <cellStyle name="Calculation 2 2_Sep Exc" xfId="105"/>
    <cellStyle name="Calculation 2 3" xfId="106"/>
    <cellStyle name="Calculation 2_Sep Exc" xfId="107"/>
    <cellStyle name="Check Cell 2" xfId="108"/>
    <cellStyle name="Check Cell 2 2" xfId="109"/>
    <cellStyle name="Check Cell 2 2 2" xfId="110"/>
    <cellStyle name="Check Cell 2 2_Sep Exc" xfId="111"/>
    <cellStyle name="Check Cell 2 3" xfId="112"/>
    <cellStyle name="Check Cell 2_Sep Exc" xfId="113"/>
    <cellStyle name="Explanatory Text 2" xfId="114"/>
    <cellStyle name="Explanatory Text 2 2" xfId="115"/>
    <cellStyle name="Explanatory Text 2 2 2" xfId="116"/>
    <cellStyle name="Explanatory Text 2 3" xfId="117"/>
    <cellStyle name="Good 2" xfId="118"/>
    <cellStyle name="Good 2 2" xfId="119"/>
    <cellStyle name="Good 2 2 2" xfId="120"/>
    <cellStyle name="Good 2 3" xfId="121"/>
    <cellStyle name="Heading 1 2" xfId="122"/>
    <cellStyle name="Heading 1 2 2" xfId="123"/>
    <cellStyle name="Heading 1 2 2 2" xfId="124"/>
    <cellStyle name="Heading 1 2 2_Sep Exc" xfId="125"/>
    <cellStyle name="Heading 1 2 3" xfId="126"/>
    <cellStyle name="Heading 1 2_Sep Exc" xfId="127"/>
    <cellStyle name="Heading 2 2" xfId="128"/>
    <cellStyle name="Heading 2 2 2" xfId="129"/>
    <cellStyle name="Heading 2 2 2 2" xfId="130"/>
    <cellStyle name="Heading 2 2 2_Sep Exc" xfId="131"/>
    <cellStyle name="Heading 2 2 3" xfId="132"/>
    <cellStyle name="Heading 2 2_Sep Exc" xfId="133"/>
    <cellStyle name="Heading 3 2" xfId="134"/>
    <cellStyle name="Heading 3 2 2" xfId="135"/>
    <cellStyle name="Heading 3 2 2 2" xfId="136"/>
    <cellStyle name="Heading 3 2 2_Sep Exc" xfId="137"/>
    <cellStyle name="Heading 3 2 3" xfId="138"/>
    <cellStyle name="Heading 3 2_Sep Exc" xfId="139"/>
    <cellStyle name="Heading 4 2" xfId="140"/>
    <cellStyle name="Heading 4 2 2" xfId="141"/>
    <cellStyle name="Heading 4 2 2 2" xfId="142"/>
    <cellStyle name="Heading 4 2 3" xfId="143"/>
    <cellStyle name="Hyperlink" xfId="1" builtinId="8"/>
    <cellStyle name="Input 2" xfId="144"/>
    <cellStyle name="Input 2 2" xfId="145"/>
    <cellStyle name="Input 2 2 2" xfId="146"/>
    <cellStyle name="Input 2 2_Sep Exc" xfId="147"/>
    <cellStyle name="Input 2 3" xfId="148"/>
    <cellStyle name="Input 2_Sep Exc" xfId="149"/>
    <cellStyle name="Linked Cell 2" xfId="150"/>
    <cellStyle name="Linked Cell 2 2" xfId="151"/>
    <cellStyle name="Linked Cell 2 2 2" xfId="152"/>
    <cellStyle name="Linked Cell 2 2_Sep Exc" xfId="153"/>
    <cellStyle name="Linked Cell 2 3" xfId="154"/>
    <cellStyle name="Linked Cell 2_Sep Exc" xfId="155"/>
    <cellStyle name="Neutral 2" xfId="156"/>
    <cellStyle name="Neutral 2 2" xfId="157"/>
    <cellStyle name="Neutral 2 2 2" xfId="158"/>
    <cellStyle name="Neutral 2 3" xfId="159"/>
    <cellStyle name="Normal" xfId="0" builtinId="0"/>
    <cellStyle name="Normal 2" xfId="160"/>
    <cellStyle name="Normal 2 2" xfId="161"/>
    <cellStyle name="Normal 3" xfId="162"/>
    <cellStyle name="Normal 3 2" xfId="163"/>
    <cellStyle name="Normal 4" xfId="164"/>
    <cellStyle name="Normal 5" xfId="165"/>
    <cellStyle name="Normal 6" xfId="166"/>
    <cellStyle name="Note 2" xfId="167"/>
    <cellStyle name="Note 2 2" xfId="168"/>
    <cellStyle name="Note 2_Sep Exc" xfId="169"/>
    <cellStyle name="Output 2" xfId="170"/>
    <cellStyle name="Output 2 2" xfId="171"/>
    <cellStyle name="Output 2 2 2" xfId="172"/>
    <cellStyle name="Output 2 2_Sep Exc" xfId="173"/>
    <cellStyle name="Output 2 3" xfId="174"/>
    <cellStyle name="Output 2_Sep Exc" xfId="175"/>
    <cellStyle name="Title 2" xfId="176"/>
    <cellStyle name="Title 2 2" xfId="177"/>
    <cellStyle name="Title 2 2 2" xfId="178"/>
    <cellStyle name="Title 2 3" xfId="179"/>
    <cellStyle name="Total 2" xfId="180"/>
    <cellStyle name="Total 2 2" xfId="181"/>
    <cellStyle name="Total 2 2 2" xfId="182"/>
    <cellStyle name="Total 2 2_Sep Exc" xfId="183"/>
    <cellStyle name="Total 2 3" xfId="184"/>
    <cellStyle name="Total 2_Sep Exc" xfId="185"/>
    <cellStyle name="Warning Text 2" xfId="186"/>
    <cellStyle name="Warning Text 2 2" xfId="187"/>
    <cellStyle name="Warning Text 2 2 2" xfId="188"/>
    <cellStyle name="Warning Text 2 3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tchman\r&amp;m\State%20Reports\California\2014\CA%202014%20answer%20perform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"/>
    </sheetNames>
    <sheetDataSet>
      <sheetData sheetId="0" refreshError="1">
        <row r="16">
          <cell r="D16">
            <v>90983</v>
          </cell>
          <cell r="G16">
            <v>85982</v>
          </cell>
          <cell r="J16">
            <v>89182</v>
          </cell>
          <cell r="M16">
            <v>103572</v>
          </cell>
        </row>
        <row r="17">
          <cell r="D17">
            <v>79917</v>
          </cell>
          <cell r="G17">
            <v>77935</v>
          </cell>
          <cell r="J17">
            <v>80057</v>
          </cell>
          <cell r="M17">
            <v>73832</v>
          </cell>
        </row>
        <row r="19">
          <cell r="D19">
            <v>0.83740630904563484</v>
          </cell>
          <cell r="G19">
            <v>0.8604478090716623</v>
          </cell>
          <cell r="J19">
            <v>0.76350600197359386</v>
          </cell>
          <cell r="M19">
            <v>0.48329992415212913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guinness@frontier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tabSelected="1" topLeftCell="A7" workbookViewId="0">
      <selection activeCell="K54" sqref="K54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s="3" customFormat="1" ht="13.5" thickBot="1" x14ac:dyDescent="0.25">
      <c r="B2" s="3" t="s">
        <v>1</v>
      </c>
      <c r="D2" s="95" t="s">
        <v>2</v>
      </c>
      <c r="E2" s="95"/>
      <c r="I2" s="4" t="s">
        <v>3</v>
      </c>
      <c r="J2" s="5" t="s">
        <v>4</v>
      </c>
      <c r="M2" s="3" t="s">
        <v>5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6</v>
      </c>
      <c r="D4" s="7"/>
      <c r="E4" s="7"/>
      <c r="I4" s="4" t="s">
        <v>7</v>
      </c>
      <c r="J4" s="6"/>
      <c r="L4" s="8" t="s">
        <v>8</v>
      </c>
      <c r="M4" s="8"/>
      <c r="N4" s="8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96" t="s">
        <v>9</v>
      </c>
      <c r="C7" s="97"/>
      <c r="D7" s="98"/>
      <c r="E7" s="105" t="s">
        <v>10</v>
      </c>
      <c r="F7" s="106"/>
      <c r="G7" s="106"/>
      <c r="H7" s="109" t="s">
        <v>11</v>
      </c>
      <c r="I7" s="110"/>
      <c r="J7" s="111"/>
      <c r="K7" s="115" t="s">
        <v>12</v>
      </c>
      <c r="L7" s="106"/>
      <c r="M7" s="106"/>
      <c r="N7" s="109" t="s">
        <v>13</v>
      </c>
      <c r="O7" s="110"/>
      <c r="P7" s="111"/>
    </row>
    <row r="8" spans="2:16" ht="12.75" customHeight="1" x14ac:dyDescent="0.2">
      <c r="B8" s="99"/>
      <c r="C8" s="100"/>
      <c r="D8" s="101"/>
      <c r="E8" s="107"/>
      <c r="F8" s="108"/>
      <c r="G8" s="108"/>
      <c r="H8" s="112"/>
      <c r="I8" s="113"/>
      <c r="J8" s="114"/>
      <c r="K8" s="108"/>
      <c r="L8" s="108"/>
      <c r="M8" s="108"/>
      <c r="N8" s="112"/>
      <c r="O8" s="113"/>
      <c r="P8" s="114"/>
    </row>
    <row r="9" spans="2:16" ht="12.75" customHeight="1" x14ac:dyDescent="0.2">
      <c r="B9" s="99"/>
      <c r="C9" s="100"/>
      <c r="D9" s="101"/>
      <c r="E9" s="116" t="s">
        <v>14</v>
      </c>
      <c r="F9" s="117"/>
      <c r="G9" s="118"/>
      <c r="H9" s="54" t="s">
        <v>15</v>
      </c>
      <c r="I9" s="119"/>
      <c r="J9" s="120"/>
      <c r="K9" s="116" t="s">
        <v>16</v>
      </c>
      <c r="L9" s="117"/>
      <c r="M9" s="118"/>
      <c r="N9" s="54" t="s">
        <v>17</v>
      </c>
      <c r="O9" s="119"/>
      <c r="P9" s="120"/>
    </row>
    <row r="10" spans="2:16" s="13" customFormat="1" ht="12.75" customHeight="1" x14ac:dyDescent="0.2">
      <c r="B10" s="102"/>
      <c r="C10" s="103"/>
      <c r="D10" s="104"/>
      <c r="E10" s="9" t="s">
        <v>18</v>
      </c>
      <c r="F10" s="9" t="s">
        <v>19</v>
      </c>
      <c r="G10" s="10" t="s">
        <v>20</v>
      </c>
      <c r="H10" s="11" t="s">
        <v>21</v>
      </c>
      <c r="I10" s="12" t="s">
        <v>22</v>
      </c>
      <c r="J10" s="11" t="s">
        <v>23</v>
      </c>
      <c r="K10" s="10" t="s">
        <v>24</v>
      </c>
      <c r="L10" s="9" t="s">
        <v>25</v>
      </c>
      <c r="M10" s="10" t="s">
        <v>26</v>
      </c>
      <c r="N10" s="11" t="s">
        <v>27</v>
      </c>
      <c r="O10" s="12" t="s">
        <v>28</v>
      </c>
      <c r="P10" s="11" t="s">
        <v>29</v>
      </c>
    </row>
    <row r="11" spans="2:16" ht="12.75" hidden="1" customHeight="1" x14ac:dyDescent="0.2">
      <c r="B11" s="121" t="s">
        <v>30</v>
      </c>
      <c r="C11" s="98"/>
      <c r="D11" s="14" t="s">
        <v>31</v>
      </c>
      <c r="E11" s="15">
        <f>+'[1]2012'!$C$10-'[1]2012'!$F$7</f>
        <v>5786</v>
      </c>
      <c r="F11" s="15">
        <f>+'[1]2012'!$C$20-'[1]2012'!$F$17</f>
        <v>7950</v>
      </c>
      <c r="G11" s="15">
        <f>+'[1]2012'!$C$30-'[1]2012'!$F$26</f>
        <v>5889</v>
      </c>
      <c r="H11" s="16">
        <f>+'[1]2012'!$C$40-'[1]2012'!$F$36</f>
        <v>4677</v>
      </c>
      <c r="I11" s="16">
        <f>+'[1]2012'!$C$49-'[1]2012'!$F$45</f>
        <v>4504</v>
      </c>
      <c r="J11" s="16">
        <f>+'[1]2012'!$C$58-'[1]2012'!$F$54</f>
        <v>4778</v>
      </c>
      <c r="K11" s="15">
        <f>+'[1]2012'!$C$67-'[1]2012'!$F$63</f>
        <v>4677</v>
      </c>
      <c r="L11" s="15">
        <f>+'[1]2012'!$C$76-'[1]2012'!$F$72</f>
        <v>22926</v>
      </c>
      <c r="M11" s="15">
        <f>+'[1]2012'!$C$85-'[1]2012'!$F$81</f>
        <v>5585</v>
      </c>
      <c r="N11" s="16">
        <f>+'[1]2012'!$C$94-'[1]2012'!$F$90</f>
        <v>6121</v>
      </c>
      <c r="O11" s="16">
        <f>+'[1]2012'!$C$103-'[1]2012'!$F$99</f>
        <v>4152</v>
      </c>
      <c r="P11" s="16">
        <f>+'[1]2012'!$C$112-'[1]2012'!$F$108</f>
        <v>11410</v>
      </c>
    </row>
    <row r="12" spans="2:16" hidden="1" x14ac:dyDescent="0.2">
      <c r="B12" s="99"/>
      <c r="C12" s="101"/>
      <c r="D12" s="17" t="s">
        <v>32</v>
      </c>
      <c r="E12" s="15">
        <f>+'[1]2012'!$B$10-'[1]2012'!$E$7</f>
        <v>1772</v>
      </c>
      <c r="F12" s="15">
        <f>+'[1]2012'!$B$20-'[1]2012'!$E$17</f>
        <v>2039</v>
      </c>
      <c r="G12" s="15">
        <f>+'[1]2012'!$B$30-'[1]2012'!$E$26</f>
        <v>1944</v>
      </c>
      <c r="H12" s="16">
        <f>+'[1]2012'!$B$40-'[1]2012'!$E$36</f>
        <v>1747</v>
      </c>
      <c r="I12" s="16">
        <f>+'[1]2012'!$B$49-'[1]2012'!$E$45</f>
        <v>1820</v>
      </c>
      <c r="J12" s="16">
        <f>+'[1]2012'!$B$58-'[1]2012'!$E$54</f>
        <v>1684</v>
      </c>
      <c r="K12" s="15">
        <f>+'[1]2012'!$B$67-'[1]2012'!$E$63</f>
        <v>1660</v>
      </c>
      <c r="L12" s="15">
        <f>+'[1]2012'!$B$76-'[1]2012'!$E$72</f>
        <v>3180</v>
      </c>
      <c r="M12" s="15">
        <f>+'[1]2012'!$B$85-'[1]2012'!$E$81</f>
        <v>2026</v>
      </c>
      <c r="N12" s="16">
        <f>+'[1]2012'!$B$94-'[1]2012'!$E$90</f>
        <v>2243</v>
      </c>
      <c r="O12" s="16">
        <f>+'[1]2012'!$B$103-'[1]2012'!$E$99</f>
        <v>1879</v>
      </c>
      <c r="P12" s="16">
        <f>+'[1]2012'!$B$112-'[1]2012'!$E$108</f>
        <v>2091</v>
      </c>
    </row>
    <row r="13" spans="2:16" hidden="1" x14ac:dyDescent="0.2">
      <c r="B13" s="102"/>
      <c r="C13" s="104"/>
      <c r="D13" s="14" t="s">
        <v>33</v>
      </c>
      <c r="E13" s="18">
        <f t="shared" ref="E13:P13" si="0">+E11/E12</f>
        <v>3.265237020316027</v>
      </c>
      <c r="F13" s="18">
        <f t="shared" si="0"/>
        <v>3.8989700833742029</v>
      </c>
      <c r="G13" s="18">
        <f t="shared" si="0"/>
        <v>3.0293209876543208</v>
      </c>
      <c r="H13" s="19">
        <f t="shared" si="0"/>
        <v>2.6771608471665713</v>
      </c>
      <c r="I13" s="19">
        <f t="shared" si="0"/>
        <v>2.4747252747252748</v>
      </c>
      <c r="J13" s="19">
        <f t="shared" si="0"/>
        <v>2.8372921615201898</v>
      </c>
      <c r="K13" s="18">
        <f t="shared" si="0"/>
        <v>2.8174698795180722</v>
      </c>
      <c r="L13" s="18">
        <f t="shared" si="0"/>
        <v>7.2094339622641508</v>
      </c>
      <c r="M13" s="18">
        <f t="shared" si="0"/>
        <v>2.7566633761105628</v>
      </c>
      <c r="N13" s="19">
        <f t="shared" si="0"/>
        <v>2.7289344627730716</v>
      </c>
      <c r="O13" s="19">
        <f t="shared" si="0"/>
        <v>2.209686003193188</v>
      </c>
      <c r="P13" s="19">
        <f t="shared" si="0"/>
        <v>5.456719273075084</v>
      </c>
    </row>
    <row r="14" spans="2:16" ht="12.75" hidden="1" customHeight="1" x14ac:dyDescent="0.2">
      <c r="B14" s="121" t="s">
        <v>34</v>
      </c>
      <c r="C14" s="98"/>
      <c r="D14" s="20" t="s">
        <v>35</v>
      </c>
      <c r="E14" s="15">
        <f t="shared" ref="E14:P14" si="1">+E12</f>
        <v>1772</v>
      </c>
      <c r="F14" s="15">
        <f t="shared" si="1"/>
        <v>2039</v>
      </c>
      <c r="G14" s="15">
        <f t="shared" si="1"/>
        <v>1944</v>
      </c>
      <c r="H14" s="21">
        <f t="shared" si="1"/>
        <v>1747</v>
      </c>
      <c r="I14" s="21">
        <f t="shared" si="1"/>
        <v>1820</v>
      </c>
      <c r="J14" s="21">
        <f t="shared" si="1"/>
        <v>1684</v>
      </c>
      <c r="K14" s="15">
        <f t="shared" si="1"/>
        <v>1660</v>
      </c>
      <c r="L14" s="15">
        <f t="shared" si="1"/>
        <v>3180</v>
      </c>
      <c r="M14" s="15">
        <f t="shared" si="1"/>
        <v>2026</v>
      </c>
      <c r="N14" s="16">
        <f t="shared" si="1"/>
        <v>2243</v>
      </c>
      <c r="O14" s="16">
        <f t="shared" si="1"/>
        <v>1879</v>
      </c>
      <c r="P14" s="16">
        <f t="shared" si="1"/>
        <v>2091</v>
      </c>
    </row>
    <row r="15" spans="2:16" ht="15" hidden="1" customHeight="1" x14ac:dyDescent="0.2">
      <c r="B15" s="99"/>
      <c r="C15" s="101"/>
      <c r="D15" s="22" t="s">
        <v>36</v>
      </c>
      <c r="E15" s="15">
        <f t="shared" ref="E15:M15" si="2">+E14-E16</f>
        <v>1697</v>
      </c>
      <c r="F15" s="15">
        <f t="shared" si="2"/>
        <v>1940</v>
      </c>
      <c r="G15" s="15">
        <f t="shared" si="2"/>
        <v>1883</v>
      </c>
      <c r="H15" s="21">
        <f t="shared" si="2"/>
        <v>1692</v>
      </c>
      <c r="I15" s="21">
        <f t="shared" si="2"/>
        <v>1742</v>
      </c>
      <c r="J15" s="21">
        <f t="shared" si="2"/>
        <v>1600</v>
      </c>
      <c r="K15" s="15">
        <f t="shared" si="2"/>
        <v>1576</v>
      </c>
      <c r="L15" s="15">
        <f t="shared" si="2"/>
        <v>2067</v>
      </c>
      <c r="M15" s="15">
        <f t="shared" si="2"/>
        <v>1881</v>
      </c>
      <c r="N15" s="21">
        <f>+N14-N16</f>
        <v>2098</v>
      </c>
      <c r="O15" s="21">
        <f>+O14-O16</f>
        <v>1784</v>
      </c>
      <c r="P15" s="21">
        <f>+P14-P16</f>
        <v>1854</v>
      </c>
    </row>
    <row r="16" spans="2:16" ht="13.5" hidden="1" customHeight="1" x14ac:dyDescent="0.2">
      <c r="B16" s="99"/>
      <c r="C16" s="101"/>
      <c r="D16" s="22" t="s">
        <v>37</v>
      </c>
      <c r="E16" s="23">
        <f>103-28</f>
        <v>75</v>
      </c>
      <c r="F16" s="23">
        <f>117-18</f>
        <v>99</v>
      </c>
      <c r="G16" s="23">
        <v>61</v>
      </c>
      <c r="H16" s="24">
        <v>55</v>
      </c>
      <c r="I16" s="24">
        <v>78</v>
      </c>
      <c r="J16" s="24">
        <v>84</v>
      </c>
      <c r="K16" s="23">
        <v>84</v>
      </c>
      <c r="L16" s="15">
        <v>1113</v>
      </c>
      <c r="M16" s="23">
        <v>145</v>
      </c>
      <c r="N16" s="24">
        <v>145</v>
      </c>
      <c r="O16" s="24">
        <v>95</v>
      </c>
      <c r="P16" s="24">
        <v>237</v>
      </c>
    </row>
    <row r="17" spans="2:16" hidden="1" x14ac:dyDescent="0.2">
      <c r="B17" s="102"/>
      <c r="C17" s="104"/>
      <c r="D17" s="14" t="s">
        <v>38</v>
      </c>
      <c r="E17" s="25">
        <f t="shared" ref="E17:M17" si="3">+E15/E14</f>
        <v>0.95767494356659144</v>
      </c>
      <c r="F17" s="25">
        <f t="shared" si="3"/>
        <v>0.95144678764100044</v>
      </c>
      <c r="G17" s="25">
        <f t="shared" si="3"/>
        <v>0.96862139917695478</v>
      </c>
      <c r="H17" s="26">
        <f t="shared" si="3"/>
        <v>0.96851745850028625</v>
      </c>
      <c r="I17" s="26">
        <f t="shared" si="3"/>
        <v>0.95714285714285718</v>
      </c>
      <c r="J17" s="26">
        <f t="shared" si="3"/>
        <v>0.95011876484560565</v>
      </c>
      <c r="K17" s="25">
        <f t="shared" si="3"/>
        <v>0.94939759036144578</v>
      </c>
      <c r="L17" s="25">
        <f t="shared" si="3"/>
        <v>0.65</v>
      </c>
      <c r="M17" s="25">
        <f t="shared" si="3"/>
        <v>0.92843040473840077</v>
      </c>
      <c r="N17" s="27">
        <f>+N15/N14</f>
        <v>0.93535443602318324</v>
      </c>
      <c r="O17" s="27">
        <f>+O15/O14</f>
        <v>0.94944119212346989</v>
      </c>
      <c r="P17" s="27">
        <f>+P15/P14</f>
        <v>0.88665710186513624</v>
      </c>
    </row>
    <row r="18" spans="2:16" x14ac:dyDescent="0.2">
      <c r="B18" s="122" t="s">
        <v>39</v>
      </c>
      <c r="C18" s="123"/>
      <c r="D18" s="17"/>
      <c r="E18" s="28"/>
      <c r="F18" s="29"/>
      <c r="G18" s="29"/>
      <c r="H18" s="17"/>
      <c r="I18" s="17"/>
      <c r="J18" s="17"/>
      <c r="K18" s="29"/>
      <c r="L18" s="29"/>
      <c r="M18" s="29"/>
      <c r="N18" s="17"/>
      <c r="O18" s="17"/>
      <c r="P18" s="17"/>
    </row>
    <row r="19" spans="2:16" x14ac:dyDescent="0.2">
      <c r="B19" s="124" t="s">
        <v>40</v>
      </c>
      <c r="C19" s="127" t="s">
        <v>41</v>
      </c>
      <c r="D19" s="20" t="s">
        <v>42</v>
      </c>
      <c r="E19" s="30">
        <v>59538</v>
      </c>
      <c r="F19" s="30">
        <v>58995</v>
      </c>
      <c r="G19" s="30">
        <v>58299</v>
      </c>
      <c r="H19" s="31">
        <v>57161</v>
      </c>
      <c r="I19" s="31">
        <v>57438</v>
      </c>
      <c r="J19" s="31">
        <v>57133</v>
      </c>
      <c r="K19" s="30">
        <v>56768</v>
      </c>
      <c r="L19" s="30">
        <v>56408</v>
      </c>
      <c r="M19" s="30">
        <v>55981</v>
      </c>
      <c r="N19" s="31">
        <v>55607</v>
      </c>
      <c r="O19" s="31">
        <v>55286</v>
      </c>
      <c r="P19" s="31">
        <v>54879</v>
      </c>
    </row>
    <row r="20" spans="2:16" x14ac:dyDescent="0.2">
      <c r="B20" s="125"/>
      <c r="C20" s="128"/>
      <c r="D20" s="17" t="s">
        <v>43</v>
      </c>
      <c r="E20" s="29">
        <v>305</v>
      </c>
      <c r="F20" s="29">
        <v>510</v>
      </c>
      <c r="G20" s="29">
        <v>392</v>
      </c>
      <c r="H20" s="32">
        <v>379</v>
      </c>
      <c r="I20" s="32">
        <v>317</v>
      </c>
      <c r="J20" s="32">
        <v>421</v>
      </c>
      <c r="K20" s="29">
        <v>335</v>
      </c>
      <c r="L20" s="29">
        <v>430</v>
      </c>
      <c r="M20" s="29">
        <v>439</v>
      </c>
      <c r="N20" s="32">
        <v>339</v>
      </c>
      <c r="O20" s="32">
        <v>295</v>
      </c>
      <c r="P20" s="32">
        <v>543</v>
      </c>
    </row>
    <row r="21" spans="2:16" x14ac:dyDescent="0.2">
      <c r="B21" s="125"/>
      <c r="C21" s="129"/>
      <c r="D21" s="14" t="s">
        <v>44</v>
      </c>
      <c r="E21" s="33">
        <f t="shared" ref="E21:P21" si="4">(E20/(E19/100))*0.01</f>
        <v>5.1227787295508751E-3</v>
      </c>
      <c r="F21" s="33">
        <f t="shared" si="4"/>
        <v>8.6448004068141356E-3</v>
      </c>
      <c r="G21" s="33">
        <f t="shared" si="4"/>
        <v>6.7239575292886667E-3</v>
      </c>
      <c r="H21" s="34">
        <f t="shared" si="4"/>
        <v>6.630394849635241E-3</v>
      </c>
      <c r="I21" s="34">
        <f t="shared" si="4"/>
        <v>5.518994393955221E-3</v>
      </c>
      <c r="J21" s="34">
        <f t="shared" si="4"/>
        <v>7.3687711130169956E-3</v>
      </c>
      <c r="K21" s="33">
        <f t="shared" si="4"/>
        <v>5.9012119503945894E-3</v>
      </c>
      <c r="L21" s="33">
        <f t="shared" si="4"/>
        <v>7.6230321940150324E-3</v>
      </c>
      <c r="M21" s="33">
        <f t="shared" si="4"/>
        <v>7.8419463746628327E-3</v>
      </c>
      <c r="N21" s="34">
        <f t="shared" si="4"/>
        <v>6.0963547754779067E-3</v>
      </c>
      <c r="O21" s="34">
        <f t="shared" si="4"/>
        <v>5.335889737003943E-3</v>
      </c>
      <c r="P21" s="34">
        <f t="shared" si="4"/>
        <v>9.8944951620838582E-3</v>
      </c>
    </row>
    <row r="22" spans="2:16" ht="12.75" customHeight="1" x14ac:dyDescent="0.2">
      <c r="B22" s="125"/>
      <c r="C22" s="127" t="s">
        <v>45</v>
      </c>
      <c r="D22" s="20" t="s">
        <v>42</v>
      </c>
      <c r="E22" s="30">
        <v>26981</v>
      </c>
      <c r="F22" s="30">
        <v>26826</v>
      </c>
      <c r="G22" s="30">
        <v>26663</v>
      </c>
      <c r="H22" s="31">
        <v>26493</v>
      </c>
      <c r="I22" s="31">
        <v>26383</v>
      </c>
      <c r="J22" s="31">
        <v>26232</v>
      </c>
      <c r="K22" s="30">
        <v>26151</v>
      </c>
      <c r="L22" s="30">
        <v>26148</v>
      </c>
      <c r="M22" s="30">
        <v>25936</v>
      </c>
      <c r="N22" s="31">
        <v>25791</v>
      </c>
      <c r="O22" s="31">
        <v>25687</v>
      </c>
      <c r="P22" s="31">
        <v>25580</v>
      </c>
    </row>
    <row r="23" spans="2:16" x14ac:dyDescent="0.2">
      <c r="B23" s="125"/>
      <c r="C23" s="128"/>
      <c r="D23" s="17" t="s">
        <v>43</v>
      </c>
      <c r="E23" s="29">
        <v>207</v>
      </c>
      <c r="F23" s="29">
        <v>290</v>
      </c>
      <c r="G23" s="29">
        <v>281</v>
      </c>
      <c r="H23" s="32">
        <v>228</v>
      </c>
      <c r="I23" s="32">
        <v>262</v>
      </c>
      <c r="J23" s="32">
        <v>239</v>
      </c>
      <c r="K23" s="29">
        <v>273</v>
      </c>
      <c r="L23" s="29">
        <v>431</v>
      </c>
      <c r="M23" s="29">
        <v>303</v>
      </c>
      <c r="N23" s="32">
        <v>266</v>
      </c>
      <c r="O23" s="32">
        <v>163</v>
      </c>
      <c r="P23" s="32">
        <v>487</v>
      </c>
    </row>
    <row r="24" spans="2:16" x14ac:dyDescent="0.2">
      <c r="B24" s="125"/>
      <c r="C24" s="129"/>
      <c r="D24" s="14" t="s">
        <v>44</v>
      </c>
      <c r="E24" s="33">
        <f t="shared" ref="E24:P24" si="5">(E23/(E22/100))*0.01</f>
        <v>7.6720655275934911E-3</v>
      </c>
      <c r="F24" s="33">
        <f t="shared" si="5"/>
        <v>1.0810407813315442E-2</v>
      </c>
      <c r="G24" s="33">
        <f t="shared" si="5"/>
        <v>1.0538949105502007E-2</v>
      </c>
      <c r="H24" s="34">
        <f t="shared" si="5"/>
        <v>8.6060468803080062E-3</v>
      </c>
      <c r="I24" s="34">
        <f t="shared" si="5"/>
        <v>9.9306371527119741E-3</v>
      </c>
      <c r="J24" s="34">
        <f t="shared" si="5"/>
        <v>9.1110094541018601E-3</v>
      </c>
      <c r="K24" s="33">
        <f t="shared" si="5"/>
        <v>1.043937134335207E-2</v>
      </c>
      <c r="L24" s="33">
        <f t="shared" si="5"/>
        <v>1.6483096221508335E-2</v>
      </c>
      <c r="M24" s="33">
        <f t="shared" si="5"/>
        <v>1.1682603331276988E-2</v>
      </c>
      <c r="N24" s="34">
        <f t="shared" si="5"/>
        <v>1.0313675313093714E-2</v>
      </c>
      <c r="O24" s="34">
        <f t="shared" si="5"/>
        <v>6.3456222992175028E-3</v>
      </c>
      <c r="P24" s="34">
        <f t="shared" si="5"/>
        <v>1.9038311180609852E-2</v>
      </c>
    </row>
    <row r="25" spans="2:16" ht="12.75" customHeight="1" x14ac:dyDescent="0.2">
      <c r="B25" s="125"/>
      <c r="C25" s="127" t="s">
        <v>46</v>
      </c>
      <c r="D25" s="20" t="s">
        <v>42</v>
      </c>
      <c r="E25" s="30">
        <v>11155</v>
      </c>
      <c r="F25" s="30">
        <v>11100</v>
      </c>
      <c r="G25" s="30">
        <v>10957</v>
      </c>
      <c r="H25" s="31">
        <v>10909</v>
      </c>
      <c r="I25" s="31">
        <v>10842</v>
      </c>
      <c r="J25" s="31">
        <v>10792</v>
      </c>
      <c r="K25" s="30">
        <v>10709</v>
      </c>
      <c r="L25" s="30">
        <v>10665</v>
      </c>
      <c r="M25" s="30">
        <v>10576</v>
      </c>
      <c r="N25" s="31">
        <v>10512</v>
      </c>
      <c r="O25" s="31">
        <v>10449</v>
      </c>
      <c r="P25" s="31">
        <v>10400</v>
      </c>
    </row>
    <row r="26" spans="2:16" x14ac:dyDescent="0.2">
      <c r="B26" s="125"/>
      <c r="C26" s="128"/>
      <c r="D26" s="17" t="s">
        <v>43</v>
      </c>
      <c r="E26" s="29">
        <v>74</v>
      </c>
      <c r="F26" s="29">
        <v>155</v>
      </c>
      <c r="G26" s="29">
        <v>146</v>
      </c>
      <c r="H26" s="32">
        <v>152</v>
      </c>
      <c r="I26" s="32">
        <v>218</v>
      </c>
      <c r="J26" s="32">
        <v>124</v>
      </c>
      <c r="K26" s="29">
        <v>162</v>
      </c>
      <c r="L26" s="29">
        <v>110</v>
      </c>
      <c r="M26" s="29">
        <v>158</v>
      </c>
      <c r="N26" s="32">
        <v>132</v>
      </c>
      <c r="O26" s="32">
        <v>103</v>
      </c>
      <c r="P26" s="32">
        <v>245</v>
      </c>
    </row>
    <row r="27" spans="2:16" x14ac:dyDescent="0.2">
      <c r="B27" s="126"/>
      <c r="C27" s="129"/>
      <c r="D27" s="14" t="s">
        <v>44</v>
      </c>
      <c r="E27" s="33">
        <f t="shared" ref="E27:P27" si="6">(E26/(E25/100))*0.01</f>
        <v>6.6337965038099512E-3</v>
      </c>
      <c r="F27" s="33">
        <f t="shared" si="6"/>
        <v>1.3963963963963964E-2</v>
      </c>
      <c r="G27" s="33">
        <f t="shared" si="6"/>
        <v>1.3324815186638679E-2</v>
      </c>
      <c r="H27" s="34">
        <f t="shared" si="6"/>
        <v>1.3933449445412045E-2</v>
      </c>
      <c r="I27" s="34">
        <f t="shared" si="6"/>
        <v>2.0106991330012911E-2</v>
      </c>
      <c r="J27" s="34">
        <f t="shared" si="6"/>
        <v>1.1489992587101556E-2</v>
      </c>
      <c r="K27" s="33">
        <f t="shared" si="6"/>
        <v>1.5127462881688298E-2</v>
      </c>
      <c r="L27" s="33">
        <f t="shared" si="6"/>
        <v>1.0314111579934363E-2</v>
      </c>
      <c r="M27" s="33">
        <f t="shared" si="6"/>
        <v>1.4939485627836611E-2</v>
      </c>
      <c r="N27" s="34">
        <f t="shared" si="6"/>
        <v>1.2557077625570776E-2</v>
      </c>
      <c r="O27" s="34">
        <f t="shared" si="6"/>
        <v>9.8574026222605048E-3</v>
      </c>
      <c r="P27" s="34">
        <f t="shared" si="6"/>
        <v>2.3557692307692307E-2</v>
      </c>
    </row>
    <row r="28" spans="2:16" x14ac:dyDescent="0.2">
      <c r="B28" s="130" t="s">
        <v>47</v>
      </c>
      <c r="C28" s="98"/>
      <c r="D28" s="35" t="s">
        <v>48</v>
      </c>
      <c r="E28" s="36">
        <v>433</v>
      </c>
      <c r="F28" s="36">
        <v>678</v>
      </c>
      <c r="G28" s="36">
        <v>575</v>
      </c>
      <c r="H28" s="37">
        <v>529</v>
      </c>
      <c r="I28" s="37">
        <v>486</v>
      </c>
      <c r="J28" s="37">
        <v>552</v>
      </c>
      <c r="K28" s="29">
        <v>483</v>
      </c>
      <c r="L28" s="29">
        <v>599</v>
      </c>
      <c r="M28" s="29">
        <v>487</v>
      </c>
      <c r="N28" s="37">
        <v>505</v>
      </c>
      <c r="O28" s="37">
        <v>438</v>
      </c>
      <c r="P28" s="37">
        <v>848</v>
      </c>
    </row>
    <row r="29" spans="2:16" x14ac:dyDescent="0.2">
      <c r="B29" s="99"/>
      <c r="C29" s="101"/>
      <c r="D29" s="17" t="s">
        <v>49</v>
      </c>
      <c r="E29" s="38">
        <v>400</v>
      </c>
      <c r="F29" s="38">
        <v>608</v>
      </c>
      <c r="G29" s="38">
        <v>503</v>
      </c>
      <c r="H29" s="39">
        <v>465</v>
      </c>
      <c r="I29" s="39">
        <v>436</v>
      </c>
      <c r="J29" s="39">
        <v>483</v>
      </c>
      <c r="K29" s="29">
        <v>392</v>
      </c>
      <c r="L29" s="29">
        <v>471</v>
      </c>
      <c r="M29" s="29">
        <v>406</v>
      </c>
      <c r="N29" s="39">
        <v>408</v>
      </c>
      <c r="O29" s="39">
        <v>314</v>
      </c>
      <c r="P29" s="39">
        <v>487</v>
      </c>
    </row>
    <row r="30" spans="2:16" x14ac:dyDescent="0.2">
      <c r="B30" s="99"/>
      <c r="C30" s="101"/>
      <c r="D30" s="40" t="s">
        <v>50</v>
      </c>
      <c r="E30" s="41">
        <f t="shared" ref="E30:P30" si="7">+E29/E28</f>
        <v>0.92378752886836024</v>
      </c>
      <c r="F30" s="42">
        <f t="shared" si="7"/>
        <v>0.89675516224188789</v>
      </c>
      <c r="G30" s="42">
        <f t="shared" si="7"/>
        <v>0.87478260869565216</v>
      </c>
      <c r="H30" s="43">
        <f t="shared" si="7"/>
        <v>0.87901701323251413</v>
      </c>
      <c r="I30" s="43">
        <f t="shared" si="7"/>
        <v>0.89711934156378603</v>
      </c>
      <c r="J30" s="43">
        <f t="shared" si="7"/>
        <v>0.875</v>
      </c>
      <c r="K30" s="42">
        <f t="shared" si="7"/>
        <v>0.81159420289855078</v>
      </c>
      <c r="L30" s="42">
        <f t="shared" si="7"/>
        <v>0.78631051752921532</v>
      </c>
      <c r="M30" s="42">
        <f t="shared" si="7"/>
        <v>0.83367556468172488</v>
      </c>
      <c r="N30" s="43">
        <f t="shared" si="7"/>
        <v>0.80792079207920797</v>
      </c>
      <c r="O30" s="43">
        <f t="shared" si="7"/>
        <v>0.71689497716894979</v>
      </c>
      <c r="P30" s="43">
        <f t="shared" si="7"/>
        <v>0.5742924528301887</v>
      </c>
    </row>
    <row r="31" spans="2:16" x14ac:dyDescent="0.2">
      <c r="B31" s="99"/>
      <c r="C31" s="101"/>
      <c r="D31" s="17" t="s">
        <v>51</v>
      </c>
      <c r="E31" s="44">
        <v>6080.22</v>
      </c>
      <c r="F31" s="44">
        <v>9876.16</v>
      </c>
      <c r="G31" s="44">
        <v>9346.58</v>
      </c>
      <c r="H31" s="45">
        <v>8691.49</v>
      </c>
      <c r="I31" s="45">
        <v>8183.01</v>
      </c>
      <c r="J31" s="45">
        <v>8914.59</v>
      </c>
      <c r="K31" s="44">
        <v>9546.11</v>
      </c>
      <c r="L31" s="44">
        <v>14322.35</v>
      </c>
      <c r="M31" s="44">
        <v>7536.21</v>
      </c>
      <c r="N31" s="45">
        <v>10538.28</v>
      </c>
      <c r="O31" s="45">
        <v>10588.23</v>
      </c>
      <c r="P31" s="45">
        <v>26978.13</v>
      </c>
    </row>
    <row r="32" spans="2:16" x14ac:dyDescent="0.2">
      <c r="B32" s="102"/>
      <c r="C32" s="104"/>
      <c r="D32" s="14" t="s">
        <v>52</v>
      </c>
      <c r="E32" s="44">
        <v>14.03</v>
      </c>
      <c r="F32" s="44">
        <v>14.34</v>
      </c>
      <c r="G32" s="44">
        <v>16.149999999999999</v>
      </c>
      <c r="H32" s="45">
        <v>16.260000000000002</v>
      </c>
      <c r="I32" s="45">
        <v>16.5</v>
      </c>
      <c r="J32" s="45">
        <v>16.09</v>
      </c>
      <c r="K32" s="44">
        <v>19.45</v>
      </c>
      <c r="L32" s="44">
        <v>23.55</v>
      </c>
      <c r="M32" s="44">
        <v>15.29</v>
      </c>
      <c r="N32" s="45">
        <v>20.52</v>
      </c>
      <c r="O32" s="45">
        <v>24.1</v>
      </c>
      <c r="P32" s="45">
        <v>31.19</v>
      </c>
    </row>
    <row r="34" spans="2:18" s="3" customFormat="1" hidden="1" x14ac:dyDescent="0.2">
      <c r="B34" s="54" t="s">
        <v>53</v>
      </c>
      <c r="C34" s="131"/>
      <c r="D34" s="131"/>
      <c r="E34" s="131"/>
      <c r="F34" s="131"/>
      <c r="G34" s="131"/>
      <c r="H34" s="132"/>
      <c r="I34" s="57" t="s">
        <v>14</v>
      </c>
      <c r="J34" s="58"/>
      <c r="K34" s="59" t="s">
        <v>15</v>
      </c>
      <c r="L34" s="60"/>
      <c r="M34" s="57" t="s">
        <v>16</v>
      </c>
      <c r="N34" s="58"/>
      <c r="O34" s="59" t="s">
        <v>17</v>
      </c>
      <c r="P34" s="60"/>
    </row>
    <row r="35" spans="2:18" ht="12.75" hidden="1" customHeight="1" x14ac:dyDescent="0.2">
      <c r="B35" s="137" t="s">
        <v>54</v>
      </c>
      <c r="C35" s="138"/>
      <c r="D35" s="138"/>
      <c r="E35" s="136" t="s">
        <v>55</v>
      </c>
      <c r="F35" s="136"/>
      <c r="G35" s="136"/>
      <c r="H35" s="136"/>
      <c r="I35" s="91" t="s">
        <v>56</v>
      </c>
      <c r="J35" s="68"/>
      <c r="K35" s="62"/>
      <c r="L35" s="92"/>
      <c r="M35" s="91"/>
      <c r="N35" s="68"/>
      <c r="O35" s="62"/>
      <c r="P35" s="92"/>
    </row>
    <row r="36" spans="2:18" hidden="1" x14ac:dyDescent="0.2">
      <c r="B36" s="138"/>
      <c r="C36" s="138"/>
      <c r="D36" s="138"/>
      <c r="E36" s="136" t="s">
        <v>57</v>
      </c>
      <c r="F36" s="136"/>
      <c r="G36" s="136"/>
      <c r="H36" s="136"/>
      <c r="I36" s="91" t="s">
        <v>56</v>
      </c>
      <c r="J36" s="68"/>
      <c r="K36" s="62"/>
      <c r="L36" s="92"/>
      <c r="M36" s="91"/>
      <c r="N36" s="68"/>
      <c r="O36" s="62"/>
      <c r="P36" s="92"/>
    </row>
    <row r="37" spans="2:18" hidden="1" x14ac:dyDescent="0.2">
      <c r="B37" s="138"/>
      <c r="C37" s="138"/>
      <c r="D37" s="138"/>
      <c r="E37" s="136" t="s">
        <v>58</v>
      </c>
      <c r="F37" s="136"/>
      <c r="G37" s="136"/>
      <c r="H37" s="136"/>
      <c r="I37" s="67" t="s">
        <v>56</v>
      </c>
      <c r="J37" s="68"/>
      <c r="K37" s="69"/>
      <c r="L37" s="70"/>
      <c r="M37" s="67"/>
      <c r="N37" s="68"/>
      <c r="O37" s="69"/>
      <c r="P37" s="70"/>
    </row>
    <row r="38" spans="2:18" customFormat="1" x14ac:dyDescent="0.2">
      <c r="B38" s="54" t="s">
        <v>53</v>
      </c>
      <c r="C38" s="55"/>
      <c r="D38" s="55"/>
      <c r="E38" s="55"/>
      <c r="F38" s="55"/>
      <c r="G38" s="55"/>
      <c r="H38" s="56"/>
      <c r="I38" s="57" t="s">
        <v>14</v>
      </c>
      <c r="J38" s="58"/>
      <c r="K38" s="59" t="s">
        <v>15</v>
      </c>
      <c r="L38" s="60"/>
      <c r="M38" s="57" t="s">
        <v>16</v>
      </c>
      <c r="N38" s="58"/>
      <c r="O38" s="59" t="s">
        <v>17</v>
      </c>
      <c r="P38" s="60"/>
      <c r="Q38" s="50"/>
      <c r="R38" s="50"/>
    </row>
    <row r="39" spans="2:18" customFormat="1" ht="15" customHeight="1" x14ac:dyDescent="0.2">
      <c r="B39" s="82" t="s">
        <v>54</v>
      </c>
      <c r="C39" s="83"/>
      <c r="D39" s="84"/>
      <c r="E39" s="75" t="s">
        <v>69</v>
      </c>
      <c r="F39" s="89"/>
      <c r="G39" s="89"/>
      <c r="H39" s="90"/>
      <c r="I39" s="91">
        <f>+'[2]summary 2'!$D$16</f>
        <v>90983</v>
      </c>
      <c r="J39" s="68"/>
      <c r="K39" s="62">
        <f>+'[2]summary 2'!$G$16</f>
        <v>85982</v>
      </c>
      <c r="L39" s="92"/>
      <c r="M39" s="91">
        <f>+'[2]summary 2'!$J$16</f>
        <v>89182</v>
      </c>
      <c r="N39" s="68"/>
      <c r="O39" s="62">
        <f>+'[2]summary 2'!$M$16</f>
        <v>103572</v>
      </c>
      <c r="P39" s="92"/>
      <c r="Q39" s="50"/>
      <c r="R39" s="50"/>
    </row>
    <row r="40" spans="2:18" s="51" customFormat="1" ht="15" customHeight="1" x14ac:dyDescent="0.2">
      <c r="B40" s="85"/>
      <c r="C40" s="86"/>
      <c r="D40" s="87"/>
      <c r="E40" s="61" t="s">
        <v>57</v>
      </c>
      <c r="F40" s="71"/>
      <c r="G40" s="71"/>
      <c r="H40" s="72"/>
      <c r="I40" s="73">
        <f>+'[2]summary 2'!$D$17</f>
        <v>79917</v>
      </c>
      <c r="J40" s="74"/>
      <c r="K40" s="62">
        <f>+'[2]summary 2'!$G$17</f>
        <v>77935</v>
      </c>
      <c r="L40" s="63"/>
      <c r="M40" s="73">
        <f>+'[2]summary 2'!$J$17</f>
        <v>80057</v>
      </c>
      <c r="N40" s="74"/>
      <c r="O40" s="62">
        <f>+'[2]summary 2'!$M$17</f>
        <v>73832</v>
      </c>
      <c r="P40" s="63"/>
    </row>
    <row r="41" spans="2:18" s="52" customFormat="1" x14ac:dyDescent="0.2">
      <c r="B41" s="85"/>
      <c r="C41" s="86"/>
      <c r="D41" s="87"/>
      <c r="E41" s="64" t="s">
        <v>58</v>
      </c>
      <c r="F41" s="65"/>
      <c r="G41" s="65"/>
      <c r="H41" s="66"/>
      <c r="I41" s="67">
        <f>+'[2]summary 2'!$D$19</f>
        <v>0.83740630904563484</v>
      </c>
      <c r="J41" s="68"/>
      <c r="K41" s="69">
        <f>+'[2]summary 2'!$G$19</f>
        <v>0.8604478090716623</v>
      </c>
      <c r="L41" s="70"/>
      <c r="M41" s="67">
        <f>+'[2]summary 2'!$J$19</f>
        <v>0.76350600197359386</v>
      </c>
      <c r="N41" s="68"/>
      <c r="O41" s="69">
        <f>+'[2]summary 2'!$M$19</f>
        <v>0.48329992415212913</v>
      </c>
      <c r="P41" s="70"/>
      <c r="Q41" s="53"/>
      <c r="R41" s="53"/>
    </row>
    <row r="42" spans="2:18" s="52" customFormat="1" x14ac:dyDescent="0.2">
      <c r="B42" s="88"/>
      <c r="C42" s="76"/>
      <c r="D42" s="77"/>
      <c r="E42" s="75"/>
      <c r="F42" s="76"/>
      <c r="G42" s="76"/>
      <c r="H42" s="77"/>
      <c r="I42" s="78"/>
      <c r="J42" s="79"/>
      <c r="K42" s="80"/>
      <c r="L42" s="56"/>
      <c r="M42" s="78"/>
      <c r="N42" s="81"/>
      <c r="O42" s="61"/>
      <c r="P42" s="56"/>
      <c r="Q42" s="53"/>
      <c r="R42" s="53"/>
    </row>
    <row r="43" spans="2:18" s="50" customFormat="1" ht="13.5" customHeight="1" x14ac:dyDescent="0.2"/>
    <row r="44" spans="2:18" ht="13.5" customHeight="1" x14ac:dyDescent="0.2">
      <c r="C44" s="133" t="s">
        <v>59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2:18" x14ac:dyDescent="0.2"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2:18" x14ac:dyDescent="0.2">
      <c r="J46" s="3"/>
    </row>
    <row r="47" spans="2:18" s="6" customFormat="1" ht="13.5" thickBot="1" x14ac:dyDescent="0.25">
      <c r="C47" s="6" t="s">
        <v>60</v>
      </c>
      <c r="D47" s="48" t="s">
        <v>61</v>
      </c>
      <c r="G47" s="6" t="s">
        <v>62</v>
      </c>
      <c r="H47" s="134" t="s">
        <v>63</v>
      </c>
      <c r="I47" s="134"/>
      <c r="J47" s="134"/>
      <c r="L47" s="6" t="s">
        <v>64</v>
      </c>
      <c r="M47" s="135" t="s">
        <v>65</v>
      </c>
      <c r="N47" s="134"/>
      <c r="O47" s="134"/>
    </row>
    <row r="48" spans="2:18" x14ac:dyDescent="0.2">
      <c r="E48" s="3"/>
      <c r="H48" s="3"/>
      <c r="K48" s="49"/>
    </row>
    <row r="49" spans="2:4" x14ac:dyDescent="0.2">
      <c r="B49" s="2" t="s">
        <v>66</v>
      </c>
      <c r="D49" s="13"/>
    </row>
    <row r="50" spans="2:4" x14ac:dyDescent="0.2">
      <c r="B50" s="2" t="s">
        <v>67</v>
      </c>
    </row>
    <row r="51" spans="2:4" x14ac:dyDescent="0.2">
      <c r="B51" s="2" t="s">
        <v>68</v>
      </c>
    </row>
  </sheetData>
  <mergeCells count="69">
    <mergeCell ref="C44:P44"/>
    <mergeCell ref="H47:J47"/>
    <mergeCell ref="M47:O47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K36:L36"/>
    <mergeCell ref="M36:N36"/>
    <mergeCell ref="B28:C32"/>
    <mergeCell ref="B34:H34"/>
    <mergeCell ref="I34:J34"/>
    <mergeCell ref="K34:L34"/>
    <mergeCell ref="M34:N34"/>
    <mergeCell ref="B19:B27"/>
    <mergeCell ref="C19:C21"/>
    <mergeCell ref="C22:C24"/>
    <mergeCell ref="C25:C27"/>
    <mergeCell ref="I36:J36"/>
    <mergeCell ref="O39:P39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39:D42"/>
    <mergeCell ref="E39:H39"/>
    <mergeCell ref="I39:J39"/>
    <mergeCell ref="K39:L39"/>
    <mergeCell ref="M39:N39"/>
    <mergeCell ref="O42:P42"/>
    <mergeCell ref="O40:P40"/>
    <mergeCell ref="E41:H41"/>
    <mergeCell ref="I41:J41"/>
    <mergeCell ref="K41:L41"/>
    <mergeCell ref="M41:N41"/>
    <mergeCell ref="O41:P41"/>
    <mergeCell ref="E40:H40"/>
    <mergeCell ref="I40:J40"/>
    <mergeCell ref="K40:L40"/>
    <mergeCell ref="M40:N40"/>
    <mergeCell ref="E42:H42"/>
    <mergeCell ref="I42:J42"/>
    <mergeCell ref="K42:L42"/>
    <mergeCell ref="M42:N42"/>
    <mergeCell ref="B38:H38"/>
    <mergeCell ref="I38:J38"/>
    <mergeCell ref="K38:L38"/>
    <mergeCell ref="M38:N38"/>
    <mergeCell ref="O38:P38"/>
  </mergeCells>
  <hyperlinks>
    <hyperlink ref="M47" r:id="rId1"/>
  </hyperlinks>
  <pageMargins left="0.01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Christiansen, Charles H.</cp:lastModifiedBy>
  <dcterms:created xsi:type="dcterms:W3CDTF">2015-02-17T18:26:49Z</dcterms:created>
  <dcterms:modified xsi:type="dcterms:W3CDTF">2015-03-11T14:27:38Z</dcterms:modified>
</cp:coreProperties>
</file>