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90" yWindow="45" windowWidth="6405" windowHeight="11715"/>
  </bookViews>
  <sheets>
    <sheet name="GO 133-C Repor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P54" i="1" l="1"/>
  <c r="N54" i="1"/>
  <c r="L54" i="1"/>
  <c r="J54" i="1"/>
  <c r="P53" i="1"/>
  <c r="N53" i="1"/>
  <c r="L53" i="1"/>
  <c r="J53" i="1"/>
  <c r="P52" i="1"/>
  <c r="N52" i="1"/>
  <c r="L52" i="1"/>
  <c r="J52" i="1"/>
  <c r="P27" i="1"/>
  <c r="O27" i="1"/>
  <c r="N27" i="1"/>
  <c r="P24" i="1"/>
  <c r="O24" i="1"/>
  <c r="N24" i="1"/>
  <c r="P21" i="1"/>
  <c r="O21" i="1"/>
  <c r="N21" i="1"/>
  <c r="M30" i="1"/>
  <c r="L30" i="1"/>
  <c r="K30" i="1"/>
  <c r="M27" i="1"/>
  <c r="L27" i="1"/>
  <c r="K27" i="1"/>
  <c r="M24" i="1"/>
  <c r="L24" i="1"/>
  <c r="K24" i="1"/>
  <c r="M21" i="1"/>
  <c r="L21" i="1"/>
  <c r="K21" i="1"/>
  <c r="J30" i="1"/>
  <c r="I30" i="1"/>
  <c r="H30" i="1"/>
  <c r="J27" i="1"/>
  <c r="I27" i="1"/>
  <c r="H27" i="1"/>
  <c r="J24" i="1"/>
  <c r="I24" i="1"/>
  <c r="H24" i="1"/>
  <c r="J21" i="1"/>
  <c r="I21" i="1"/>
  <c r="H21" i="1"/>
  <c r="E11" i="1"/>
  <c r="F11" i="1"/>
  <c r="G11" i="1"/>
  <c r="G13" i="1" s="1"/>
  <c r="H11" i="1"/>
  <c r="I11" i="1"/>
  <c r="I13" i="1"/>
  <c r="J11" i="1"/>
  <c r="J13" i="1" s="1"/>
  <c r="K11" i="1"/>
  <c r="L11" i="1"/>
  <c r="M11" i="1"/>
  <c r="N11" i="1"/>
  <c r="O11" i="1"/>
  <c r="P11" i="1"/>
  <c r="E12" i="1"/>
  <c r="E14" i="1" s="1"/>
  <c r="E15" i="1" s="1"/>
  <c r="E17" i="1" s="1"/>
  <c r="F12" i="1"/>
  <c r="F14" i="1" s="1"/>
  <c r="F15" i="1" s="1"/>
  <c r="F17" i="1" s="1"/>
  <c r="G12" i="1"/>
  <c r="G14" i="1" s="1"/>
  <c r="G15" i="1" s="1"/>
  <c r="G17" i="1" s="1"/>
  <c r="H12" i="1"/>
  <c r="H13" i="1" s="1"/>
  <c r="I12" i="1"/>
  <c r="I14" i="1"/>
  <c r="I15" i="1" s="1"/>
  <c r="I17" i="1" s="1"/>
  <c r="J12" i="1"/>
  <c r="J14" i="1" s="1"/>
  <c r="J15" i="1" s="1"/>
  <c r="J17" i="1" s="1"/>
  <c r="K12" i="1"/>
  <c r="K13" i="1" s="1"/>
  <c r="L12" i="1"/>
  <c r="L13" i="1"/>
  <c r="M12" i="1"/>
  <c r="M14" i="1" s="1"/>
  <c r="M15" i="1" s="1"/>
  <c r="M17" i="1" s="1"/>
  <c r="N12" i="1"/>
  <c r="N14" i="1" s="1"/>
  <c r="N15" i="1" s="1"/>
  <c r="N17" i="1" s="1"/>
  <c r="O12" i="1"/>
  <c r="O14" i="1" s="1"/>
  <c r="O15" i="1" s="1"/>
  <c r="O17" i="1" s="1"/>
  <c r="P12" i="1"/>
  <c r="P14" i="1" s="1"/>
  <c r="P15" i="1" s="1"/>
  <c r="P17" i="1" s="1"/>
  <c r="L14" i="1"/>
  <c r="L15" i="1" s="1"/>
  <c r="L17" i="1" s="1"/>
  <c r="E16" i="1"/>
  <c r="F16" i="1"/>
  <c r="E21" i="1"/>
  <c r="F21" i="1"/>
  <c r="G21" i="1"/>
  <c r="E24" i="1"/>
  <c r="F24" i="1"/>
  <c r="G24" i="1"/>
  <c r="E27" i="1"/>
  <c r="F27" i="1"/>
  <c r="G27" i="1"/>
  <c r="E30" i="1"/>
  <c r="F30" i="1"/>
  <c r="G30" i="1"/>
  <c r="M13" i="1" l="1"/>
  <c r="H14" i="1"/>
  <c r="H15" i="1" s="1"/>
  <c r="H17" i="1" s="1"/>
  <c r="F13" i="1"/>
  <c r="E13" i="1"/>
  <c r="O13" i="1"/>
  <c r="K14" i="1"/>
  <c r="K15" i="1" s="1"/>
  <c r="K17" i="1" s="1"/>
  <c r="N13" i="1"/>
  <c r="P13" i="1"/>
</calcChain>
</file>

<file path=xl/sharedStrings.xml><?xml version="1.0" encoding="utf-8"?>
<sst xmlns="http://schemas.openxmlformats.org/spreadsheetml/2006/main" count="90" uniqueCount="72">
  <si>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</si>
  <si>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</si>
  <si>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</si>
  <si>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</si>
  <si>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</si>
  <si>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</si>
  <si>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</si>
  <si>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</si>
  <si>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</si>
  <si>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</si>
  <si>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</si>
  <si>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</si>
  <si>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</si>
  <si>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</si>
  <si>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</si>
  <si>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</si>
  <si>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</si>
  <si>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</si>
  <si>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</si>
  <si>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</si>
  <si>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</si>
  <si>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</si>
  <si>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</si>
  <si>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</si>
  <si>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</si>
  <si>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</si>
  <si>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</si>
  <si>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</si>
  <si>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</si>
  <si>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</si>
  <si>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</si>
  <si>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</si>
  <si>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</si>
  <si>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</si>
  <si>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</si>
  <si>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</si>
  <si>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</si>
  <si>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</si>
  <si>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</si>
  <si>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</si>
  <si>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</si>
  <si>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</si>
  <si>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</si>
  <si>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</rPr>
      <t xml:space="preserve">
Min. standard = 5 bus. days</t>
    </r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</si>
  <si>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</si>
  <si>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</si>
  <si>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</si>
  <si>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</si>
  <si>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</si>
  <si>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</si>
  <si>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</si>
  <si>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</si>
  <si>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</si>
  <si>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</si>
  <si>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</si>
  <si>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</si>
  <si>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</si>
  <si>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Date Revised: 05/04/10 (Added new lines and changed terms to reflect requirements of G.O.133-C)</t>
  </si>
  <si>
    <t>Cassandra Guinness</t>
  </si>
  <si>
    <t>585-777-4557</t>
  </si>
  <si>
    <t xml:space="preserve"> </t>
  </si>
  <si>
    <t>U-1024-C</t>
  </si>
  <si>
    <t xml:space="preserve">Frontier Communications of CA </t>
  </si>
  <si>
    <t>cassandra.guinness@ftr.com</t>
  </si>
  <si>
    <t>Date filed
(05/15/15)</t>
  </si>
  <si>
    <t>Date filed
(08/15/15)</t>
  </si>
  <si>
    <t>Date filed
(11/15/15)</t>
  </si>
  <si>
    <t>Date filed
(02/15/16)</t>
  </si>
  <si>
    <t>Citizens Telecommunications Company of California, Inc</t>
  </si>
  <si>
    <r>
      <t>Answer Time (Trouble Reports "TR", Billing &amp; Non-Billing) Combined: CTC of CA Inc U-1024-C and FC of the Southwest Inc U-1026-C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</si>
  <si>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t>Total # of calls for TR &amp; Billing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</si>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</sst>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sz val="10"/>
      <name val="Arial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93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48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10" xfId="0" applyFont="1" applyBorder="1"/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Border="1"/>
    <xf numFmtId="0" fontId="5" fillId="0" borderId="10" xfId="0" applyFont="1" applyBorder="1"/>
    <xf numFmtId="0" fontId="5" fillId="24" borderId="11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2" xfId="0" applyFont="1" applyBorder="1"/>
    <xf numFmtId="0" fontId="7" fillId="24" borderId="13" xfId="0" applyFont="1" applyFill="1" applyBorder="1"/>
    <xf numFmtId="0" fontId="7" fillId="24" borderId="14" xfId="0" applyFont="1" applyFill="1" applyBorder="1"/>
    <xf numFmtId="0" fontId="7" fillId="0" borderId="13" xfId="0" applyFont="1" applyBorder="1"/>
    <xf numFmtId="0" fontId="7" fillId="0" borderId="11" xfId="0" applyFont="1" applyBorder="1"/>
    <xf numFmtId="0" fontId="7" fillId="24" borderId="11" xfId="0" applyFont="1" applyFill="1" applyBorder="1"/>
    <xf numFmtId="0" fontId="7" fillId="0" borderId="13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0" xfId="0" applyFont="1" applyBorder="1" applyAlignment="1"/>
    <xf numFmtId="0" fontId="7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24" borderId="15" xfId="0" applyFont="1" applyFill="1" applyBorder="1" applyAlignment="1">
      <alignment horizontal="center"/>
    </xf>
    <xf numFmtId="10" fontId="7" fillId="24" borderId="13" xfId="0" applyNumberFormat="1" applyFont="1" applyFill="1" applyBorder="1"/>
    <xf numFmtId="0" fontId="4" fillId="0" borderId="13" xfId="0" applyFont="1" applyBorder="1" applyAlignment="1">
      <alignment horizontal="center"/>
    </xf>
    <xf numFmtId="0" fontId="4" fillId="0" borderId="16" xfId="0" applyFont="1" applyBorder="1"/>
    <xf numFmtId="3" fontId="4" fillId="24" borderId="15" xfId="0" applyNumberFormat="1" applyFont="1" applyFill="1" applyBorder="1" applyAlignment="1">
      <alignment horizontal="center"/>
    </xf>
    <xf numFmtId="10" fontId="4" fillId="24" borderId="15" xfId="0" applyNumberFormat="1" applyFont="1" applyFill="1" applyBorder="1" applyAlignment="1">
      <alignment horizontal="center"/>
    </xf>
    <xf numFmtId="2" fontId="4" fillId="24" borderId="15" xfId="0" applyNumberFormat="1" applyFont="1" applyFill="1" applyBorder="1" applyAlignment="1">
      <alignment horizontal="center"/>
    </xf>
    <xf numFmtId="3" fontId="7" fillId="24" borderId="13" xfId="0" applyNumberFormat="1" applyFont="1" applyFill="1" applyBorder="1"/>
    <xf numFmtId="1" fontId="7" fillId="24" borderId="13" xfId="0" applyNumberFormat="1" applyFont="1" applyFill="1" applyBorder="1"/>
    <xf numFmtId="1" fontId="7" fillId="0" borderId="0" xfId="0" applyNumberFormat="1" applyFont="1"/>
    <xf numFmtId="3" fontId="4" fillId="0" borderId="15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10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28" fillId="24" borderId="13" xfId="0" applyNumberFormat="1" applyFont="1" applyFill="1" applyBorder="1"/>
    <xf numFmtId="10" fontId="28" fillId="0" borderId="13" xfId="0" applyNumberFormat="1" applyFont="1" applyFill="1" applyBorder="1"/>
    <xf numFmtId="3" fontId="4" fillId="0" borderId="13" xfId="0" applyNumberFormat="1" applyFont="1" applyFill="1" applyBorder="1"/>
    <xf numFmtId="0" fontId="4" fillId="0" borderId="13" xfId="0" applyFont="1" applyFill="1" applyBorder="1"/>
    <xf numFmtId="0" fontId="4" fillId="0" borderId="11" xfId="0" applyFont="1" applyFill="1" applyBorder="1"/>
    <xf numFmtId="1" fontId="4" fillId="0" borderId="13" xfId="0" applyNumberFormat="1" applyFont="1" applyFill="1" applyBorder="1"/>
    <xf numFmtId="0" fontId="4" fillId="24" borderId="13" xfId="0" applyNumberFormat="1" applyFont="1" applyFill="1" applyBorder="1" applyAlignment="1">
      <alignment horizontal="right"/>
    </xf>
    <xf numFmtId="0" fontId="7" fillId="24" borderId="13" xfId="0" applyNumberFormat="1" applyFont="1" applyFill="1" applyBorder="1" applyAlignment="1">
      <alignment horizontal="right"/>
    </xf>
    <xf numFmtId="10" fontId="7" fillId="0" borderId="13" xfId="0" applyNumberFormat="1" applyFont="1" applyFill="1" applyBorder="1"/>
    <xf numFmtId="4" fontId="4" fillId="0" borderId="13" xfId="0" applyNumberFormat="1" applyFont="1" applyFill="1" applyBorder="1" applyAlignment="1">
      <alignment horizontal="right"/>
    </xf>
    <xf numFmtId="4" fontId="7" fillId="24" borderId="13" xfId="0" applyNumberFormat="1" applyFont="1" applyFill="1" applyBorder="1"/>
    <xf numFmtId="0" fontId="7" fillId="25" borderId="13" xfId="0" applyFont="1" applyFill="1" applyBorder="1"/>
    <xf numFmtId="10" fontId="29" fillId="0" borderId="13" xfId="0" applyNumberFormat="1" applyFont="1" applyFill="1" applyBorder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10" fontId="4" fillId="24" borderId="15" xfId="0" applyNumberFormat="1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7" xfId="0" applyNumberFormat="1" applyFont="1" applyBorder="1" applyAlignment="1">
      <alignment horizontal="center"/>
    </xf>
    <xf numFmtId="0" fontId="0" fillId="0" borderId="21" xfId="0" applyFill="1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24" borderId="15" xfId="0" applyFill="1" applyBorder="1" applyAlignment="1"/>
    <xf numFmtId="0" fontId="0" fillId="24" borderId="14" xfId="0" applyFill="1" applyBorder="1" applyAlignment="1"/>
    <xf numFmtId="0" fontId="0" fillId="0" borderId="15" xfId="0" applyBorder="1" applyAlignment="1"/>
    <xf numFmtId="0" fontId="0" fillId="0" borderId="17" xfId="0" applyBorder="1" applyAlignment="1"/>
    <xf numFmtId="0" fontId="0" fillId="24" borderId="17" xfId="0" applyFill="1" applyBorder="1" applyAlignment="1"/>
    <xf numFmtId="0" fontId="0" fillId="0" borderId="15" xfId="0" applyFill="1" applyBorder="1" applyAlignment="1"/>
    <xf numFmtId="3" fontId="4" fillId="0" borderId="15" xfId="0" applyNumberFormat="1" applyFont="1" applyFill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0" fillId="0" borderId="14" xfId="0" applyFill="1" applyBorder="1" applyAlignment="1"/>
    <xf numFmtId="0" fontId="0" fillId="0" borderId="17" xfId="0" applyFill="1" applyBorder="1" applyAlignment="1"/>
    <xf numFmtId="3" fontId="4" fillId="24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4" xfId="0" applyBorder="1" applyAlignment="1"/>
    <xf numFmtId="0" fontId="5" fillId="24" borderId="15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top" wrapText="1"/>
    </xf>
    <xf numFmtId="0" fontId="0" fillId="0" borderId="19" xfId="0" applyBorder="1" applyAlignment="1"/>
    <xf numFmtId="0" fontId="0" fillId="0" borderId="20" xfId="0" applyBorder="1" applyAlignment="1"/>
    <xf numFmtId="0" fontId="0" fillId="0" borderId="24" xfId="0" applyBorder="1" applyAlignment="1"/>
    <xf numFmtId="0" fontId="0" fillId="0" borderId="0" xfId="0" applyBorder="1" applyAlignment="1"/>
    <xf numFmtId="0" fontId="0" fillId="0" borderId="25" xfId="0" applyBorder="1" applyAlignment="1"/>
    <xf numFmtId="0" fontId="0" fillId="0" borderId="21" xfId="0" applyBorder="1" applyAlignment="1"/>
    <xf numFmtId="0" fontId="0" fillId="0" borderId="22" xfId="0" applyFill="1" applyBorder="1" applyAlignment="1"/>
    <xf numFmtId="0" fontId="0" fillId="0" borderId="23" xfId="0" applyFill="1" applyBorder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0" fontId="7" fillId="0" borderId="13" xfId="0" applyFont="1" applyFill="1" applyBorder="1" applyAlignment="1"/>
    <xf numFmtId="10" fontId="7" fillId="0" borderId="15" xfId="0" applyNumberFormat="1" applyFont="1" applyFill="1" applyBorder="1" applyAlignment="1">
      <alignment horizontal="center"/>
    </xf>
    <xf numFmtId="10" fontId="7" fillId="0" borderId="17" xfId="0" applyNumberFormat="1" applyFont="1" applyBorder="1" applyAlignment="1">
      <alignment horizontal="center"/>
    </xf>
    <xf numFmtId="0" fontId="7" fillId="24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top" wrapText="1"/>
    </xf>
    <xf numFmtId="0" fontId="7" fillId="0" borderId="13" xfId="0" applyFont="1" applyBorder="1" applyAlignment="1"/>
    <xf numFmtId="0" fontId="6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27" fillId="0" borderId="10" xfId="143" applyBorder="1" applyAlignment="1" applyProtection="1">
      <alignment horizontal="left"/>
    </xf>
    <xf numFmtId="0" fontId="5" fillId="0" borderId="14" xfId="0" applyFont="1" applyBorder="1" applyAlignment="1"/>
    <xf numFmtId="0" fontId="5" fillId="0" borderId="17" xfId="0" applyFont="1" applyBorder="1" applyAlignment="1"/>
    <xf numFmtId="0" fontId="4" fillId="24" borderId="18" xfId="0" applyFont="1" applyFill="1" applyBorder="1" applyAlignment="1">
      <alignment horizontal="center" wrapText="1"/>
    </xf>
    <xf numFmtId="0" fontId="4" fillId="24" borderId="19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4" fillId="24" borderId="22" xfId="0" applyFont="1" applyFill="1" applyBorder="1" applyAlignment="1">
      <alignment horizontal="center"/>
    </xf>
    <xf numFmtId="0" fontId="7" fillId="0" borderId="18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7" fillId="0" borderId="20" xfId="0" applyFont="1" applyBorder="1" applyAlignment="1"/>
    <xf numFmtId="0" fontId="7" fillId="0" borderId="24" xfId="0" applyFont="1" applyBorder="1" applyAlignment="1"/>
    <xf numFmtId="0" fontId="7" fillId="0" borderId="25" xfId="0" applyFont="1" applyBorder="1" applyAlignment="1"/>
    <xf numFmtId="0" fontId="7" fillId="0" borderId="21" xfId="0" applyFont="1" applyBorder="1" applyAlignment="1"/>
    <xf numFmtId="0" fontId="7" fillId="0" borderId="23" xfId="0" applyFont="1" applyBorder="1" applyAlignment="1"/>
    <xf numFmtId="0" fontId="5" fillId="24" borderId="15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left" vertical="center" wrapText="1"/>
    </xf>
    <xf numFmtId="0" fontId="5" fillId="0" borderId="15" xfId="0" applyFont="1" applyBorder="1" applyAlignment="1"/>
    <xf numFmtId="0" fontId="7" fillId="0" borderId="17" xfId="0" applyFont="1" applyBorder="1" applyAlignme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/>
    <xf numFmtId="0" fontId="4" fillId="0" borderId="20" xfId="0" applyFont="1" applyBorder="1" applyAlignment="1"/>
    <xf numFmtId="0" fontId="4" fillId="0" borderId="24" xfId="0" applyFont="1" applyBorder="1" applyAlignment="1"/>
    <xf numFmtId="0" fontId="4" fillId="0" borderId="0" xfId="0" applyFont="1" applyBorder="1" applyAlignment="1"/>
    <xf numFmtId="0" fontId="4" fillId="0" borderId="25" xfId="0" applyFont="1" applyBorder="1" applyAlignment="1"/>
    <xf numFmtId="0" fontId="7" fillId="0" borderId="22" xfId="0" applyFont="1" applyBorder="1" applyAlignment="1"/>
    <xf numFmtId="0" fontId="4" fillId="24" borderId="19" xfId="0" applyFont="1" applyFill="1" applyBorder="1" applyAlignment="1">
      <alignment horizontal="center" wrapText="1"/>
    </xf>
  </cellXfs>
  <cellStyles count="193">
    <cellStyle name="20% - Accent1 2" xfId="1"/>
    <cellStyle name="20% - Accent1 2 2" xfId="2"/>
    <cellStyle name="20% - Accent1 2 2 2" xfId="3"/>
    <cellStyle name="20% - Accent1 2 3" xfId="4"/>
    <cellStyle name="20% - Accent2 2" xfId="5"/>
    <cellStyle name="20% - Accent2 2 2" xfId="6"/>
    <cellStyle name="20% - Accent2 2 2 2" xfId="7"/>
    <cellStyle name="20% - Accent2 2 3" xfId="8"/>
    <cellStyle name="20% - Accent3 2" xfId="9"/>
    <cellStyle name="20% - Accent3 2 2" xfId="10"/>
    <cellStyle name="20% - Accent3 2 2 2" xfId="11"/>
    <cellStyle name="20% - Accent3 2 3" xfId="12"/>
    <cellStyle name="20% - Accent4 2" xfId="13"/>
    <cellStyle name="20% - Accent4 2 2" xfId="14"/>
    <cellStyle name="20% - Accent4 2 2 2" xfId="15"/>
    <cellStyle name="20% - Accent4 2 3" xfId="16"/>
    <cellStyle name="20% - Accent5 2" xfId="17"/>
    <cellStyle name="20% - Accent5 2 2" xfId="18"/>
    <cellStyle name="20% - Accent5 2 2 2" xfId="19"/>
    <cellStyle name="20% - Accent5 2 3" xfId="20"/>
    <cellStyle name="20% - Accent6 2" xfId="21"/>
    <cellStyle name="20% - Accent6 2 2" xfId="22"/>
    <cellStyle name="20% - Accent6 2 2 2" xfId="23"/>
    <cellStyle name="20% - Accent6 2 3" xfId="24"/>
    <cellStyle name="40% - Accent1 2" xfId="25"/>
    <cellStyle name="40% - Accent1 2 2" xfId="26"/>
    <cellStyle name="40% - Accent1 2 2 2" xfId="27"/>
    <cellStyle name="40% - Accent1 2 3" xfId="28"/>
    <cellStyle name="40% - Accent2 2" xfId="29"/>
    <cellStyle name="40% - Accent2 2 2" xfId="30"/>
    <cellStyle name="40% - Accent2 2 2 2" xfId="31"/>
    <cellStyle name="40% - Accent2 2 3" xfId="32"/>
    <cellStyle name="40% - Accent3 2" xfId="33"/>
    <cellStyle name="40% - Accent3 2 2" xfId="34"/>
    <cellStyle name="40% - Accent3 2 2 2" xfId="35"/>
    <cellStyle name="40% - Accent3 2 3" xfId="36"/>
    <cellStyle name="40% - Accent4 2" xfId="37"/>
    <cellStyle name="40% - Accent4 2 2" xfId="38"/>
    <cellStyle name="40% - Accent4 2 2 2" xfId="39"/>
    <cellStyle name="40% - Accent4 2 3" xfId="40"/>
    <cellStyle name="40% - Accent5 2" xfId="41"/>
    <cellStyle name="40% - Accent5 2 2" xfId="42"/>
    <cellStyle name="40% - Accent5 2 2 2" xfId="43"/>
    <cellStyle name="40% - Accent5 2 3" xfId="44"/>
    <cellStyle name="40% - Accent6 2" xfId="45"/>
    <cellStyle name="40% - Accent6 2 2" xfId="46"/>
    <cellStyle name="40% - Accent6 2 2 2" xfId="47"/>
    <cellStyle name="40% - Accent6 2 3" xfId="48"/>
    <cellStyle name="60% - Accent1 2" xfId="49"/>
    <cellStyle name="60% - Accent1 2 2" xfId="50"/>
    <cellStyle name="60% - Accent1 2 2 2" xfId="51"/>
    <cellStyle name="60% - Accent1 2 3" xfId="52"/>
    <cellStyle name="60% - Accent2 2" xfId="53"/>
    <cellStyle name="60% - Accent2 2 2" xfId="54"/>
    <cellStyle name="60% - Accent2 2 2 2" xfId="55"/>
    <cellStyle name="60% - Accent2 2 3" xfId="56"/>
    <cellStyle name="60% - Accent3 2" xfId="57"/>
    <cellStyle name="60% - Accent3 2 2" xfId="58"/>
    <cellStyle name="60% - Accent3 2 2 2" xfId="59"/>
    <cellStyle name="60% - Accent3 2 3" xfId="60"/>
    <cellStyle name="60% - Accent4 2" xfId="61"/>
    <cellStyle name="60% - Accent4 2 2" xfId="62"/>
    <cellStyle name="60% - Accent4 2 2 2" xfId="63"/>
    <cellStyle name="60% - Accent4 2 3" xfId="64"/>
    <cellStyle name="60% - Accent5 2" xfId="65"/>
    <cellStyle name="60% - Accent5 2 2" xfId="66"/>
    <cellStyle name="60% - Accent5 2 2 2" xfId="67"/>
    <cellStyle name="60% - Accent5 2 3" xfId="68"/>
    <cellStyle name="60% - Accent6 2" xfId="69"/>
    <cellStyle name="60% - Accent6 2 2" xfId="70"/>
    <cellStyle name="60% - Accent6 2 2 2" xfId="71"/>
    <cellStyle name="60% - Accent6 2 3" xfId="72"/>
    <cellStyle name="Accent1 2" xfId="73"/>
    <cellStyle name="Accent1 2 2" xfId="74"/>
    <cellStyle name="Accent1 2 2 2" xfId="75"/>
    <cellStyle name="Accent1 2 3" xfId="76"/>
    <cellStyle name="Accent2 2" xfId="77"/>
    <cellStyle name="Accent2 2 2" xfId="78"/>
    <cellStyle name="Accent2 2 2 2" xfId="79"/>
    <cellStyle name="Accent2 2 3" xfId="80"/>
    <cellStyle name="Accent3 2" xfId="81"/>
    <cellStyle name="Accent3 2 2" xfId="82"/>
    <cellStyle name="Accent3 2 2 2" xfId="83"/>
    <cellStyle name="Accent3 2 3" xfId="84"/>
    <cellStyle name="Accent4 2" xfId="85"/>
    <cellStyle name="Accent4 2 2" xfId="86"/>
    <cellStyle name="Accent4 2 2 2" xfId="87"/>
    <cellStyle name="Accent4 2 3" xfId="88"/>
    <cellStyle name="Accent5 2" xfId="89"/>
    <cellStyle name="Accent5 2 2" xfId="90"/>
    <cellStyle name="Accent5 2 2 2" xfId="91"/>
    <cellStyle name="Accent5 2 3" xfId="92"/>
    <cellStyle name="Accent6 2" xfId="93"/>
    <cellStyle name="Accent6 2 2" xfId="94"/>
    <cellStyle name="Accent6 2 2 2" xfId="95"/>
    <cellStyle name="Accent6 2 3" xfId="96"/>
    <cellStyle name="Bad 2" xfId="97"/>
    <cellStyle name="Bad 2 2" xfId="98"/>
    <cellStyle name="Bad 2 2 2" xfId="99"/>
    <cellStyle name="Bad 2 3" xfId="100"/>
    <cellStyle name="Calculation 2" xfId="101"/>
    <cellStyle name="Calculation 2 2" xfId="102"/>
    <cellStyle name="Calculation 2 2 2" xfId="103"/>
    <cellStyle name="Calculation 2 2_Apr Exc" xfId="104"/>
    <cellStyle name="Calculation 2 3" xfId="105"/>
    <cellStyle name="Calculation 2_Apr Exc" xfId="106"/>
    <cellStyle name="Check Cell 2" xfId="107"/>
    <cellStyle name="Check Cell 2 2" xfId="108"/>
    <cellStyle name="Check Cell 2 2 2" xfId="109"/>
    <cellStyle name="Check Cell 2 2_Apr Exc" xfId="110"/>
    <cellStyle name="Check Cell 2 3" xfId="111"/>
    <cellStyle name="Check Cell 2_Apr Exc" xfId="112"/>
    <cellStyle name="Explanatory Text 2" xfId="113"/>
    <cellStyle name="Explanatory Text 2 2" xfId="114"/>
    <cellStyle name="Explanatory Text 2 2 2" xfId="115"/>
    <cellStyle name="Explanatory Text 2 3" xfId="116"/>
    <cellStyle name="Good 2" xfId="117"/>
    <cellStyle name="Good 2 2" xfId="118"/>
    <cellStyle name="Good 2 2 2" xfId="119"/>
    <cellStyle name="Good 2 3" xfId="120"/>
    <cellStyle name="Heading 1 2" xfId="121"/>
    <cellStyle name="Heading 1 2 2" xfId="122"/>
    <cellStyle name="Heading 1 2 2 2" xfId="123"/>
    <cellStyle name="Heading 1 2 2_Apr Exc" xfId="124"/>
    <cellStyle name="Heading 1 2 3" xfId="125"/>
    <cellStyle name="Heading 1 2_Apr Exc" xfId="126"/>
    <cellStyle name="Heading 2 2" xfId="127"/>
    <cellStyle name="Heading 2 2 2" xfId="128"/>
    <cellStyle name="Heading 2 2 2 2" xfId="129"/>
    <cellStyle name="Heading 2 2 2_Apr Exc" xfId="130"/>
    <cellStyle name="Heading 2 2 3" xfId="131"/>
    <cellStyle name="Heading 2 2_Apr Exc" xfId="132"/>
    <cellStyle name="Heading 3 2" xfId="133"/>
    <cellStyle name="Heading 3 2 2" xfId="134"/>
    <cellStyle name="Heading 3 2 2 2" xfId="135"/>
    <cellStyle name="Heading 3 2 2_Apr Exc" xfId="136"/>
    <cellStyle name="Heading 3 2 3" xfId="137"/>
    <cellStyle name="Heading 3 2_Apr Exc" xfId="138"/>
    <cellStyle name="Heading 4 2" xfId="139"/>
    <cellStyle name="Heading 4 2 2" xfId="140"/>
    <cellStyle name="Heading 4 2 2 2" xfId="141"/>
    <cellStyle name="Heading 4 2 3" xfId="142"/>
    <cellStyle name="Hyperlink" xfId="143" builtinId="8"/>
    <cellStyle name="Input 2" xfId="144"/>
    <cellStyle name="Input 2 2" xfId="145"/>
    <cellStyle name="Input 2 2 2" xfId="146"/>
    <cellStyle name="Input 2 2_Apr Exc" xfId="147"/>
    <cellStyle name="Input 2 3" xfId="148"/>
    <cellStyle name="Input 2_Apr Exc" xfId="149"/>
    <cellStyle name="Linked Cell 2" xfId="150"/>
    <cellStyle name="Linked Cell 2 2" xfId="151"/>
    <cellStyle name="Linked Cell 2 2 2" xfId="152"/>
    <cellStyle name="Linked Cell 2 2_Apr Exc" xfId="153"/>
    <cellStyle name="Linked Cell 2 3" xfId="154"/>
    <cellStyle name="Linked Cell 2_Apr Exc" xfId="155"/>
    <cellStyle name="Neutral 2" xfId="156"/>
    <cellStyle name="Neutral 2 2" xfId="157"/>
    <cellStyle name="Neutral 2 2 2" xfId="158"/>
    <cellStyle name="Neutral 2 3" xfId="159"/>
    <cellStyle name="Normal" xfId="0" builtinId="0"/>
    <cellStyle name="Normal 2" xfId="160"/>
    <cellStyle name="Normal 2 2" xfId="161"/>
    <cellStyle name="Normal 2_Jun Exc" xfId="162"/>
    <cellStyle name="Normal 3" xfId="163"/>
    <cellStyle name="Normal 3 2" xfId="164"/>
    <cellStyle name="Normal 4" xfId="165"/>
    <cellStyle name="Normal 5" xfId="166"/>
    <cellStyle name="Normal 5 2" xfId="167"/>
    <cellStyle name="Normal 5_Apr Exc" xfId="168"/>
    <cellStyle name="Normal 6" xfId="169"/>
    <cellStyle name="Note 2" xfId="170"/>
    <cellStyle name="Note 2 2" xfId="171"/>
    <cellStyle name="Note 2_Apr Exc" xfId="172"/>
    <cellStyle name="Output 2" xfId="173"/>
    <cellStyle name="Output 2 2" xfId="174"/>
    <cellStyle name="Output 2 2 2" xfId="175"/>
    <cellStyle name="Output 2 2_Apr Exc" xfId="176"/>
    <cellStyle name="Output 2 3" xfId="177"/>
    <cellStyle name="Output 2_Apr Exc" xfId="178"/>
    <cellStyle name="Title 2" xfId="179"/>
    <cellStyle name="Title 2 2" xfId="180"/>
    <cellStyle name="Title 2 2 2" xfId="181"/>
    <cellStyle name="Title 2 3" xfId="182"/>
    <cellStyle name="Total 2" xfId="183"/>
    <cellStyle name="Total 2 2" xfId="184"/>
    <cellStyle name="Total 2 2 2" xfId="185"/>
    <cellStyle name="Total 2 2_Apr Exc" xfId="186"/>
    <cellStyle name="Total 2 3" xfId="187"/>
    <cellStyle name="Total 2_Apr Exc" xfId="188"/>
    <cellStyle name="Warning Text 2" xfId="189"/>
    <cellStyle name="Warning Text 2 2" xfId="190"/>
    <cellStyle name="Warning Text 2 2 2" xfId="191"/>
    <cellStyle name="Warning Text 2 3" xfId="1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atchman\r&amp;m\State%20Reports\California\2012\CA%20installations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atchman\r&amp;m\State%20Reports\California\2015\CA%202015%20answer%20perform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Aug 2012 Installs"/>
      <sheetName val="Sheet3"/>
    </sheetNames>
    <sheetDataSet>
      <sheetData sheetId="0">
        <row r="7">
          <cell r="E7">
            <v>486</v>
          </cell>
          <cell r="F7">
            <v>6151</v>
          </cell>
        </row>
        <row r="10">
          <cell r="B10">
            <v>2258</v>
          </cell>
          <cell r="C10">
            <v>11937</v>
          </cell>
        </row>
        <row r="17">
          <cell r="E17">
            <v>647</v>
          </cell>
          <cell r="F17">
            <v>8685</v>
          </cell>
        </row>
        <row r="20">
          <cell r="B20">
            <v>2686</v>
          </cell>
          <cell r="C20">
            <v>16635</v>
          </cell>
        </row>
        <row r="26">
          <cell r="E26">
            <v>430</v>
          </cell>
          <cell r="F26">
            <v>5258</v>
          </cell>
        </row>
        <row r="30">
          <cell r="B30">
            <v>2374</v>
          </cell>
          <cell r="C30">
            <v>11147</v>
          </cell>
        </row>
        <row r="36">
          <cell r="E36">
            <v>2161</v>
          </cell>
          <cell r="F36">
            <v>18981</v>
          </cell>
        </row>
        <row r="40">
          <cell r="B40">
            <v>3908</v>
          </cell>
          <cell r="C40">
            <v>23658</v>
          </cell>
        </row>
        <row r="45">
          <cell r="E45">
            <v>297</v>
          </cell>
          <cell r="F45">
            <v>4046</v>
          </cell>
        </row>
        <row r="49">
          <cell r="B49">
            <v>2117</v>
          </cell>
          <cell r="C49">
            <v>8550</v>
          </cell>
        </row>
        <row r="54">
          <cell r="E54">
            <v>372</v>
          </cell>
          <cell r="F54">
            <v>6007</v>
          </cell>
        </row>
        <row r="58">
          <cell r="B58">
            <v>2056</v>
          </cell>
          <cell r="C58">
            <v>10785</v>
          </cell>
        </row>
        <row r="63">
          <cell r="E63">
            <v>410</v>
          </cell>
          <cell r="F63">
            <v>5067</v>
          </cell>
        </row>
        <row r="67">
          <cell r="B67">
            <v>2070</v>
          </cell>
          <cell r="C67">
            <v>9744</v>
          </cell>
        </row>
        <row r="72">
          <cell r="E72">
            <v>450</v>
          </cell>
          <cell r="F72">
            <v>5481</v>
          </cell>
        </row>
        <row r="76">
          <cell r="B76">
            <v>3630</v>
          </cell>
          <cell r="C76">
            <v>28407</v>
          </cell>
        </row>
        <row r="81">
          <cell r="E81">
            <v>387</v>
          </cell>
          <cell r="F81">
            <v>5081</v>
          </cell>
        </row>
        <row r="85">
          <cell r="B85">
            <v>2413</v>
          </cell>
          <cell r="C85">
            <v>10666</v>
          </cell>
        </row>
        <row r="90">
          <cell r="E90">
            <v>552</v>
          </cell>
          <cell r="F90">
            <v>6786</v>
          </cell>
        </row>
        <row r="94">
          <cell r="B94">
            <v>2795</v>
          </cell>
          <cell r="C94">
            <v>12907</v>
          </cell>
        </row>
        <row r="99">
          <cell r="E99">
            <v>419</v>
          </cell>
          <cell r="F99">
            <v>5241</v>
          </cell>
        </row>
        <row r="103">
          <cell r="B103">
            <v>2298</v>
          </cell>
          <cell r="C103">
            <v>9393</v>
          </cell>
        </row>
        <row r="108">
          <cell r="E108">
            <v>436</v>
          </cell>
          <cell r="F108">
            <v>4570</v>
          </cell>
        </row>
        <row r="112">
          <cell r="B112">
            <v>2527</v>
          </cell>
          <cell r="C112">
            <v>15980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2"/>
    </sheetNames>
    <sheetDataSet>
      <sheetData sheetId="0">
        <row r="16">
          <cell r="D16">
            <v>95709</v>
          </cell>
          <cell r="G16">
            <v>82625</v>
          </cell>
          <cell r="J16">
            <v>84657</v>
          </cell>
          <cell r="M16">
            <v>79979</v>
          </cell>
        </row>
        <row r="17">
          <cell r="D17">
            <v>83333</v>
          </cell>
          <cell r="G17">
            <v>74334</v>
          </cell>
          <cell r="J17">
            <v>72667</v>
          </cell>
          <cell r="M17">
            <v>73662</v>
          </cell>
        </row>
        <row r="19">
          <cell r="D19">
            <v>0.69295477181908727</v>
          </cell>
          <cell r="G19">
            <v>0.78275082734683998</v>
          </cell>
          <cell r="J19">
            <v>0.64296035339287438</v>
          </cell>
          <cell r="M19">
            <v>0.74110124623279305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ssandra.guinness@ftr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55"/>
  <sheetViews>
    <sheetView tabSelected="1" workbookViewId="0">
      <selection activeCell="F65" sqref="F65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38" t="s">
        <v>23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2:16" s="3" customFormat="1" ht="13.5" thickBot="1" x14ac:dyDescent="0.25">
      <c r="B2" s="3" t="s">
        <v>36</v>
      </c>
      <c r="D2" s="103" t="s">
        <v>68</v>
      </c>
      <c r="E2" s="103"/>
      <c r="I2" s="4" t="s">
        <v>32</v>
      </c>
      <c r="J2" s="5" t="s">
        <v>61</v>
      </c>
      <c r="M2" s="3" t="s">
        <v>37</v>
      </c>
      <c r="N2" s="6"/>
      <c r="O2" s="5"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62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40" t="s">
        <v>0</v>
      </c>
      <c r="C7" s="141"/>
      <c r="D7" s="142"/>
      <c r="E7" s="114" t="s">
        <v>64</v>
      </c>
      <c r="F7" s="115"/>
      <c r="G7" s="115"/>
      <c r="H7" s="104" t="s">
        <v>65</v>
      </c>
      <c r="I7" s="105"/>
      <c r="J7" s="106"/>
      <c r="K7" s="147" t="s">
        <v>66</v>
      </c>
      <c r="L7" s="115"/>
      <c r="M7" s="115"/>
      <c r="N7" s="104" t="s">
        <v>67</v>
      </c>
      <c r="O7" s="105"/>
      <c r="P7" s="106"/>
    </row>
    <row r="8" spans="2:16" s="2" customFormat="1" ht="12.75" customHeight="1" x14ac:dyDescent="0.2">
      <c r="B8" s="143"/>
      <c r="C8" s="144"/>
      <c r="D8" s="145"/>
      <c r="E8" s="116"/>
      <c r="F8" s="117"/>
      <c r="G8" s="117"/>
      <c r="H8" s="107"/>
      <c r="I8" s="108"/>
      <c r="J8" s="109"/>
      <c r="K8" s="117"/>
      <c r="L8" s="117"/>
      <c r="M8" s="117"/>
      <c r="N8" s="107"/>
      <c r="O8" s="108"/>
      <c r="P8" s="109"/>
    </row>
    <row r="9" spans="2:16" ht="12.75" customHeight="1" x14ac:dyDescent="0.2">
      <c r="B9" s="143"/>
      <c r="C9" s="144"/>
      <c r="D9" s="145"/>
      <c r="E9" s="127" t="s">
        <v>1</v>
      </c>
      <c r="F9" s="128"/>
      <c r="G9" s="129"/>
      <c r="H9" s="78" t="s">
        <v>2</v>
      </c>
      <c r="I9" s="130"/>
      <c r="J9" s="131"/>
      <c r="K9" s="127" t="s">
        <v>3</v>
      </c>
      <c r="L9" s="128"/>
      <c r="M9" s="129"/>
      <c r="N9" s="78" t="s">
        <v>4</v>
      </c>
      <c r="O9" s="130"/>
      <c r="P9" s="131"/>
    </row>
    <row r="10" spans="2:16" s="14" customFormat="1" ht="12.75" customHeight="1" x14ac:dyDescent="0.2">
      <c r="B10" s="125"/>
      <c r="C10" s="146"/>
      <c r="D10" s="126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hidden="1" customHeight="1" x14ac:dyDescent="0.2">
      <c r="B11" s="135" t="s">
        <v>43</v>
      </c>
      <c r="C11" s="122"/>
      <c r="D11" s="15" t="s">
        <v>26</v>
      </c>
      <c r="E11" s="33">
        <f>+'[1]2012'!$C$10-'[1]2012'!$F$7</f>
        <v>5786</v>
      </c>
      <c r="F11" s="33">
        <f>+'[1]2012'!$C$20-'[1]2012'!$F$17</f>
        <v>7950</v>
      </c>
      <c r="G11" s="33">
        <f>+'[1]2012'!$C$30-'[1]2012'!$F$26</f>
        <v>5889</v>
      </c>
      <c r="H11" s="39">
        <f>+'[1]2012'!$C$40-'[1]2012'!$F$36</f>
        <v>4677</v>
      </c>
      <c r="I11" s="39">
        <f>+'[1]2012'!$C$49-'[1]2012'!$F$45</f>
        <v>4504</v>
      </c>
      <c r="J11" s="39">
        <f>+'[1]2012'!$C$58-'[1]2012'!$F$54</f>
        <v>4778</v>
      </c>
      <c r="K11" s="33">
        <f>+'[1]2012'!$C$67-'[1]2012'!$F$63</f>
        <v>4677</v>
      </c>
      <c r="L11" s="33">
        <f>+'[1]2012'!$C$76-'[1]2012'!$F$72</f>
        <v>22926</v>
      </c>
      <c r="M11" s="33">
        <f>+'[1]2012'!$C$85-'[1]2012'!$F$81</f>
        <v>5585</v>
      </c>
      <c r="N11" s="39">
        <f>+'[1]2012'!$C$94-'[1]2012'!$F$90</f>
        <v>6121</v>
      </c>
      <c r="O11" s="39">
        <f>+'[1]2012'!$C$103-'[1]2012'!$F$99</f>
        <v>4152</v>
      </c>
      <c r="P11" s="39">
        <f>+'[1]2012'!$C$112-'[1]2012'!$F$108</f>
        <v>11410</v>
      </c>
    </row>
    <row r="12" spans="2:16" hidden="1" x14ac:dyDescent="0.2">
      <c r="B12" s="123"/>
      <c r="C12" s="124"/>
      <c r="D12" s="18" t="s">
        <v>27</v>
      </c>
      <c r="E12" s="33">
        <f>+'[1]2012'!$B$10-'[1]2012'!$E$7</f>
        <v>1772</v>
      </c>
      <c r="F12" s="33">
        <f>+'[1]2012'!$B$20-'[1]2012'!$E$17</f>
        <v>2039</v>
      </c>
      <c r="G12" s="33">
        <f>+'[1]2012'!$B$30-'[1]2012'!$E$26</f>
        <v>1944</v>
      </c>
      <c r="H12" s="39">
        <f>+'[1]2012'!$B$40-'[1]2012'!$E$36</f>
        <v>1747</v>
      </c>
      <c r="I12" s="39">
        <f>+'[1]2012'!$B$49-'[1]2012'!$E$45</f>
        <v>1820</v>
      </c>
      <c r="J12" s="39">
        <f>+'[1]2012'!$B$58-'[1]2012'!$E$54</f>
        <v>1684</v>
      </c>
      <c r="K12" s="33">
        <f>+'[1]2012'!$B$67-'[1]2012'!$E$63</f>
        <v>1660</v>
      </c>
      <c r="L12" s="33">
        <f>+'[1]2012'!$B$76-'[1]2012'!$E$72</f>
        <v>3180</v>
      </c>
      <c r="M12" s="33">
        <f>+'[1]2012'!$B$85-'[1]2012'!$E$81</f>
        <v>2026</v>
      </c>
      <c r="N12" s="39">
        <f>+'[1]2012'!$B$94-'[1]2012'!$E$90</f>
        <v>2243</v>
      </c>
      <c r="O12" s="39">
        <f>+'[1]2012'!$B$103-'[1]2012'!$E$99</f>
        <v>1879</v>
      </c>
      <c r="P12" s="39">
        <f>+'[1]2012'!$B$112-'[1]2012'!$E$108</f>
        <v>2091</v>
      </c>
    </row>
    <row r="13" spans="2:16" hidden="1" x14ac:dyDescent="0.2">
      <c r="B13" s="125"/>
      <c r="C13" s="126"/>
      <c r="D13" s="15" t="s">
        <v>28</v>
      </c>
      <c r="E13" s="35">
        <f t="shared" ref="E13:P13" si="0">+E11/E12</f>
        <v>3.265237020316027</v>
      </c>
      <c r="F13" s="35">
        <f t="shared" si="0"/>
        <v>3.8989700833742029</v>
      </c>
      <c r="G13" s="35">
        <f t="shared" si="0"/>
        <v>3.0293209876543208</v>
      </c>
      <c r="H13" s="40">
        <f t="shared" si="0"/>
        <v>2.6771608471665713</v>
      </c>
      <c r="I13" s="40">
        <f t="shared" si="0"/>
        <v>2.4747252747252748</v>
      </c>
      <c r="J13" s="40">
        <f t="shared" si="0"/>
        <v>2.8372921615201898</v>
      </c>
      <c r="K13" s="35">
        <f t="shared" si="0"/>
        <v>2.8174698795180722</v>
      </c>
      <c r="L13" s="35">
        <f t="shared" si="0"/>
        <v>7.2094339622641508</v>
      </c>
      <c r="M13" s="35">
        <f t="shared" si="0"/>
        <v>2.7566633761105628</v>
      </c>
      <c r="N13" s="40">
        <f t="shared" si="0"/>
        <v>2.7289344627730716</v>
      </c>
      <c r="O13" s="40">
        <f t="shared" si="0"/>
        <v>2.209686003193188</v>
      </c>
      <c r="P13" s="40">
        <f t="shared" si="0"/>
        <v>5.456719273075084</v>
      </c>
    </row>
    <row r="14" spans="2:16" ht="12.75" hidden="1" customHeight="1" x14ac:dyDescent="0.2">
      <c r="B14" s="135" t="s">
        <v>44</v>
      </c>
      <c r="C14" s="122"/>
      <c r="D14" s="19" t="s">
        <v>45</v>
      </c>
      <c r="E14" s="33">
        <f t="shared" ref="E14:J14" si="1">+E12</f>
        <v>1772</v>
      </c>
      <c r="F14" s="33">
        <f t="shared" si="1"/>
        <v>2039</v>
      </c>
      <c r="G14" s="33">
        <f t="shared" si="1"/>
        <v>1944</v>
      </c>
      <c r="H14" s="42">
        <f t="shared" si="1"/>
        <v>1747</v>
      </c>
      <c r="I14" s="42">
        <f t="shared" si="1"/>
        <v>1820</v>
      </c>
      <c r="J14" s="42">
        <f t="shared" si="1"/>
        <v>1684</v>
      </c>
      <c r="K14" s="33">
        <f t="shared" ref="K14:P14" si="2">+K12</f>
        <v>1660</v>
      </c>
      <c r="L14" s="33">
        <f t="shared" si="2"/>
        <v>3180</v>
      </c>
      <c r="M14" s="33">
        <f t="shared" si="2"/>
        <v>2026</v>
      </c>
      <c r="N14" s="39">
        <f t="shared" si="2"/>
        <v>2243</v>
      </c>
      <c r="O14" s="39">
        <f t="shared" si="2"/>
        <v>1879</v>
      </c>
      <c r="P14" s="39">
        <f t="shared" si="2"/>
        <v>2091</v>
      </c>
    </row>
    <row r="15" spans="2:16" ht="15" hidden="1" customHeight="1" x14ac:dyDescent="0.2">
      <c r="B15" s="123"/>
      <c r="C15" s="124"/>
      <c r="D15" s="21" t="s">
        <v>29</v>
      </c>
      <c r="E15" s="33">
        <f t="shared" ref="E15:M15" si="3">+E14-E16</f>
        <v>1697</v>
      </c>
      <c r="F15" s="33">
        <f t="shared" si="3"/>
        <v>1940</v>
      </c>
      <c r="G15" s="33">
        <f t="shared" si="3"/>
        <v>1883</v>
      </c>
      <c r="H15" s="42">
        <f t="shared" si="3"/>
        <v>1692</v>
      </c>
      <c r="I15" s="42">
        <f t="shared" si="3"/>
        <v>1742</v>
      </c>
      <c r="J15" s="42">
        <f t="shared" si="3"/>
        <v>1600</v>
      </c>
      <c r="K15" s="33">
        <f t="shared" si="3"/>
        <v>1576</v>
      </c>
      <c r="L15" s="33">
        <f t="shared" si="3"/>
        <v>2067</v>
      </c>
      <c r="M15" s="33">
        <f t="shared" si="3"/>
        <v>1881</v>
      </c>
      <c r="N15" s="42">
        <f>+N14-N16</f>
        <v>2098</v>
      </c>
      <c r="O15" s="42">
        <f>+O14-O16</f>
        <v>1784</v>
      </c>
      <c r="P15" s="42">
        <f>+P14-P16</f>
        <v>1854</v>
      </c>
    </row>
    <row r="16" spans="2:16" ht="13.5" hidden="1" customHeight="1" x14ac:dyDescent="0.2">
      <c r="B16" s="123"/>
      <c r="C16" s="124"/>
      <c r="D16" s="21" t="s">
        <v>30</v>
      </c>
      <c r="E16" s="29">
        <f>103-28</f>
        <v>75</v>
      </c>
      <c r="F16" s="29">
        <f>117-18</f>
        <v>99</v>
      </c>
      <c r="G16" s="29">
        <v>61</v>
      </c>
      <c r="H16" s="31">
        <v>55</v>
      </c>
      <c r="I16" s="31">
        <v>78</v>
      </c>
      <c r="J16" s="31">
        <v>84</v>
      </c>
      <c r="K16" s="29">
        <v>84</v>
      </c>
      <c r="L16" s="33">
        <v>1113</v>
      </c>
      <c r="M16" s="29">
        <v>145</v>
      </c>
      <c r="N16" s="31">
        <v>145</v>
      </c>
      <c r="O16" s="31">
        <v>95</v>
      </c>
      <c r="P16" s="31">
        <v>237</v>
      </c>
    </row>
    <row r="17" spans="2:16" hidden="1" x14ac:dyDescent="0.2">
      <c r="B17" s="125"/>
      <c r="C17" s="126"/>
      <c r="D17" s="15" t="s">
        <v>17</v>
      </c>
      <c r="E17" s="34">
        <f t="shared" ref="E17:M17" si="4">+E15/E14</f>
        <v>0.95767494356659144</v>
      </c>
      <c r="F17" s="34">
        <f t="shared" si="4"/>
        <v>0.95144678764100044</v>
      </c>
      <c r="G17" s="34">
        <f t="shared" si="4"/>
        <v>0.96862139917695478</v>
      </c>
      <c r="H17" s="43">
        <f t="shared" si="4"/>
        <v>0.96851745850028625</v>
      </c>
      <c r="I17" s="43">
        <f t="shared" si="4"/>
        <v>0.95714285714285718</v>
      </c>
      <c r="J17" s="43">
        <f t="shared" si="4"/>
        <v>0.95011876484560565</v>
      </c>
      <c r="K17" s="34">
        <f t="shared" si="4"/>
        <v>0.94939759036144578</v>
      </c>
      <c r="L17" s="34">
        <f t="shared" si="4"/>
        <v>0.65</v>
      </c>
      <c r="M17" s="34">
        <f t="shared" si="4"/>
        <v>0.92843040473840077</v>
      </c>
      <c r="N17" s="41">
        <f>+N15/N14</f>
        <v>0.93535443602318324</v>
      </c>
      <c r="O17" s="41">
        <f>+O15/O14</f>
        <v>0.94944119212346989</v>
      </c>
      <c r="P17" s="41">
        <f>+P15/P14</f>
        <v>0.88665710186513624</v>
      </c>
    </row>
    <row r="18" spans="2:16" x14ac:dyDescent="0.2">
      <c r="B18" s="136" t="s">
        <v>18</v>
      </c>
      <c r="C18" s="137"/>
      <c r="D18" s="18"/>
      <c r="E18" s="17"/>
      <c r="F18" s="16"/>
      <c r="G18" s="16"/>
      <c r="H18" s="18"/>
      <c r="I18" s="18"/>
      <c r="J18" s="18"/>
      <c r="K18" s="16"/>
      <c r="L18" s="16"/>
      <c r="M18" s="16"/>
      <c r="N18" s="18"/>
      <c r="O18" s="18"/>
      <c r="P18" s="18"/>
    </row>
    <row r="19" spans="2:16" x14ac:dyDescent="0.2">
      <c r="B19" s="132" t="s">
        <v>19</v>
      </c>
      <c r="C19" s="118" t="s">
        <v>46</v>
      </c>
      <c r="D19" s="19" t="s">
        <v>47</v>
      </c>
      <c r="E19" s="36">
        <v>54371</v>
      </c>
      <c r="F19" s="36">
        <v>54021</v>
      </c>
      <c r="G19" s="36">
        <v>53567</v>
      </c>
      <c r="H19" s="46">
        <v>53299</v>
      </c>
      <c r="I19" s="46">
        <v>53058</v>
      </c>
      <c r="J19" s="46">
        <v>52660</v>
      </c>
      <c r="K19" s="36">
        <v>57729</v>
      </c>
      <c r="L19" s="36">
        <v>57325</v>
      </c>
      <c r="M19" s="36">
        <v>56959</v>
      </c>
      <c r="N19" s="46">
        <v>56491</v>
      </c>
      <c r="O19" s="46">
        <v>56169</v>
      </c>
      <c r="P19" s="46">
        <v>55785</v>
      </c>
    </row>
    <row r="20" spans="2:16" x14ac:dyDescent="0.2">
      <c r="B20" s="133"/>
      <c r="C20" s="119"/>
      <c r="D20" s="18" t="s">
        <v>48</v>
      </c>
      <c r="E20" s="55">
        <v>543</v>
      </c>
      <c r="F20" s="16">
        <v>404</v>
      </c>
      <c r="G20" s="16">
        <v>312</v>
      </c>
      <c r="H20" s="47">
        <v>324</v>
      </c>
      <c r="I20" s="47">
        <v>303</v>
      </c>
      <c r="J20" s="47">
        <v>265</v>
      </c>
      <c r="K20" s="36">
        <v>302</v>
      </c>
      <c r="L20" s="36">
        <v>321</v>
      </c>
      <c r="M20" s="36">
        <v>286</v>
      </c>
      <c r="N20" s="47">
        <v>358</v>
      </c>
      <c r="O20" s="47">
        <v>357</v>
      </c>
      <c r="P20" s="47">
        <v>518</v>
      </c>
    </row>
    <row r="21" spans="2:16" x14ac:dyDescent="0.2">
      <c r="B21" s="133"/>
      <c r="C21" s="120"/>
      <c r="D21" s="15" t="s">
        <v>40</v>
      </c>
      <c r="E21" s="30">
        <f t="shared" ref="E21:P21" si="5">(E20/(E19/100))*0.01</f>
        <v>9.986941568115356E-3</v>
      </c>
      <c r="F21" s="30">
        <f t="shared" si="5"/>
        <v>7.4785731474796835E-3</v>
      </c>
      <c r="G21" s="30">
        <f t="shared" si="5"/>
        <v>5.8244814904698794E-3</v>
      </c>
      <c r="H21" s="52">
        <f t="shared" si="5"/>
        <v>6.0789133004371569E-3</v>
      </c>
      <c r="I21" s="52">
        <f t="shared" si="5"/>
        <v>5.7107316521542465E-3</v>
      </c>
      <c r="J21" s="52">
        <f t="shared" si="5"/>
        <v>5.032282567413596E-3</v>
      </c>
      <c r="K21" s="30">
        <f t="shared" si="5"/>
        <v>5.2313395347225837E-3</v>
      </c>
      <c r="L21" s="30">
        <f t="shared" si="5"/>
        <v>5.5996511120802442E-3</v>
      </c>
      <c r="M21" s="30">
        <f t="shared" si="5"/>
        <v>5.021155568040169E-3</v>
      </c>
      <c r="N21" s="52">
        <f t="shared" si="5"/>
        <v>6.3372926660884045E-3</v>
      </c>
      <c r="O21" s="52">
        <f t="shared" si="5"/>
        <v>6.3558190460930395E-3</v>
      </c>
      <c r="P21" s="52">
        <f t="shared" si="5"/>
        <v>9.285650264407995E-3</v>
      </c>
    </row>
    <row r="22" spans="2:16" ht="12.75" customHeight="1" x14ac:dyDescent="0.2">
      <c r="B22" s="133"/>
      <c r="C22" s="118" t="s">
        <v>31</v>
      </c>
      <c r="D22" s="19" t="s">
        <v>47</v>
      </c>
      <c r="E22" s="36">
        <v>23651</v>
      </c>
      <c r="F22" s="36">
        <v>23556</v>
      </c>
      <c r="G22" s="36">
        <v>23470</v>
      </c>
      <c r="H22" s="46">
        <v>23342</v>
      </c>
      <c r="I22" s="46">
        <v>23280</v>
      </c>
      <c r="J22" s="46">
        <v>23214</v>
      </c>
      <c r="K22" s="36">
        <v>23115</v>
      </c>
      <c r="L22" s="36">
        <v>23026</v>
      </c>
      <c r="M22" s="36">
        <v>22923</v>
      </c>
      <c r="N22" s="46">
        <v>22789</v>
      </c>
      <c r="O22" s="46">
        <v>22683</v>
      </c>
      <c r="P22" s="46">
        <v>22601</v>
      </c>
    </row>
    <row r="23" spans="2:16" x14ac:dyDescent="0.2">
      <c r="B23" s="133"/>
      <c r="C23" s="119"/>
      <c r="D23" s="18" t="s">
        <v>48</v>
      </c>
      <c r="E23" s="55">
        <v>365</v>
      </c>
      <c r="F23" s="16">
        <v>493</v>
      </c>
      <c r="G23" s="16">
        <v>267</v>
      </c>
      <c r="H23" s="47">
        <v>200</v>
      </c>
      <c r="I23" s="47">
        <v>225</v>
      </c>
      <c r="J23" s="47">
        <v>228</v>
      </c>
      <c r="K23" s="36">
        <v>234</v>
      </c>
      <c r="L23" s="36">
        <v>299</v>
      </c>
      <c r="M23" s="36">
        <v>140</v>
      </c>
      <c r="N23" s="47">
        <v>183</v>
      </c>
      <c r="O23" s="47">
        <v>223</v>
      </c>
      <c r="P23" s="47">
        <v>307</v>
      </c>
    </row>
    <row r="24" spans="2:16" x14ac:dyDescent="0.2">
      <c r="B24" s="133"/>
      <c r="C24" s="120"/>
      <c r="D24" s="15" t="s">
        <v>40</v>
      </c>
      <c r="E24" s="30">
        <f t="shared" ref="E24:P24" si="6">(E23/(E22/100))*0.01</f>
        <v>1.5432751257874933E-2</v>
      </c>
      <c r="F24" s="30">
        <f t="shared" si="6"/>
        <v>2.0928850399049074E-2</v>
      </c>
      <c r="G24" s="30">
        <f t="shared" si="6"/>
        <v>1.1376224968044314E-2</v>
      </c>
      <c r="H24" s="52">
        <f t="shared" si="6"/>
        <v>8.5682460800274186E-3</v>
      </c>
      <c r="I24" s="52">
        <f t="shared" si="6"/>
        <v>9.6649484536082478E-3</v>
      </c>
      <c r="J24" s="52">
        <f t="shared" si="6"/>
        <v>9.8216593434996124E-3</v>
      </c>
      <c r="K24" s="30">
        <f t="shared" si="6"/>
        <v>1.0123296560674885E-2</v>
      </c>
      <c r="L24" s="30">
        <f t="shared" si="6"/>
        <v>1.2985320941544342E-2</v>
      </c>
      <c r="M24" s="30">
        <f t="shared" si="6"/>
        <v>6.1074030449766612E-3</v>
      </c>
      <c r="N24" s="52">
        <f t="shared" si="6"/>
        <v>8.0301900039492745E-3</v>
      </c>
      <c r="O24" s="52">
        <f t="shared" si="6"/>
        <v>9.8311510823083353E-3</v>
      </c>
      <c r="P24" s="52">
        <f t="shared" si="6"/>
        <v>1.358346975797531E-2</v>
      </c>
    </row>
    <row r="25" spans="2:16" ht="12.75" customHeight="1" x14ac:dyDescent="0.2">
      <c r="B25" s="133"/>
      <c r="C25" s="118" t="s">
        <v>49</v>
      </c>
      <c r="D25" s="19" t="s">
        <v>47</v>
      </c>
      <c r="E25" s="36">
        <v>12128</v>
      </c>
      <c r="F25" s="36">
        <v>12070</v>
      </c>
      <c r="G25" s="36">
        <v>12000</v>
      </c>
      <c r="H25" s="46">
        <v>11944</v>
      </c>
      <c r="I25" s="46">
        <v>11901</v>
      </c>
      <c r="J25" s="46">
        <v>11835</v>
      </c>
      <c r="K25" s="36">
        <v>14006</v>
      </c>
      <c r="L25" s="36">
        <v>14015</v>
      </c>
      <c r="M25" s="36">
        <v>13959</v>
      </c>
      <c r="N25" s="46">
        <v>13805</v>
      </c>
      <c r="O25" s="46">
        <v>13702</v>
      </c>
      <c r="P25" s="46">
        <v>13638</v>
      </c>
    </row>
    <row r="26" spans="2:16" x14ac:dyDescent="0.2">
      <c r="B26" s="133"/>
      <c r="C26" s="119"/>
      <c r="D26" s="18" t="s">
        <v>48</v>
      </c>
      <c r="E26" s="55">
        <v>164</v>
      </c>
      <c r="F26" s="16">
        <v>249</v>
      </c>
      <c r="G26" s="16">
        <v>115</v>
      </c>
      <c r="H26" s="47">
        <v>118</v>
      </c>
      <c r="I26" s="47">
        <v>144</v>
      </c>
      <c r="J26" s="47">
        <v>202</v>
      </c>
      <c r="K26" s="36">
        <v>137</v>
      </c>
      <c r="L26" s="36">
        <v>148</v>
      </c>
      <c r="M26" s="36">
        <v>136</v>
      </c>
      <c r="N26" s="47">
        <v>162</v>
      </c>
      <c r="O26" s="47">
        <v>127</v>
      </c>
      <c r="P26" s="47">
        <v>215</v>
      </c>
    </row>
    <row r="27" spans="2:16" x14ac:dyDescent="0.2">
      <c r="B27" s="134"/>
      <c r="C27" s="120"/>
      <c r="D27" s="15" t="s">
        <v>40</v>
      </c>
      <c r="E27" s="30">
        <f t="shared" ref="E27:P27" si="7">(E26/(E25/100))*0.01</f>
        <v>1.3522427440633245E-2</v>
      </c>
      <c r="F27" s="30">
        <f t="shared" si="7"/>
        <v>2.0629660314830156E-2</v>
      </c>
      <c r="G27" s="30">
        <f t="shared" si="7"/>
        <v>9.5833333333333343E-3</v>
      </c>
      <c r="H27" s="52">
        <f t="shared" si="7"/>
        <v>9.8794373744139317E-3</v>
      </c>
      <c r="I27" s="52">
        <f t="shared" si="7"/>
        <v>1.209982354423998E-2</v>
      </c>
      <c r="J27" s="52">
        <f t="shared" si="7"/>
        <v>1.7068018588931137E-2</v>
      </c>
      <c r="K27" s="30">
        <f t="shared" si="7"/>
        <v>9.7815222047693846E-3</v>
      </c>
      <c r="L27" s="30">
        <f t="shared" si="7"/>
        <v>1.0560114163396361E-2</v>
      </c>
      <c r="M27" s="30">
        <f t="shared" si="7"/>
        <v>9.7428182534565512E-3</v>
      </c>
      <c r="N27" s="52">
        <f t="shared" si="7"/>
        <v>1.1734878667149583E-2</v>
      </c>
      <c r="O27" s="52">
        <f t="shared" si="7"/>
        <v>9.2687198949058525E-3</v>
      </c>
      <c r="P27" s="52">
        <f t="shared" si="7"/>
        <v>1.5764774893679424E-2</v>
      </c>
    </row>
    <row r="28" spans="2:16" x14ac:dyDescent="0.2">
      <c r="B28" s="121" t="s">
        <v>50</v>
      </c>
      <c r="C28" s="122"/>
      <c r="D28" s="22" t="s">
        <v>51</v>
      </c>
      <c r="E28" s="20">
        <v>515</v>
      </c>
      <c r="F28" s="20">
        <v>539</v>
      </c>
      <c r="G28" s="20">
        <v>336</v>
      </c>
      <c r="H28" s="48">
        <v>344</v>
      </c>
      <c r="I28" s="48">
        <v>316</v>
      </c>
      <c r="J28" s="48">
        <v>411</v>
      </c>
      <c r="K28" s="16">
        <v>287</v>
      </c>
      <c r="L28" s="16">
        <v>390</v>
      </c>
      <c r="M28" s="16">
        <v>309</v>
      </c>
      <c r="N28" s="48">
        <v>439</v>
      </c>
      <c r="O28" s="48">
        <v>442</v>
      </c>
      <c r="P28" s="48">
        <v>611</v>
      </c>
    </row>
    <row r="29" spans="2:16" x14ac:dyDescent="0.2">
      <c r="B29" s="123"/>
      <c r="C29" s="124"/>
      <c r="D29" s="18" t="s">
        <v>52</v>
      </c>
      <c r="E29" s="37">
        <v>339</v>
      </c>
      <c r="F29" s="37">
        <v>269</v>
      </c>
      <c r="G29" s="37">
        <v>259</v>
      </c>
      <c r="H29" s="49">
        <v>260</v>
      </c>
      <c r="I29" s="49">
        <v>245</v>
      </c>
      <c r="J29" s="49">
        <v>332</v>
      </c>
      <c r="K29" s="16">
        <v>253</v>
      </c>
      <c r="L29" s="16">
        <v>301</v>
      </c>
      <c r="M29" s="16">
        <v>211</v>
      </c>
      <c r="N29" s="49">
        <v>378</v>
      </c>
      <c r="O29" s="49">
        <v>410</v>
      </c>
      <c r="P29" s="49">
        <v>504</v>
      </c>
    </row>
    <row r="30" spans="2:16" x14ac:dyDescent="0.2">
      <c r="B30" s="123"/>
      <c r="C30" s="124"/>
      <c r="D30" s="32" t="s">
        <v>53</v>
      </c>
      <c r="E30" s="44">
        <f t="shared" ref="E30:M30" si="8">+E29/E28</f>
        <v>0.65825242718446597</v>
      </c>
      <c r="F30" s="44">
        <f t="shared" si="8"/>
        <v>0.49907235621521334</v>
      </c>
      <c r="G30" s="44">
        <f t="shared" si="8"/>
        <v>0.77083333333333337</v>
      </c>
      <c r="H30" s="45">
        <f t="shared" si="8"/>
        <v>0.7558139534883721</v>
      </c>
      <c r="I30" s="45">
        <f t="shared" si="8"/>
        <v>0.77531645569620256</v>
      </c>
      <c r="J30" s="45">
        <f t="shared" si="8"/>
        <v>0.80778588807785889</v>
      </c>
      <c r="K30" s="44">
        <f t="shared" si="8"/>
        <v>0.88153310104529614</v>
      </c>
      <c r="L30" s="44">
        <f t="shared" si="8"/>
        <v>0.77179487179487183</v>
      </c>
      <c r="M30" s="44">
        <f t="shared" si="8"/>
        <v>0.68284789644012944</v>
      </c>
      <c r="N30" s="45">
        <v>0.86099999999999999</v>
      </c>
      <c r="O30" s="56">
        <v>0.92759999999999998</v>
      </c>
      <c r="P30" s="45">
        <v>0.82489999999999997</v>
      </c>
    </row>
    <row r="31" spans="2:16" x14ac:dyDescent="0.2">
      <c r="B31" s="123"/>
      <c r="C31" s="124"/>
      <c r="D31" s="18" t="s">
        <v>41</v>
      </c>
      <c r="E31" s="50">
        <v>14906.52</v>
      </c>
      <c r="F31" s="50">
        <v>19049.2</v>
      </c>
      <c r="G31" s="50">
        <v>7652.37</v>
      </c>
      <c r="H31" s="53">
        <v>7420.15</v>
      </c>
      <c r="I31" s="53">
        <v>7108.5</v>
      </c>
      <c r="J31" s="53">
        <v>7097.45</v>
      </c>
      <c r="K31" s="54">
        <v>5249.05</v>
      </c>
      <c r="L31" s="54">
        <v>7485.84</v>
      </c>
      <c r="M31" s="54">
        <v>8081.9</v>
      </c>
      <c r="N31" s="53">
        <v>6759.62</v>
      </c>
      <c r="O31" s="53">
        <v>7003.44</v>
      </c>
      <c r="P31" s="53">
        <v>10849.98</v>
      </c>
    </row>
    <row r="32" spans="2:16" x14ac:dyDescent="0.2">
      <c r="B32" s="125"/>
      <c r="C32" s="126"/>
      <c r="D32" s="15" t="s">
        <v>42</v>
      </c>
      <c r="E32" s="51">
        <v>28.57</v>
      </c>
      <c r="F32" s="51">
        <v>35.212000000000003</v>
      </c>
      <c r="G32" s="51">
        <v>22.47</v>
      </c>
      <c r="H32" s="53">
        <v>21.34</v>
      </c>
      <c r="I32" s="53">
        <v>22.5</v>
      </c>
      <c r="J32" s="53">
        <v>17.27</v>
      </c>
      <c r="K32" s="16">
        <v>10.67</v>
      </c>
      <c r="L32" s="16">
        <v>19.190000000000001</v>
      </c>
      <c r="M32" s="16">
        <v>26.16</v>
      </c>
      <c r="N32" s="53">
        <v>15.4</v>
      </c>
      <c r="O32" s="53">
        <v>15.84</v>
      </c>
      <c r="P32" s="53">
        <v>17.760000000000002</v>
      </c>
    </row>
    <row r="34" spans="2:16" s="3" customFormat="1" hidden="1" x14ac:dyDescent="0.2">
      <c r="B34" s="78" t="s">
        <v>20</v>
      </c>
      <c r="C34" s="112"/>
      <c r="D34" s="112"/>
      <c r="E34" s="112"/>
      <c r="F34" s="112"/>
      <c r="G34" s="112"/>
      <c r="H34" s="113"/>
      <c r="I34" s="80" t="s">
        <v>1</v>
      </c>
      <c r="J34" s="81"/>
      <c r="K34" s="82" t="s">
        <v>2</v>
      </c>
      <c r="L34" s="83"/>
      <c r="M34" s="80" t="s">
        <v>3</v>
      </c>
      <c r="N34" s="81"/>
      <c r="O34" s="82" t="s">
        <v>4</v>
      </c>
      <c r="P34" s="83"/>
    </row>
    <row r="35" spans="2:16" ht="12.75" hidden="1" customHeight="1" x14ac:dyDescent="0.2">
      <c r="B35" s="101" t="s">
        <v>54</v>
      </c>
      <c r="C35" s="102"/>
      <c r="D35" s="102"/>
      <c r="E35" s="97" t="s">
        <v>55</v>
      </c>
      <c r="F35" s="97"/>
      <c r="G35" s="97"/>
      <c r="H35" s="97"/>
      <c r="I35" s="77" t="s">
        <v>60</v>
      </c>
      <c r="J35" s="100"/>
      <c r="K35" s="95"/>
      <c r="L35" s="96"/>
      <c r="M35" s="77"/>
      <c r="N35" s="100"/>
      <c r="O35" s="95"/>
      <c r="P35" s="96"/>
    </row>
    <row r="36" spans="2:16" hidden="1" x14ac:dyDescent="0.2">
      <c r="B36" s="102"/>
      <c r="C36" s="102"/>
      <c r="D36" s="102"/>
      <c r="E36" s="97" t="s">
        <v>21</v>
      </c>
      <c r="F36" s="97"/>
      <c r="G36" s="97"/>
      <c r="H36" s="97"/>
      <c r="I36" s="77" t="s">
        <v>60</v>
      </c>
      <c r="J36" s="100"/>
      <c r="K36" s="95"/>
      <c r="L36" s="96"/>
      <c r="M36" s="77"/>
      <c r="N36" s="100"/>
      <c r="O36" s="95"/>
      <c r="P36" s="96"/>
    </row>
    <row r="37" spans="2:16" hidden="1" x14ac:dyDescent="0.2">
      <c r="B37" s="102"/>
      <c r="C37" s="102"/>
      <c r="D37" s="102"/>
      <c r="E37" s="97" t="s">
        <v>56</v>
      </c>
      <c r="F37" s="97"/>
      <c r="G37" s="97"/>
      <c r="H37" s="97"/>
      <c r="I37" s="60" t="s">
        <v>60</v>
      </c>
      <c r="J37" s="100"/>
      <c r="K37" s="98"/>
      <c r="L37" s="99"/>
      <c r="M37" s="60"/>
      <c r="N37" s="100"/>
      <c r="O37" s="98"/>
      <c r="P37" s="99"/>
    </row>
    <row r="38" spans="2:16" x14ac:dyDescent="0.2">
      <c r="B38" s="23"/>
      <c r="C38" s="23"/>
      <c r="D38" s="23"/>
      <c r="E38" s="24"/>
      <c r="F38" s="23"/>
      <c r="G38" s="23"/>
      <c r="H38" s="24"/>
      <c r="I38" s="24"/>
      <c r="J38" s="24"/>
      <c r="K38" s="24"/>
      <c r="L38" s="24"/>
      <c r="M38" s="24"/>
      <c r="N38" s="24"/>
      <c r="O38" s="24"/>
      <c r="P38" s="23"/>
    </row>
    <row r="39" spans="2:16" x14ac:dyDescent="0.2">
      <c r="B39" s="23"/>
      <c r="D39" s="23"/>
      <c r="E39" s="24"/>
      <c r="F39" s="23"/>
      <c r="G39" s="23"/>
      <c r="H39" s="24"/>
      <c r="I39" s="24"/>
      <c r="J39" s="24"/>
      <c r="K39" s="24"/>
      <c r="L39" s="24"/>
      <c r="M39" s="24"/>
      <c r="N39" s="24"/>
      <c r="O39" s="24"/>
      <c r="P39" s="23"/>
    </row>
    <row r="40" spans="2:16" x14ac:dyDescent="0.2">
      <c r="F40" s="38"/>
    </row>
    <row r="41" spans="2:16" x14ac:dyDescent="0.2">
      <c r="C41" s="93" t="s">
        <v>22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</row>
    <row r="42" spans="2:16" x14ac:dyDescent="0.2"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27" t="s">
        <v>58</v>
      </c>
      <c r="G44" s="6" t="s">
        <v>34</v>
      </c>
      <c r="H44" s="110" t="s">
        <v>59</v>
      </c>
      <c r="I44" s="110"/>
      <c r="J44" s="110"/>
      <c r="L44" s="6" t="s">
        <v>35</v>
      </c>
      <c r="M44" s="111" t="s">
        <v>63</v>
      </c>
      <c r="N44" s="110"/>
      <c r="O44" s="110"/>
    </row>
    <row r="45" spans="2:16" x14ac:dyDescent="0.2">
      <c r="E45" s="3"/>
      <c r="H45" s="3"/>
      <c r="K45" s="28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  <row r="51" spans="3:17" x14ac:dyDescent="0.2">
      <c r="C51" s="78" t="s">
        <v>20</v>
      </c>
      <c r="D51" s="79"/>
      <c r="E51" s="79"/>
      <c r="F51" s="79"/>
      <c r="G51" s="79"/>
      <c r="H51" s="79"/>
      <c r="I51" s="70"/>
      <c r="J51" s="80" t="s">
        <v>1</v>
      </c>
      <c r="K51" s="81"/>
      <c r="L51" s="82" t="s">
        <v>2</v>
      </c>
      <c r="M51" s="83"/>
      <c r="N51" s="80" t="s">
        <v>3</v>
      </c>
      <c r="O51" s="81"/>
      <c r="P51" s="82" t="s">
        <v>4</v>
      </c>
      <c r="Q51" s="83"/>
    </row>
    <row r="52" spans="3:17" x14ac:dyDescent="0.2">
      <c r="C52" s="84" t="s">
        <v>69</v>
      </c>
      <c r="D52" s="85"/>
      <c r="E52" s="86"/>
      <c r="F52" s="64" t="s">
        <v>70</v>
      </c>
      <c r="G52" s="91"/>
      <c r="H52" s="91"/>
      <c r="I52" s="92"/>
      <c r="J52" s="77">
        <f>+'[2]summary 2'!$D$16</f>
        <v>95709</v>
      </c>
      <c r="K52" s="61"/>
      <c r="L52" s="73">
        <f>+'[2]summary 2'!$G$16</f>
        <v>82625</v>
      </c>
      <c r="M52" s="74"/>
      <c r="N52" s="77">
        <f>+'[2]summary 2'!$J$16</f>
        <v>84657</v>
      </c>
      <c r="O52" s="61"/>
      <c r="P52" s="73">
        <f>+'[2]summary 2'!$M$16</f>
        <v>79979</v>
      </c>
      <c r="Q52" s="74"/>
    </row>
    <row r="53" spans="3:17" x14ac:dyDescent="0.2">
      <c r="C53" s="87"/>
      <c r="D53" s="88"/>
      <c r="E53" s="89"/>
      <c r="F53" s="72" t="s">
        <v>21</v>
      </c>
      <c r="G53" s="75"/>
      <c r="H53" s="75"/>
      <c r="I53" s="76"/>
      <c r="J53" s="77">
        <f>+'[2]summary 2'!$D$17</f>
        <v>83333</v>
      </c>
      <c r="K53" s="61"/>
      <c r="L53" s="73">
        <f>+'[2]summary 2'!$G$17</f>
        <v>74334</v>
      </c>
      <c r="M53" s="74"/>
      <c r="N53" s="77">
        <f>+'[2]summary 2'!$J$17</f>
        <v>72667</v>
      </c>
      <c r="O53" s="61"/>
      <c r="P53" s="73">
        <f>+'[2]summary 2'!$M$17</f>
        <v>73662</v>
      </c>
      <c r="Q53" s="74"/>
    </row>
    <row r="54" spans="3:17" x14ac:dyDescent="0.2">
      <c r="C54" s="87"/>
      <c r="D54" s="88"/>
      <c r="E54" s="89"/>
      <c r="F54" s="57" t="s">
        <v>71</v>
      </c>
      <c r="G54" s="58"/>
      <c r="H54" s="58"/>
      <c r="I54" s="59"/>
      <c r="J54" s="60">
        <f>+'[2]summary 2'!$D$19</f>
        <v>0.69295477181908727</v>
      </c>
      <c r="K54" s="61"/>
      <c r="L54" s="62">
        <f>+'[2]summary 2'!$G$19</f>
        <v>0.78275082734683998</v>
      </c>
      <c r="M54" s="63"/>
      <c r="N54" s="60">
        <f>+'[2]summary 2'!$J$19</f>
        <v>0.64296035339287438</v>
      </c>
      <c r="O54" s="61"/>
      <c r="P54" s="62">
        <f>+'[2]summary 2'!$M$19</f>
        <v>0.74110124623279305</v>
      </c>
      <c r="Q54" s="63"/>
    </row>
    <row r="55" spans="3:17" x14ac:dyDescent="0.2">
      <c r="C55" s="90"/>
      <c r="D55" s="65"/>
      <c r="E55" s="66"/>
      <c r="F55" s="64"/>
      <c r="G55" s="65"/>
      <c r="H55" s="65"/>
      <c r="I55" s="66"/>
      <c r="J55" s="67"/>
      <c r="K55" s="68"/>
      <c r="L55" s="69"/>
      <c r="M55" s="70"/>
      <c r="N55" s="67"/>
      <c r="O55" s="71"/>
      <c r="P55" s="72"/>
      <c r="Q55" s="70"/>
    </row>
  </sheetData>
  <mergeCells count="69">
    <mergeCell ref="C1:P1"/>
    <mergeCell ref="I34:J34"/>
    <mergeCell ref="K34:L34"/>
    <mergeCell ref="M34:N34"/>
    <mergeCell ref="N7:P8"/>
    <mergeCell ref="N9:P9"/>
    <mergeCell ref="K9:M9"/>
    <mergeCell ref="B7:D10"/>
    <mergeCell ref="B11:C13"/>
    <mergeCell ref="K7:M8"/>
    <mergeCell ref="C19:C21"/>
    <mergeCell ref="B28:C32"/>
    <mergeCell ref="E9:G9"/>
    <mergeCell ref="H9:J9"/>
    <mergeCell ref="B19:B27"/>
    <mergeCell ref="B14:C17"/>
    <mergeCell ref="B18:C18"/>
    <mergeCell ref="C22:C24"/>
    <mergeCell ref="C25:C27"/>
    <mergeCell ref="D2:E2"/>
    <mergeCell ref="H7:J8"/>
    <mergeCell ref="H44:J44"/>
    <mergeCell ref="M44:O44"/>
    <mergeCell ref="K36:L36"/>
    <mergeCell ref="I37:J37"/>
    <mergeCell ref="K37:L37"/>
    <mergeCell ref="B34:H34"/>
    <mergeCell ref="E7:G8"/>
    <mergeCell ref="K35:L35"/>
    <mergeCell ref="E35:H35"/>
    <mergeCell ref="I35:J35"/>
    <mergeCell ref="B35:D37"/>
    <mergeCell ref="I36:J36"/>
    <mergeCell ref="O34:P34"/>
    <mergeCell ref="M35:N35"/>
    <mergeCell ref="O35:P35"/>
    <mergeCell ref="C41:P41"/>
    <mergeCell ref="O36:P36"/>
    <mergeCell ref="E37:H37"/>
    <mergeCell ref="E36:H36"/>
    <mergeCell ref="O37:P37"/>
    <mergeCell ref="M36:N36"/>
    <mergeCell ref="M37:N37"/>
    <mergeCell ref="C51:I51"/>
    <mergeCell ref="J51:K51"/>
    <mergeCell ref="L51:M51"/>
    <mergeCell ref="N51:O51"/>
    <mergeCell ref="P51:Q51"/>
    <mergeCell ref="C52:E55"/>
    <mergeCell ref="F52:I52"/>
    <mergeCell ref="J52:K52"/>
    <mergeCell ref="L52:M52"/>
    <mergeCell ref="N52:O52"/>
    <mergeCell ref="P52:Q52"/>
    <mergeCell ref="F53:I53"/>
    <mergeCell ref="J53:K53"/>
    <mergeCell ref="L53:M53"/>
    <mergeCell ref="N53:O53"/>
    <mergeCell ref="P53:Q53"/>
    <mergeCell ref="F54:I54"/>
    <mergeCell ref="J54:K54"/>
    <mergeCell ref="L54:M54"/>
    <mergeCell ref="N54:O54"/>
    <mergeCell ref="P54:Q54"/>
    <mergeCell ref="F55:I55"/>
    <mergeCell ref="J55:K55"/>
    <mergeCell ref="L55:M55"/>
    <mergeCell ref="N55:O55"/>
    <mergeCell ref="P55:Q55"/>
  </mergeCells>
  <phoneticPr fontId="0" type="noConversion"/>
  <hyperlinks>
    <hyperlink ref="M44" r:id="rId1"/>
  </hyperlinks>
  <pageMargins left="0.01" right="0.25" top="0.5" bottom="0.5" header="0.5" footer="0.5"/>
  <pageSetup scale="73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 133-C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2013-01-16T21:16:59Z</cp:lastPrinted>
  <dcterms:created xsi:type="dcterms:W3CDTF">2009-11-05T22:32:05Z</dcterms:created>
  <dcterms:modified xsi:type="dcterms:W3CDTF">2016-03-01T20:58:03Z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