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11190"/>
  </bookViews>
  <sheets>
    <sheet name="Total Company" sheetId="1" r:id="rId1"/>
    <sheet name="Kirkwood 258" sheetId="2" r:id="rId2"/>
    <sheet name="Pine Grove 296" sheetId="3" r:id="rId3"/>
    <sheet name="Pioneer 295" sheetId="4" r:id="rId4"/>
    <sheet name="West Point 293" sheetId="5" r:id="rId5"/>
  </sheets>
  <definedNames>
    <definedName name="_xlnm.Print_Area" localSheetId="1">'Kirkwood 258'!$A$1:$P$49</definedName>
    <definedName name="_xlnm.Print_Area" localSheetId="2">'Pine Grove 296'!$A$1:$P$49</definedName>
    <definedName name="_xlnm.Print_Area" localSheetId="3">'Pioneer 295'!$A$1:$P$49</definedName>
    <definedName name="_xlnm.Print_Area" localSheetId="0">'Total Company'!$A$1:$P$49</definedName>
    <definedName name="_xlnm.Print_Area" localSheetId="4">'West Point 293'!$A$1:$P$49</definedName>
  </definedNames>
  <calcPr calcId="162913"/>
</workbook>
</file>

<file path=xl/calcChain.xml><?xml version="1.0" encoding="utf-8"?>
<calcChain xmlns="http://schemas.openxmlformats.org/spreadsheetml/2006/main">
  <c r="G30" i="2" l="1"/>
  <c r="E30" i="2"/>
  <c r="G14" i="5"/>
  <c r="G16" i="5"/>
  <c r="G14" i="4"/>
  <c r="G14" i="3"/>
  <c r="G14" i="2"/>
  <c r="F14" i="5"/>
  <c r="F14" i="4"/>
  <c r="F14" i="3"/>
  <c r="F14" i="2"/>
  <c r="E14" i="5"/>
  <c r="E14" i="4"/>
  <c r="E14" i="3"/>
  <c r="E14" i="2"/>
  <c r="N7" i="5"/>
  <c r="K7" i="5"/>
  <c r="H7" i="5"/>
  <c r="E7" i="5"/>
  <c r="N7" i="4"/>
  <c r="K7" i="4"/>
  <c r="H7" i="4"/>
  <c r="E7" i="4"/>
  <c r="N7" i="3"/>
  <c r="K7" i="3"/>
  <c r="H7" i="3"/>
  <c r="E7" i="3"/>
  <c r="N7" i="2"/>
  <c r="K7" i="2"/>
  <c r="H7" i="2"/>
  <c r="E7" i="2"/>
  <c r="O2" i="5"/>
  <c r="O2" i="4"/>
  <c r="O2" i="3"/>
  <c r="O2" i="2"/>
  <c r="B49" i="2"/>
  <c r="B48" i="2"/>
  <c r="B47" i="2"/>
  <c r="G31" i="1"/>
  <c r="F31" i="1"/>
  <c r="E31" i="1"/>
  <c r="G30" i="4"/>
  <c r="F30" i="4"/>
  <c r="E30" i="4"/>
  <c r="G30" i="5"/>
  <c r="F30" i="5"/>
  <c r="G30" i="3"/>
  <c r="F30" i="3"/>
  <c r="E30" i="5"/>
  <c r="E30" i="3"/>
  <c r="F30" i="2"/>
  <c r="G24" i="5"/>
  <c r="F24" i="5"/>
  <c r="E24" i="5"/>
  <c r="G21" i="4"/>
  <c r="F21" i="4"/>
  <c r="E21" i="4"/>
  <c r="G21" i="3"/>
  <c r="F21" i="3"/>
  <c r="E21" i="3"/>
  <c r="G27" i="2"/>
  <c r="F27" i="2"/>
  <c r="E27" i="2"/>
  <c r="E15" i="1"/>
  <c r="G17" i="4"/>
  <c r="F17" i="4"/>
  <c r="G16" i="4"/>
  <c r="F16" i="4"/>
  <c r="G17" i="5"/>
  <c r="F17" i="5"/>
  <c r="F16" i="5"/>
  <c r="G17" i="3"/>
  <c r="F17" i="3"/>
  <c r="G16" i="3"/>
  <c r="F16" i="3"/>
  <c r="E17" i="4"/>
  <c r="E17" i="5"/>
  <c r="E17" i="3"/>
  <c r="E16" i="4"/>
  <c r="E16" i="5"/>
  <c r="E16" i="3"/>
  <c r="G17" i="2"/>
  <c r="F17" i="2"/>
  <c r="E17" i="2"/>
  <c r="G16" i="2"/>
  <c r="F16" i="2"/>
  <c r="E16" i="2"/>
  <c r="G13" i="5"/>
  <c r="F13" i="5"/>
  <c r="E13" i="5"/>
  <c r="G13" i="4"/>
  <c r="F13" i="4"/>
  <c r="E13" i="4"/>
  <c r="G13" i="3"/>
  <c r="F13" i="3"/>
  <c r="E13" i="3"/>
  <c r="G13" i="2"/>
  <c r="F13" i="2"/>
  <c r="E13" i="2"/>
  <c r="E29" i="1"/>
  <c r="G29" i="1"/>
  <c r="F29" i="1"/>
  <c r="G28" i="1"/>
  <c r="F28" i="1"/>
  <c r="E28" i="1"/>
  <c r="G20" i="1"/>
  <c r="F20" i="1"/>
  <c r="E20" i="1"/>
  <c r="E21" i="1"/>
  <c r="G19" i="1"/>
  <c r="F19" i="1"/>
  <c r="E19" i="1"/>
  <c r="G15" i="1"/>
  <c r="F15" i="1"/>
  <c r="G14" i="1"/>
  <c r="F14" i="1"/>
  <c r="E14" i="1"/>
  <c r="E12" i="1"/>
  <c r="G12" i="1"/>
  <c r="F12" i="1"/>
  <c r="G11" i="1"/>
  <c r="F11" i="1"/>
  <c r="F13" i="1"/>
  <c r="E11" i="1"/>
  <c r="F30" i="1"/>
  <c r="F32" i="1"/>
  <c r="E32" i="1"/>
  <c r="G30" i="1"/>
  <c r="G32" i="1"/>
  <c r="E30" i="1"/>
  <c r="G21" i="1"/>
  <c r="F21" i="1"/>
  <c r="G16" i="1"/>
  <c r="G17" i="1"/>
  <c r="F16" i="1"/>
  <c r="F17" i="1"/>
  <c r="E17" i="1"/>
  <c r="E16" i="1"/>
  <c r="G13" i="1"/>
  <c r="E13" i="1"/>
</calcChain>
</file>

<file path=xl/sharedStrings.xml><?xml version="1.0" encoding="utf-8"?>
<sst xmlns="http://schemas.openxmlformats.org/spreadsheetml/2006/main" count="369" uniqueCount="74">
  <si>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</si>
  <si>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</si>
  <si>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</si>
  <si>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</si>
  <si>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</si>
  <si>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</si>
  <si>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</si>
  <si>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</si>
  <si>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</si>
  <si>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</si>
  <si>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</si>
  <si>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</si>
  <si>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</si>
  <si>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</si>
  <si>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</si>
  <si>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</si>
  <si>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</si>
  <si>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</si>
  <si>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</si>
  <si>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</si>
  <si>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</si>
  <si>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</si>
  <si>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</si>
  <si>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</si>
  <si>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</si>
  <si>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</si>
  <si>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</si>
  <si>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</si>
  <si>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</si>
  <si>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</si>
  <si>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</si>
  <si>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</si>
  <si>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</si>
  <si>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</si>
  <si>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</si>
  <si>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</si>
  <si>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</si>
  <si>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</si>
  <si>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</si>
  <si>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</si>
  <si>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</si>
  <si>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</si>
  <si>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</si>
  <si>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</si>
  <si>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</si>
  <si>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</si>
  <si>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</si>
  <si>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</si>
  <si>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</si>
  <si>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</si>
  <si>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</si>
  <si>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</si>
  <si>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</si>
  <si>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</si>
  <si>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</si>
  <si>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</si>
  <si>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</si>
  <si>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Date Revised: 05/04/10 (Added new lines and changed terms to reflect requirements of G.O.133-C)</t>
  </si>
  <si>
    <t>The Volcano Telephone Co.</t>
  </si>
  <si>
    <t>Total Company</t>
  </si>
  <si>
    <t>Kirkwood 258</t>
  </si>
  <si>
    <t>Pine Grove 296</t>
  </si>
  <si>
    <t>Pioneer 295</t>
  </si>
  <si>
    <t>West Point 293</t>
  </si>
  <si>
    <t xml:space="preserve"> </t>
  </si>
  <si>
    <t>Rick L. McCarley</t>
  </si>
  <si>
    <t>(209) 296-1435</t>
  </si>
  <si>
    <t>rickm@volcanotel.com</t>
  </si>
  <si>
    <t>Signature:</t>
  </si>
  <si>
    <t>John Lundgren, VP</t>
  </si>
  <si>
    <t>Date filed
(05/15/2016)</t>
  </si>
  <si>
    <t>Date filed
(08/15/2016)</t>
  </si>
  <si>
    <t>Date filed
(11/15/2016)</t>
  </si>
  <si>
    <t>Date filed
(02/15/2017)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</si>
</sst>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1" formatCode="0.000"/>
    <numFmt numFmtId="172" formatCode="0.0"/>
    <numFmt numFmtId="173" formatCode="0.000%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2" xfId="0" applyFont="1" applyFill="1" applyBorder="1"/>
    <xf numFmtId="0" fontId="8" fillId="2" borderId="4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0" borderId="1" xfId="0" applyFont="1" applyBorder="1"/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72" fontId="5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73" fontId="5" fillId="0" borderId="3" xfId="3" applyNumberFormat="1" applyFont="1" applyFill="1" applyBorder="1" applyAlignment="1">
      <alignment horizontal="center"/>
    </xf>
    <xf numFmtId="171" fontId="5" fillId="0" borderId="3" xfId="0" applyNumberFormat="1" applyFont="1" applyFill="1" applyBorder="1" applyAlignment="1">
      <alignment horizontal="center"/>
    </xf>
    <xf numFmtId="171" fontId="5" fillId="2" borderId="3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8" fillId="0" borderId="1" xfId="0" applyFont="1" applyBorder="1"/>
    <xf numFmtId="2" fontId="5" fillId="0" borderId="2" xfId="0" applyNumberFormat="1" applyFont="1" applyFill="1" applyBorder="1" applyAlignment="1">
      <alignment horizontal="center"/>
    </xf>
    <xf numFmtId="173" fontId="5" fillId="2" borderId="3" xfId="3" applyNumberFormat="1" applyFont="1" applyFill="1" applyBorder="1" applyAlignment="1">
      <alignment horizontal="center"/>
    </xf>
    <xf numFmtId="2" fontId="12" fillId="2" borderId="3" xfId="1" applyNumberFormat="1" applyFont="1" applyFill="1" applyBorder="1" applyAlignment="1">
      <alignment horizontal="center"/>
    </xf>
    <xf numFmtId="172" fontId="5" fillId="2" borderId="3" xfId="0" applyNumberFormat="1" applyFont="1" applyFill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72" fontId="5" fillId="2" borderId="6" xfId="0" applyNumberFormat="1" applyFont="1" applyFill="1" applyBorder="1" applyAlignment="1">
      <alignment horizontal="center"/>
    </xf>
    <xf numFmtId="173" fontId="5" fillId="2" borderId="6" xfId="3" applyNumberFormat="1" applyFont="1" applyFill="1" applyBorder="1" applyAlignment="1">
      <alignment horizontal="center"/>
    </xf>
    <xf numFmtId="171" fontId="5" fillId="2" borderId="6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12" fillId="0" borderId="3" xfId="1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72" fontId="5" fillId="0" borderId="9" xfId="0" applyNumberFormat="1" applyFont="1" applyFill="1" applyBorder="1" applyAlignment="1">
      <alignment horizontal="center"/>
    </xf>
    <xf numFmtId="173" fontId="5" fillId="0" borderId="9" xfId="3" applyNumberFormat="1" applyFont="1" applyFill="1" applyBorder="1" applyAlignment="1">
      <alignment horizontal="center"/>
    </xf>
    <xf numFmtId="171" fontId="5" fillId="0" borderId="9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 wrapText="1"/>
    </xf>
    <xf numFmtId="0" fontId="8" fillId="0" borderId="13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0" xfId="0" applyFont="1" applyBorder="1" applyAlignment="1"/>
    <xf numFmtId="0" fontId="8" fillId="0" borderId="14" xfId="0" applyFont="1" applyBorder="1" applyAlignment="1"/>
    <xf numFmtId="0" fontId="6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3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7" xfId="0" applyFont="1" applyBorder="1" applyAlignment="1"/>
    <xf numFmtId="0" fontId="6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/>
    <xf numFmtId="0" fontId="6" fillId="0" borderId="9" xfId="0" applyFont="1" applyBorder="1" applyAlignment="1"/>
    <xf numFmtId="0" fontId="8" fillId="0" borderId="11" xfId="0" applyFont="1" applyBorder="1" applyAlignment="1"/>
    <xf numFmtId="0" fontId="6" fillId="0" borderId="9" xfId="0" applyFont="1" applyBorder="1" applyAlignment="1">
      <alignment horizontal="center"/>
    </xf>
    <xf numFmtId="0" fontId="6" fillId="0" borderId="6" xfId="0" applyFont="1" applyBorder="1" applyAlignment="1"/>
    <xf numFmtId="0" fontId="6" fillId="0" borderId="11" xfId="0" applyFont="1" applyBorder="1" applyAlignment="1"/>
    <xf numFmtId="0" fontId="8" fillId="2" borderId="12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4" fillId="0" borderId="1" xfId="2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2" borderId="9" xfId="0" applyFont="1" applyFill="1" applyBorder="1" applyAlignment="1"/>
    <xf numFmtId="0" fontId="8" fillId="2" borderId="11" xfId="0" applyFont="1" applyFill="1" applyBorder="1" applyAlignment="1"/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1095375</xdr:colOff>
          <xdr:row>4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1133475</xdr:colOff>
          <xdr:row>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1104900</xdr:colOff>
          <xdr:row>4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1133475</xdr:colOff>
          <xdr:row>4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km@volcanote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ickm@volcanotel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tabSelected="1" zoomScale="85" zoomScaleNormal="85" workbookViewId="0"/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2" t="s">
        <v>23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3" customFormat="1" ht="13.5" thickBot="1" x14ac:dyDescent="0.25">
      <c r="B2" s="3" t="s">
        <v>36</v>
      </c>
      <c r="D2" s="89" t="s">
        <v>58</v>
      </c>
      <c r="E2" s="89"/>
      <c r="I2" s="4" t="s">
        <v>32</v>
      </c>
      <c r="J2" s="9">
        <v>1019</v>
      </c>
      <c r="M2" s="3" t="s">
        <v>37</v>
      </c>
      <c r="N2" s="6"/>
      <c r="O2" s="46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59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09" t="s">
        <v>0</v>
      </c>
      <c r="C7" s="110"/>
      <c r="D7" s="111"/>
      <c r="E7" s="144" t="s">
        <v>70</v>
      </c>
      <c r="F7" s="145"/>
      <c r="G7" s="145"/>
      <c r="H7" s="90" t="s">
        <v>71</v>
      </c>
      <c r="I7" s="91"/>
      <c r="J7" s="92"/>
      <c r="K7" s="90" t="s">
        <v>72</v>
      </c>
      <c r="L7" s="139"/>
      <c r="M7" s="140"/>
      <c r="N7" s="90" t="s">
        <v>73</v>
      </c>
      <c r="O7" s="91"/>
      <c r="P7" s="92"/>
    </row>
    <row r="8" spans="2:16" s="2" customFormat="1" ht="12.75" customHeight="1" x14ac:dyDescent="0.2">
      <c r="B8" s="112"/>
      <c r="C8" s="113"/>
      <c r="D8" s="114"/>
      <c r="E8" s="146"/>
      <c r="F8" s="147"/>
      <c r="G8" s="147"/>
      <c r="H8" s="93"/>
      <c r="I8" s="94"/>
      <c r="J8" s="95"/>
      <c r="K8" s="141"/>
      <c r="L8" s="142"/>
      <c r="M8" s="143"/>
      <c r="N8" s="93"/>
      <c r="O8" s="94"/>
      <c r="P8" s="95"/>
    </row>
    <row r="9" spans="2:16" ht="12.75" customHeight="1" x14ac:dyDescent="0.2">
      <c r="B9" s="112"/>
      <c r="C9" s="113"/>
      <c r="D9" s="114"/>
      <c r="E9" s="126" t="s">
        <v>1</v>
      </c>
      <c r="F9" s="127"/>
      <c r="G9" s="128"/>
      <c r="H9" s="129" t="s">
        <v>2</v>
      </c>
      <c r="I9" s="130"/>
      <c r="J9" s="131"/>
      <c r="K9" s="129" t="s">
        <v>3</v>
      </c>
      <c r="L9" s="130"/>
      <c r="M9" s="131"/>
      <c r="N9" s="129" t="s">
        <v>4</v>
      </c>
      <c r="O9" s="130"/>
      <c r="P9" s="131"/>
    </row>
    <row r="10" spans="2:16" s="10" customFormat="1" ht="12.75" customHeight="1" x14ac:dyDescent="0.2">
      <c r="B10" s="106"/>
      <c r="C10" s="115"/>
      <c r="D10" s="107"/>
      <c r="E10" s="23" t="s">
        <v>5</v>
      </c>
      <c r="F10" s="23" t="s">
        <v>6</v>
      </c>
      <c r="G10" s="24" t="s">
        <v>7</v>
      </c>
      <c r="H10" s="25" t="s">
        <v>8</v>
      </c>
      <c r="I10" s="26" t="s">
        <v>9</v>
      </c>
      <c r="J10" s="25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08" t="s">
        <v>43</v>
      </c>
      <c r="C11" s="103"/>
      <c r="D11" s="11" t="s">
        <v>26</v>
      </c>
      <c r="E11" s="84">
        <f>'Kirkwood 258'!E11+'Pine Grove 296'!E11+'Pioneer 295'!E11+'West Point 293'!E11</f>
        <v>56</v>
      </c>
      <c r="F11" s="84">
        <f>'Kirkwood 258'!F11+'Pine Grove 296'!F11+'Pioneer 295'!F11+'West Point 293'!F11</f>
        <v>59</v>
      </c>
      <c r="G11" s="84">
        <f>'Kirkwood 258'!G11+'Pine Grove 296'!G11+'Pioneer 295'!G11+'West Point 293'!G11</f>
        <v>71</v>
      </c>
      <c r="H11" s="47"/>
      <c r="I11" s="73"/>
      <c r="J11" s="47"/>
      <c r="K11" s="47"/>
      <c r="L11" s="73"/>
      <c r="M11" s="47"/>
      <c r="N11" s="47"/>
      <c r="O11" s="73"/>
      <c r="P11" s="47"/>
    </row>
    <row r="12" spans="2:16" x14ac:dyDescent="0.2">
      <c r="B12" s="104"/>
      <c r="C12" s="105"/>
      <c r="D12" s="12" t="s">
        <v>27</v>
      </c>
      <c r="E12" s="84">
        <f>'Kirkwood 258'!E12+'Pine Grove 296'!E12+'Pioneer 295'!E12+'West Point 293'!E12</f>
        <v>49</v>
      </c>
      <c r="F12" s="84">
        <f>'Kirkwood 258'!F12+'Pine Grove 296'!F12+'Pioneer 295'!F12+'West Point 293'!F12</f>
        <v>40</v>
      </c>
      <c r="G12" s="84">
        <f>'Kirkwood 258'!G12+'Pine Grove 296'!G12+'Pioneer 295'!G12+'West Point 293'!G12</f>
        <v>53</v>
      </c>
      <c r="H12" s="47"/>
      <c r="I12" s="73"/>
      <c r="J12" s="47"/>
      <c r="K12" s="47"/>
      <c r="L12" s="73"/>
      <c r="M12" s="47"/>
      <c r="N12" s="47"/>
      <c r="O12" s="73"/>
      <c r="P12" s="47"/>
    </row>
    <row r="13" spans="2:16" x14ac:dyDescent="0.2">
      <c r="B13" s="106"/>
      <c r="C13" s="107"/>
      <c r="D13" s="11" t="s">
        <v>28</v>
      </c>
      <c r="E13" s="50">
        <f t="shared" ref="E13:G13" si="0">+E11/E12</f>
        <v>1.1428571428571428</v>
      </c>
      <c r="F13" s="50">
        <f t="shared" si="0"/>
        <v>1.4750000000000001</v>
      </c>
      <c r="G13" s="85">
        <f t="shared" si="0"/>
        <v>1.3396226415094339</v>
      </c>
      <c r="H13" s="69"/>
      <c r="I13" s="74"/>
      <c r="J13" s="69"/>
      <c r="K13" s="69"/>
      <c r="L13" s="69"/>
      <c r="M13" s="69"/>
      <c r="N13" s="69"/>
      <c r="O13" s="69"/>
      <c r="P13" s="69"/>
    </row>
    <row r="14" spans="2:16" ht="12.75" customHeight="1" x14ac:dyDescent="0.2">
      <c r="B14" s="108" t="s">
        <v>44</v>
      </c>
      <c r="C14" s="103"/>
      <c r="D14" s="13" t="s">
        <v>45</v>
      </c>
      <c r="E14" s="48">
        <f>'Kirkwood 258'!E14+'Pine Grove 296'!E14+'Pioneer 295'!E14+'West Point 293'!E14</f>
        <v>408</v>
      </c>
      <c r="F14" s="48">
        <f>'Kirkwood 258'!F14+'Pine Grove 296'!F14+'Pioneer 295'!F14+'West Point 293'!F14</f>
        <v>355</v>
      </c>
      <c r="G14" s="84">
        <f>'Kirkwood 258'!G14+'Pine Grove 296'!G14+'Pioneer 295'!G14+'West Point 293'!G14</f>
        <v>388</v>
      </c>
      <c r="H14" s="47"/>
      <c r="I14" s="73"/>
      <c r="J14" s="47"/>
      <c r="K14" s="47"/>
      <c r="L14" s="73"/>
      <c r="M14" s="47"/>
      <c r="N14" s="47"/>
      <c r="O14" s="73"/>
      <c r="P14" s="47"/>
    </row>
    <row r="15" spans="2:16" ht="15" customHeight="1" x14ac:dyDescent="0.2">
      <c r="B15" s="104"/>
      <c r="C15" s="105"/>
      <c r="D15" s="14" t="s">
        <v>29</v>
      </c>
      <c r="E15" s="48">
        <f>'Kirkwood 258'!E15+'Pine Grove 296'!E15+'Pioneer 295'!E15+'West Point 293'!E15</f>
        <v>408</v>
      </c>
      <c r="F15" s="48">
        <f>'Kirkwood 258'!F15+'Pine Grove 296'!F15+'Pioneer 295'!F15+'West Point 293'!F15</f>
        <v>355</v>
      </c>
      <c r="G15" s="84">
        <f>'Kirkwood 258'!G15+'Pine Grove 296'!G15+'Pioneer 295'!G15+'West Point 293'!G15</f>
        <v>388</v>
      </c>
      <c r="H15" s="47"/>
      <c r="I15" s="73"/>
      <c r="J15" s="47"/>
      <c r="K15" s="47"/>
      <c r="L15" s="73"/>
      <c r="M15" s="47"/>
      <c r="N15" s="47"/>
      <c r="O15" s="73"/>
      <c r="P15" s="47"/>
    </row>
    <row r="16" spans="2:16" ht="13.5" customHeight="1" x14ac:dyDescent="0.2">
      <c r="B16" s="104"/>
      <c r="C16" s="105"/>
      <c r="D16" s="14" t="s">
        <v>30</v>
      </c>
      <c r="E16" s="35">
        <f t="shared" ref="E16:G16" si="1">E14-E15</f>
        <v>0</v>
      </c>
      <c r="F16" s="51">
        <f t="shared" si="1"/>
        <v>0</v>
      </c>
      <c r="G16" s="82">
        <f t="shared" si="1"/>
        <v>0</v>
      </c>
      <c r="H16" s="49"/>
      <c r="I16" s="72"/>
      <c r="J16" s="49"/>
      <c r="K16" s="49"/>
      <c r="L16" s="79"/>
      <c r="M16" s="49"/>
      <c r="N16" s="49"/>
      <c r="O16" s="80"/>
      <c r="P16" s="49"/>
    </row>
    <row r="17" spans="2:16" x14ac:dyDescent="0.2">
      <c r="B17" s="106"/>
      <c r="C17" s="107"/>
      <c r="D17" s="11" t="s">
        <v>17</v>
      </c>
      <c r="E17" s="52">
        <f t="shared" ref="E17:G17" si="2">E15/E14</f>
        <v>1</v>
      </c>
      <c r="F17" s="52">
        <f t="shared" si="2"/>
        <v>1</v>
      </c>
      <c r="G17" s="86">
        <f t="shared" si="2"/>
        <v>1</v>
      </c>
      <c r="H17" s="67"/>
      <c r="I17" s="75"/>
      <c r="J17" s="67"/>
      <c r="K17" s="67"/>
      <c r="L17" s="75"/>
      <c r="M17" s="67"/>
      <c r="N17" s="67"/>
      <c r="O17" s="75"/>
      <c r="P17" s="67"/>
    </row>
    <row r="18" spans="2:16" x14ac:dyDescent="0.2">
      <c r="B18" s="118" t="s">
        <v>18</v>
      </c>
      <c r="C18" s="119"/>
      <c r="D18" s="27"/>
      <c r="E18" s="39"/>
      <c r="F18" s="38"/>
      <c r="G18" s="39"/>
      <c r="H18" s="38"/>
      <c r="I18" s="39"/>
      <c r="J18" s="38"/>
      <c r="K18" s="38"/>
      <c r="L18" s="39"/>
      <c r="M18" s="38"/>
      <c r="N18" s="38"/>
      <c r="O18" s="39"/>
      <c r="P18" s="38"/>
    </row>
    <row r="19" spans="2:16" x14ac:dyDescent="0.2">
      <c r="B19" s="99" t="s">
        <v>19</v>
      </c>
      <c r="C19" s="136" t="s">
        <v>46</v>
      </c>
      <c r="D19" s="13" t="s">
        <v>47</v>
      </c>
      <c r="E19" s="48">
        <f>'Kirkwood 258'!E25+'Pine Grove 296'!E19+'Pioneer 295'!E19+'West Point 293'!E22</f>
        <v>9594</v>
      </c>
      <c r="F19" s="48">
        <f>'Kirkwood 258'!F25+'Pine Grove 296'!F19+'Pioneer 295'!F19+'West Point 293'!F22</f>
        <v>9590</v>
      </c>
      <c r="G19" s="84">
        <f>'Kirkwood 258'!G25+'Pine Grove 296'!G19+'Pioneer 295'!G19+'West Point 293'!G22</f>
        <v>9583</v>
      </c>
      <c r="H19" s="47"/>
      <c r="I19" s="73"/>
      <c r="J19" s="47"/>
      <c r="K19" s="47"/>
      <c r="L19" s="73"/>
      <c r="M19" s="47"/>
      <c r="N19" s="47"/>
      <c r="O19" s="73"/>
      <c r="P19" s="47"/>
    </row>
    <row r="20" spans="2:16" x14ac:dyDescent="0.2">
      <c r="B20" s="100"/>
      <c r="C20" s="137"/>
      <c r="D20" s="12" t="s">
        <v>48</v>
      </c>
      <c r="E20" s="48">
        <f>'Kirkwood 258'!E26+'Pine Grove 296'!E20+'Pioneer 295'!E20+'West Point 293'!E23</f>
        <v>24</v>
      </c>
      <c r="F20" s="48">
        <f>'Kirkwood 258'!F26+'Pine Grove 296'!F20+'Pioneer 295'!F20+'West Point 293'!F23</f>
        <v>20</v>
      </c>
      <c r="G20" s="84">
        <f>'Kirkwood 258'!G26+'Pine Grove 296'!G20+'Pioneer 295'!G20+'West Point 293'!G23</f>
        <v>29</v>
      </c>
      <c r="H20" s="47"/>
      <c r="I20" s="73"/>
      <c r="J20" s="47"/>
      <c r="K20" s="47"/>
      <c r="L20" s="73"/>
      <c r="M20" s="47"/>
      <c r="N20" s="47"/>
      <c r="O20" s="73"/>
      <c r="P20" s="47"/>
    </row>
    <row r="21" spans="2:16" x14ac:dyDescent="0.2">
      <c r="B21" s="100"/>
      <c r="C21" s="138"/>
      <c r="D21" s="11" t="s">
        <v>40</v>
      </c>
      <c r="E21" s="53">
        <f t="shared" ref="E21:G21" si="3">E20/E19</f>
        <v>2.5015634771732333E-3</v>
      </c>
      <c r="F21" s="53">
        <f t="shared" si="3"/>
        <v>2.0855057351407717E-3</v>
      </c>
      <c r="G21" s="87">
        <f t="shared" si="3"/>
        <v>3.0261922153814046E-3</v>
      </c>
      <c r="H21" s="54"/>
      <c r="I21" s="76"/>
      <c r="J21" s="54"/>
      <c r="K21" s="54"/>
      <c r="L21" s="76"/>
      <c r="M21" s="54"/>
      <c r="N21" s="54"/>
      <c r="O21" s="76"/>
      <c r="P21" s="54"/>
    </row>
    <row r="22" spans="2:16" ht="12.75" customHeight="1" x14ac:dyDescent="0.2">
      <c r="B22" s="100"/>
      <c r="C22" s="123" t="s">
        <v>31</v>
      </c>
      <c r="D22" s="29" t="s">
        <v>47</v>
      </c>
      <c r="E22" s="45"/>
      <c r="F22" s="44"/>
      <c r="G22" s="45"/>
      <c r="H22" s="44"/>
      <c r="I22" s="45"/>
      <c r="J22" s="44"/>
      <c r="K22" s="44"/>
      <c r="L22" s="45"/>
      <c r="M22" s="44"/>
      <c r="N22" s="44"/>
      <c r="O22" s="45"/>
      <c r="P22" s="44"/>
    </row>
    <row r="23" spans="2:16" x14ac:dyDescent="0.2">
      <c r="B23" s="100"/>
      <c r="C23" s="124"/>
      <c r="D23" s="27" t="s">
        <v>48</v>
      </c>
      <c r="E23" s="39"/>
      <c r="F23" s="38"/>
      <c r="G23" s="39"/>
      <c r="H23" s="38"/>
      <c r="I23" s="39"/>
      <c r="J23" s="38"/>
      <c r="K23" s="38"/>
      <c r="L23" s="39"/>
      <c r="M23" s="38"/>
      <c r="N23" s="38"/>
      <c r="O23" s="39"/>
      <c r="P23" s="38"/>
    </row>
    <row r="24" spans="2:16" x14ac:dyDescent="0.2">
      <c r="B24" s="100"/>
      <c r="C24" s="125"/>
      <c r="D24" s="28" t="s">
        <v>40</v>
      </c>
      <c r="E24" s="41"/>
      <c r="F24" s="40"/>
      <c r="G24" s="41"/>
      <c r="H24" s="40"/>
      <c r="I24" s="41"/>
      <c r="J24" s="40"/>
      <c r="K24" s="40"/>
      <c r="L24" s="41"/>
      <c r="M24" s="40"/>
      <c r="N24" s="40"/>
      <c r="O24" s="41"/>
      <c r="P24" s="40"/>
    </row>
    <row r="25" spans="2:16" ht="12.75" customHeight="1" x14ac:dyDescent="0.2">
      <c r="B25" s="100"/>
      <c r="C25" s="123" t="s">
        <v>49</v>
      </c>
      <c r="D25" s="29" t="s">
        <v>47</v>
      </c>
      <c r="E25" s="45"/>
      <c r="F25" s="44"/>
      <c r="G25" s="45"/>
      <c r="H25" s="44"/>
      <c r="I25" s="45"/>
      <c r="J25" s="44"/>
      <c r="K25" s="44"/>
      <c r="L25" s="45"/>
      <c r="M25" s="44"/>
      <c r="N25" s="44"/>
      <c r="O25" s="45"/>
      <c r="P25" s="44"/>
    </row>
    <row r="26" spans="2:16" x14ac:dyDescent="0.2">
      <c r="B26" s="100"/>
      <c r="C26" s="124"/>
      <c r="D26" s="27" t="s">
        <v>48</v>
      </c>
      <c r="E26" s="39"/>
      <c r="F26" s="38"/>
      <c r="G26" s="39"/>
      <c r="H26" s="38"/>
      <c r="I26" s="39"/>
      <c r="J26" s="38"/>
      <c r="K26" s="38"/>
      <c r="L26" s="39"/>
      <c r="M26" s="38"/>
      <c r="N26" s="38"/>
      <c r="O26" s="39"/>
      <c r="P26" s="38"/>
    </row>
    <row r="27" spans="2:16" x14ac:dyDescent="0.2">
      <c r="B27" s="101"/>
      <c r="C27" s="125"/>
      <c r="D27" s="28" t="s">
        <v>40</v>
      </c>
      <c r="E27" s="41"/>
      <c r="F27" s="40"/>
      <c r="G27" s="41"/>
      <c r="H27" s="40"/>
      <c r="I27" s="41"/>
      <c r="J27" s="40"/>
      <c r="K27" s="40"/>
      <c r="L27" s="41"/>
      <c r="M27" s="40"/>
      <c r="N27" s="40"/>
      <c r="O27" s="41"/>
      <c r="P27" s="40"/>
    </row>
    <row r="28" spans="2:16" x14ac:dyDescent="0.2">
      <c r="B28" s="102" t="s">
        <v>50</v>
      </c>
      <c r="C28" s="103"/>
      <c r="D28" s="15" t="s">
        <v>51</v>
      </c>
      <c r="E28" s="48">
        <f>'Kirkwood 258'!E28+'Pine Grove 296'!E28+'Pioneer 295'!E28+'West Point 293'!E28</f>
        <v>16</v>
      </c>
      <c r="F28" s="48">
        <f>'Kirkwood 258'!F28+'Pine Grove 296'!F28+'Pioneer 295'!F28+'West Point 293'!F28</f>
        <v>12</v>
      </c>
      <c r="G28" s="84">
        <f>'Kirkwood 258'!G28+'Pine Grove 296'!G28+'Pioneer 295'!G28+'West Point 293'!G28</f>
        <v>20</v>
      </c>
      <c r="H28" s="47"/>
      <c r="I28" s="73"/>
      <c r="J28" s="47"/>
      <c r="K28" s="47"/>
      <c r="L28" s="73"/>
      <c r="M28" s="47"/>
      <c r="N28" s="47"/>
      <c r="O28" s="73"/>
      <c r="P28" s="47"/>
    </row>
    <row r="29" spans="2:16" x14ac:dyDescent="0.2">
      <c r="B29" s="104"/>
      <c r="C29" s="105"/>
      <c r="D29" s="12" t="s">
        <v>52</v>
      </c>
      <c r="E29" s="48">
        <f>'Kirkwood 258'!E29+'Pine Grove 296'!E29+'Pioneer 295'!E29+'West Point 293'!E29</f>
        <v>11</v>
      </c>
      <c r="F29" s="48">
        <f>'Kirkwood 258'!F29+'Pine Grove 296'!F29+'Pioneer 295'!F29+'West Point 293'!F29</f>
        <v>12</v>
      </c>
      <c r="G29" s="84">
        <f>'Kirkwood 258'!G29+'Pine Grove 296'!G29+'Pioneer 295'!G29+'West Point 293'!G29</f>
        <v>16</v>
      </c>
      <c r="H29" s="47"/>
      <c r="I29" s="73"/>
      <c r="J29" s="47"/>
      <c r="K29" s="47"/>
      <c r="L29" s="73"/>
      <c r="M29" s="47"/>
      <c r="N29" s="47"/>
      <c r="O29" s="73"/>
      <c r="P29" s="47"/>
    </row>
    <row r="30" spans="2:16" x14ac:dyDescent="0.2">
      <c r="B30" s="104"/>
      <c r="C30" s="105"/>
      <c r="D30" s="16" t="s">
        <v>53</v>
      </c>
      <c r="E30" s="53">
        <f t="shared" ref="E30:G30" si="4">E29/E28</f>
        <v>0.6875</v>
      </c>
      <c r="F30" s="53">
        <f t="shared" si="4"/>
        <v>1</v>
      </c>
      <c r="G30" s="87">
        <f t="shared" si="4"/>
        <v>0.8</v>
      </c>
      <c r="H30" s="54"/>
      <c r="I30" s="76"/>
      <c r="J30" s="54"/>
      <c r="K30" s="54"/>
      <c r="L30" s="76"/>
      <c r="M30" s="54"/>
      <c r="N30" s="54"/>
      <c r="O30" s="76"/>
      <c r="P30" s="54"/>
    </row>
    <row r="31" spans="2:16" x14ac:dyDescent="0.2">
      <c r="B31" s="104"/>
      <c r="C31" s="105"/>
      <c r="D31" s="12" t="s">
        <v>41</v>
      </c>
      <c r="E31" s="57">
        <f>'Kirkwood 258'!E31+'Pine Grove 296'!E31+'Pioneer 295'!E31+'West Point 293'!E31</f>
        <v>368.54</v>
      </c>
      <c r="F31" s="57">
        <f>'Kirkwood 258'!F31+'Pine Grove 296'!F31+'Pioneer 295'!F31+'West Point 293'!F31</f>
        <v>189.39</v>
      </c>
      <c r="G31" s="88">
        <f>'Kirkwood 258'!G31+'Pine Grove 296'!G31+'Pioneer 295'!G31+'West Point 293'!G31</f>
        <v>391.86</v>
      </c>
      <c r="H31" s="58"/>
      <c r="I31" s="77"/>
      <c r="J31" s="58"/>
      <c r="K31" s="58"/>
      <c r="L31" s="77"/>
      <c r="M31" s="58"/>
      <c r="N31" s="58"/>
      <c r="O31" s="77"/>
      <c r="P31" s="58"/>
    </row>
    <row r="32" spans="2:16" x14ac:dyDescent="0.2">
      <c r="B32" s="106"/>
      <c r="C32" s="107"/>
      <c r="D32" s="11" t="s">
        <v>42</v>
      </c>
      <c r="E32" s="66">
        <f>E31/E28</f>
        <v>23.033750000000001</v>
      </c>
      <c r="F32" s="66">
        <f>F31/F28</f>
        <v>15.782499999999999</v>
      </c>
      <c r="G32" s="66">
        <f>G31/G28</f>
        <v>19.593</v>
      </c>
      <c r="H32" s="78"/>
      <c r="I32" s="78"/>
      <c r="J32" s="78"/>
      <c r="K32" s="78"/>
      <c r="L32" s="78"/>
      <c r="M32" s="78"/>
      <c r="N32" s="78"/>
      <c r="O32" s="78"/>
      <c r="P32" s="78"/>
    </row>
    <row r="33" spans="2:16" x14ac:dyDescent="0.2">
      <c r="M33" s="10"/>
      <c r="N33" s="10"/>
      <c r="O33" s="10"/>
      <c r="P33" s="10"/>
    </row>
    <row r="34" spans="2:16" s="3" customFormat="1" x14ac:dyDescent="0.2">
      <c r="B34" s="120" t="s">
        <v>20</v>
      </c>
      <c r="C34" s="121"/>
      <c r="D34" s="121"/>
      <c r="E34" s="121"/>
      <c r="F34" s="121"/>
      <c r="G34" s="121"/>
      <c r="H34" s="122"/>
      <c r="I34" s="134" t="s">
        <v>1</v>
      </c>
      <c r="J34" s="135"/>
      <c r="K34" s="134" t="s">
        <v>2</v>
      </c>
      <c r="L34" s="135"/>
      <c r="M34" s="134" t="s">
        <v>3</v>
      </c>
      <c r="N34" s="135"/>
      <c r="O34" s="153" t="s">
        <v>4</v>
      </c>
      <c r="P34" s="154"/>
    </row>
    <row r="35" spans="2:16" ht="12.75" customHeight="1" x14ac:dyDescent="0.2">
      <c r="B35" s="116" t="s">
        <v>54</v>
      </c>
      <c r="C35" s="117"/>
      <c r="D35" s="117"/>
      <c r="E35" s="96" t="s">
        <v>55</v>
      </c>
      <c r="F35" s="96"/>
      <c r="G35" s="96"/>
      <c r="H35" s="96"/>
      <c r="I35" s="97"/>
      <c r="J35" s="98"/>
      <c r="K35" s="97"/>
      <c r="L35" s="98"/>
      <c r="M35" s="97"/>
      <c r="N35" s="98"/>
      <c r="O35" s="97"/>
      <c r="P35" s="150"/>
    </row>
    <row r="36" spans="2:16" x14ac:dyDescent="0.2">
      <c r="B36" s="117"/>
      <c r="C36" s="117"/>
      <c r="D36" s="117"/>
      <c r="E36" s="96" t="s">
        <v>21</v>
      </c>
      <c r="F36" s="96"/>
      <c r="G36" s="96"/>
      <c r="H36" s="96"/>
      <c r="I36" s="97"/>
      <c r="J36" s="98"/>
      <c r="K36" s="97"/>
      <c r="L36" s="98"/>
      <c r="M36" s="97"/>
      <c r="N36" s="98"/>
      <c r="O36" s="97"/>
      <c r="P36" s="150"/>
    </row>
    <row r="37" spans="2:16" x14ac:dyDescent="0.2">
      <c r="B37" s="117"/>
      <c r="C37" s="117"/>
      <c r="D37" s="117"/>
      <c r="E37" s="96" t="s">
        <v>56</v>
      </c>
      <c r="F37" s="96"/>
      <c r="G37" s="96"/>
      <c r="H37" s="96"/>
      <c r="I37" s="97"/>
      <c r="J37" s="98"/>
      <c r="K37" s="97"/>
      <c r="L37" s="98"/>
      <c r="M37" s="97"/>
      <c r="N37" s="98"/>
      <c r="O37" s="97"/>
      <c r="P37" s="150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1" t="s">
        <v>22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48" t="s">
        <v>66</v>
      </c>
      <c r="I43" s="148"/>
      <c r="J43" s="148"/>
      <c r="L43" s="6" t="s">
        <v>35</v>
      </c>
      <c r="M43" s="149" t="s">
        <v>67</v>
      </c>
      <c r="N43" s="148"/>
      <c r="O43" s="148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</row>
    <row r="48" spans="2:16" ht="13.5" thickBot="1" x14ac:dyDescent="0.25">
      <c r="B48" s="7" t="s">
        <v>25</v>
      </c>
      <c r="H48" s="6" t="s">
        <v>68</v>
      </c>
      <c r="I48" s="65"/>
      <c r="J48" s="65"/>
      <c r="K48" s="65"/>
      <c r="L48" s="65"/>
      <c r="M48" s="65"/>
      <c r="N48" s="65"/>
    </row>
    <row r="49" spans="2:9" x14ac:dyDescent="0.2">
      <c r="B49" s="7" t="s">
        <v>57</v>
      </c>
      <c r="I49" s="2" t="s">
        <v>69</v>
      </c>
    </row>
  </sheetData>
  <mergeCells count="43">
    <mergeCell ref="C40:P40"/>
    <mergeCell ref="O36:P36"/>
    <mergeCell ref="O37:P37"/>
    <mergeCell ref="M36:N36"/>
    <mergeCell ref="M37:N37"/>
    <mergeCell ref="O34:P34"/>
    <mergeCell ref="K7:M8"/>
    <mergeCell ref="E7:G8"/>
    <mergeCell ref="N9:P9"/>
    <mergeCell ref="C22:C24"/>
    <mergeCell ref="H43:J43"/>
    <mergeCell ref="M43:O43"/>
    <mergeCell ref="K36:L36"/>
    <mergeCell ref="I37:J37"/>
    <mergeCell ref="K37:L37"/>
    <mergeCell ref="O35:P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B11:C13"/>
    <mergeCell ref="M35:N35"/>
    <mergeCell ref="B18:C18"/>
    <mergeCell ref="B34:H34"/>
    <mergeCell ref="C25:C27"/>
    <mergeCell ref="E35:H35"/>
    <mergeCell ref="K35:L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2" type="noConversion"/>
  <hyperlinks>
    <hyperlink ref="M43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/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2" t="s">
        <v>23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3" customFormat="1" ht="13.5" thickBot="1" x14ac:dyDescent="0.25">
      <c r="B2" s="3" t="s">
        <v>36</v>
      </c>
      <c r="D2" s="89" t="s">
        <v>58</v>
      </c>
      <c r="E2" s="89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09" t="s">
        <v>0</v>
      </c>
      <c r="C7" s="110"/>
      <c r="D7" s="111"/>
      <c r="E7" s="159" t="str">
        <f>'Total Company'!E7:G8</f>
        <v>Date filed
(05/15/2016)</v>
      </c>
      <c r="F7" s="145"/>
      <c r="G7" s="145"/>
      <c r="H7" s="160" t="str">
        <f>'Total Company'!H7:J8</f>
        <v>Date filed
(08/15/2016)</v>
      </c>
      <c r="I7" s="91"/>
      <c r="J7" s="92"/>
      <c r="K7" s="160" t="str">
        <f>'Total Company'!K7:M8</f>
        <v>Date filed
(11/15/2016)</v>
      </c>
      <c r="L7" s="91"/>
      <c r="M7" s="92"/>
      <c r="N7" s="160" t="str">
        <f>'Total Company'!N7:P8</f>
        <v>Date filed
(02/15/2017)</v>
      </c>
      <c r="O7" s="91"/>
      <c r="P7" s="92"/>
    </row>
    <row r="8" spans="2:16" s="2" customFormat="1" ht="12.75" customHeight="1" x14ac:dyDescent="0.2">
      <c r="B8" s="112"/>
      <c r="C8" s="113"/>
      <c r="D8" s="114"/>
      <c r="E8" s="146"/>
      <c r="F8" s="147"/>
      <c r="G8" s="147"/>
      <c r="H8" s="93"/>
      <c r="I8" s="94"/>
      <c r="J8" s="95"/>
      <c r="K8" s="93"/>
      <c r="L8" s="94"/>
      <c r="M8" s="95"/>
      <c r="N8" s="93"/>
      <c r="O8" s="94"/>
      <c r="P8" s="95"/>
    </row>
    <row r="9" spans="2:16" ht="12.75" customHeight="1" x14ac:dyDescent="0.2">
      <c r="B9" s="112"/>
      <c r="C9" s="113"/>
      <c r="D9" s="114"/>
      <c r="E9" s="126" t="s">
        <v>1</v>
      </c>
      <c r="F9" s="127"/>
      <c r="G9" s="128"/>
      <c r="H9" s="129" t="s">
        <v>2</v>
      </c>
      <c r="I9" s="130"/>
      <c r="J9" s="131"/>
      <c r="K9" s="129" t="s">
        <v>3</v>
      </c>
      <c r="L9" s="130"/>
      <c r="M9" s="131"/>
      <c r="N9" s="129" t="s">
        <v>4</v>
      </c>
      <c r="O9" s="130"/>
      <c r="P9" s="131"/>
    </row>
    <row r="10" spans="2:16" s="10" customFormat="1" ht="12.75" customHeight="1" x14ac:dyDescent="0.2">
      <c r="B10" s="106"/>
      <c r="C10" s="115"/>
      <c r="D10" s="107"/>
      <c r="E10" s="23" t="s">
        <v>5</v>
      </c>
      <c r="F10" s="23" t="s">
        <v>6</v>
      </c>
      <c r="G10" s="24" t="s">
        <v>7</v>
      </c>
      <c r="H10" s="25" t="s">
        <v>8</v>
      </c>
      <c r="I10" s="26" t="s">
        <v>9</v>
      </c>
      <c r="J10" s="25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08" t="s">
        <v>43</v>
      </c>
      <c r="C11" s="103"/>
      <c r="D11" s="11" t="s">
        <v>26</v>
      </c>
      <c r="E11" s="81">
        <v>2</v>
      </c>
      <c r="F11" s="36">
        <v>1</v>
      </c>
      <c r="G11" s="37">
        <v>1</v>
      </c>
      <c r="H11" s="38"/>
      <c r="I11" s="39"/>
      <c r="J11" s="38"/>
      <c r="K11" s="39"/>
      <c r="L11" s="38"/>
      <c r="M11" s="39"/>
      <c r="N11" s="38"/>
      <c r="O11" s="39"/>
      <c r="P11" s="38"/>
    </row>
    <row r="12" spans="2:16" x14ac:dyDescent="0.2">
      <c r="B12" s="104"/>
      <c r="C12" s="105"/>
      <c r="D12" s="12" t="s">
        <v>27</v>
      </c>
      <c r="E12" s="37">
        <v>2</v>
      </c>
      <c r="F12" s="36">
        <v>1</v>
      </c>
      <c r="G12" s="37">
        <v>1</v>
      </c>
      <c r="H12" s="38"/>
      <c r="I12" s="39"/>
      <c r="J12" s="38"/>
      <c r="K12" s="39"/>
      <c r="L12" s="38"/>
      <c r="M12" s="39"/>
      <c r="N12" s="38"/>
      <c r="O12" s="39"/>
      <c r="P12" s="38"/>
    </row>
    <row r="13" spans="2:16" x14ac:dyDescent="0.2">
      <c r="B13" s="106"/>
      <c r="C13" s="107"/>
      <c r="D13" s="11" t="s">
        <v>28</v>
      </c>
      <c r="E13" s="48">
        <f t="shared" ref="E13:G13" si="0">+E11/E12</f>
        <v>1</v>
      </c>
      <c r="F13" s="48">
        <f t="shared" si="0"/>
        <v>1</v>
      </c>
      <c r="G13" s="48">
        <f t="shared" si="0"/>
        <v>1</v>
      </c>
      <c r="H13" s="47"/>
      <c r="I13" s="47"/>
      <c r="J13" s="47"/>
      <c r="K13" s="47"/>
      <c r="L13" s="47"/>
      <c r="M13" s="47"/>
      <c r="N13" s="47"/>
      <c r="O13" s="47"/>
      <c r="P13" s="47"/>
    </row>
    <row r="14" spans="2:16" ht="12.75" customHeight="1" x14ac:dyDescent="0.2">
      <c r="B14" s="108" t="s">
        <v>44</v>
      </c>
      <c r="C14" s="103"/>
      <c r="D14" s="13" t="s">
        <v>45</v>
      </c>
      <c r="E14" s="42">
        <f>8+4</f>
        <v>12</v>
      </c>
      <c r="F14" s="43">
        <f>5+4+1</f>
        <v>10</v>
      </c>
      <c r="G14" s="42">
        <f>10+3+1</f>
        <v>14</v>
      </c>
      <c r="H14" s="44"/>
      <c r="I14" s="45"/>
      <c r="J14" s="44"/>
      <c r="K14" s="38"/>
      <c r="L14" s="38"/>
      <c r="M14" s="38"/>
      <c r="N14" s="44"/>
      <c r="O14" s="45"/>
      <c r="P14" s="44"/>
    </row>
    <row r="15" spans="2:16" ht="15" customHeight="1" x14ac:dyDescent="0.2">
      <c r="B15" s="104"/>
      <c r="C15" s="105"/>
      <c r="D15" s="14" t="s">
        <v>29</v>
      </c>
      <c r="E15" s="37">
        <v>12</v>
      </c>
      <c r="F15" s="36">
        <v>10</v>
      </c>
      <c r="G15" s="37">
        <v>14</v>
      </c>
      <c r="H15" s="44"/>
      <c r="I15" s="45"/>
      <c r="J15" s="44"/>
      <c r="K15" s="38"/>
      <c r="L15" s="38"/>
      <c r="M15" s="38"/>
      <c r="N15" s="38"/>
      <c r="O15" s="39"/>
      <c r="P15" s="38"/>
    </row>
    <row r="16" spans="2:16" ht="13.5" customHeight="1" x14ac:dyDescent="0.2">
      <c r="B16" s="104"/>
      <c r="C16" s="105"/>
      <c r="D16" s="14" t="s">
        <v>30</v>
      </c>
      <c r="E16" s="48">
        <f t="shared" ref="E16:G16" si="1">E14-E15</f>
        <v>0</v>
      </c>
      <c r="F16" s="48">
        <f t="shared" si="1"/>
        <v>0</v>
      </c>
      <c r="G16" s="48">
        <f t="shared" si="1"/>
        <v>0</v>
      </c>
      <c r="H16" s="38"/>
      <c r="I16" s="38"/>
      <c r="J16" s="38"/>
      <c r="K16" s="38"/>
      <c r="L16" s="38"/>
      <c r="M16" s="38"/>
      <c r="N16" s="40"/>
      <c r="O16" s="40"/>
      <c r="P16" s="40"/>
    </row>
    <row r="17" spans="2:16" x14ac:dyDescent="0.2">
      <c r="B17" s="106"/>
      <c r="C17" s="107"/>
      <c r="D17" s="11" t="s">
        <v>17</v>
      </c>
      <c r="E17" s="52">
        <f t="shared" ref="E17:G17" si="2">E15/E14</f>
        <v>1</v>
      </c>
      <c r="F17" s="52">
        <f t="shared" si="2"/>
        <v>1</v>
      </c>
      <c r="G17" s="52">
        <f t="shared" si="2"/>
        <v>1</v>
      </c>
      <c r="H17" s="67"/>
      <c r="I17" s="67"/>
      <c r="J17" s="67"/>
      <c r="K17" s="67"/>
      <c r="L17" s="67"/>
      <c r="M17" s="67"/>
      <c r="N17" s="67"/>
      <c r="O17" s="67"/>
      <c r="P17" s="67"/>
    </row>
    <row r="18" spans="2:16" x14ac:dyDescent="0.2">
      <c r="B18" s="118" t="s">
        <v>18</v>
      </c>
      <c r="C18" s="119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99" t="s">
        <v>19</v>
      </c>
      <c r="C19" s="123" t="s">
        <v>46</v>
      </c>
      <c r="D19" s="29" t="s">
        <v>47</v>
      </c>
      <c r="E19" s="45"/>
      <c r="F19" s="44"/>
      <c r="G19" s="45"/>
      <c r="H19" s="44"/>
      <c r="I19" s="45"/>
      <c r="J19" s="44"/>
      <c r="K19" s="45"/>
      <c r="L19" s="44"/>
      <c r="M19" s="45"/>
      <c r="N19" s="44"/>
      <c r="O19" s="45"/>
      <c r="P19" s="44"/>
    </row>
    <row r="20" spans="2:16" x14ac:dyDescent="0.2">
      <c r="B20" s="100"/>
      <c r="C20" s="124"/>
      <c r="D20" s="27" t="s">
        <v>48</v>
      </c>
      <c r="E20" s="39"/>
      <c r="F20" s="38"/>
      <c r="G20" s="39"/>
      <c r="H20" s="38"/>
      <c r="I20" s="39"/>
      <c r="J20" s="38"/>
      <c r="K20" s="39"/>
      <c r="L20" s="38"/>
      <c r="M20" s="39"/>
      <c r="N20" s="38"/>
      <c r="O20" s="39"/>
      <c r="P20" s="38"/>
    </row>
    <row r="21" spans="2:16" x14ac:dyDescent="0.2">
      <c r="B21" s="100"/>
      <c r="C21" s="125"/>
      <c r="D21" s="28" t="s">
        <v>40</v>
      </c>
      <c r="E21" s="41"/>
      <c r="F21" s="40"/>
      <c r="G21" s="41"/>
      <c r="H21" s="40"/>
      <c r="I21" s="41"/>
      <c r="J21" s="40"/>
      <c r="K21" s="41"/>
      <c r="L21" s="40"/>
      <c r="M21" s="41"/>
      <c r="N21" s="40"/>
      <c r="O21" s="41"/>
      <c r="P21" s="40"/>
    </row>
    <row r="22" spans="2:16" ht="12.75" customHeight="1" x14ac:dyDescent="0.2">
      <c r="B22" s="100"/>
      <c r="C22" s="123" t="s">
        <v>31</v>
      </c>
      <c r="D22" s="29" t="s">
        <v>47</v>
      </c>
      <c r="E22" s="45"/>
      <c r="F22" s="44"/>
      <c r="G22" s="45"/>
      <c r="H22" s="44"/>
      <c r="I22" s="45"/>
      <c r="J22" s="44"/>
      <c r="K22" s="45"/>
      <c r="L22" s="44"/>
      <c r="M22" s="45"/>
      <c r="N22" s="44"/>
      <c r="O22" s="45"/>
      <c r="P22" s="44"/>
    </row>
    <row r="23" spans="2:16" x14ac:dyDescent="0.2">
      <c r="B23" s="100"/>
      <c r="C23" s="124"/>
      <c r="D23" s="27" t="s">
        <v>48</v>
      </c>
      <c r="E23" s="39"/>
      <c r="F23" s="38"/>
      <c r="G23" s="39"/>
      <c r="H23" s="38"/>
      <c r="I23" s="39"/>
      <c r="J23" s="38"/>
      <c r="K23" s="39"/>
      <c r="L23" s="38"/>
      <c r="M23" s="39"/>
      <c r="N23" s="38"/>
      <c r="O23" s="39"/>
      <c r="P23" s="38"/>
    </row>
    <row r="24" spans="2:16" x14ac:dyDescent="0.2">
      <c r="B24" s="100"/>
      <c r="C24" s="125"/>
      <c r="D24" s="28" t="s">
        <v>40</v>
      </c>
      <c r="E24" s="41"/>
      <c r="F24" s="40"/>
      <c r="G24" s="41"/>
      <c r="H24" s="40"/>
      <c r="I24" s="41"/>
      <c r="J24" s="40"/>
      <c r="K24" s="41"/>
      <c r="L24" s="40"/>
      <c r="M24" s="41"/>
      <c r="N24" s="40"/>
      <c r="O24" s="41"/>
      <c r="P24" s="40"/>
    </row>
    <row r="25" spans="2:16" ht="12.75" customHeight="1" x14ac:dyDescent="0.2">
      <c r="B25" s="100"/>
      <c r="C25" s="136" t="s">
        <v>49</v>
      </c>
      <c r="D25" s="13" t="s">
        <v>47</v>
      </c>
      <c r="E25" s="42">
        <v>711</v>
      </c>
      <c r="F25" s="43">
        <v>713</v>
      </c>
      <c r="G25" s="42">
        <v>713</v>
      </c>
      <c r="H25" s="44"/>
      <c r="I25" s="45"/>
      <c r="J25" s="44"/>
      <c r="K25" s="45"/>
      <c r="L25" s="44"/>
      <c r="M25" s="45"/>
      <c r="N25" s="44"/>
      <c r="O25" s="45"/>
      <c r="P25" s="44"/>
    </row>
    <row r="26" spans="2:16" x14ac:dyDescent="0.2">
      <c r="B26" s="100"/>
      <c r="C26" s="137"/>
      <c r="D26" s="12" t="s">
        <v>48</v>
      </c>
      <c r="E26" s="37">
        <v>2</v>
      </c>
      <c r="F26" s="36">
        <v>2</v>
      </c>
      <c r="G26" s="37">
        <v>0</v>
      </c>
      <c r="H26" s="38"/>
      <c r="I26" s="39"/>
      <c r="J26" s="38"/>
      <c r="K26" s="39"/>
      <c r="L26" s="38"/>
      <c r="M26" s="39"/>
      <c r="N26" s="38"/>
      <c r="O26" s="39"/>
      <c r="P26" s="38"/>
    </row>
    <row r="27" spans="2:16" x14ac:dyDescent="0.2">
      <c r="B27" s="101"/>
      <c r="C27" s="138"/>
      <c r="D27" s="11" t="s">
        <v>40</v>
      </c>
      <c r="E27" s="53">
        <f t="shared" ref="E27:G27" si="3">E26/E25</f>
        <v>2.8129395218002813E-3</v>
      </c>
      <c r="F27" s="53">
        <f t="shared" si="3"/>
        <v>2.8050490883590462E-3</v>
      </c>
      <c r="G27" s="53">
        <f t="shared" si="3"/>
        <v>0</v>
      </c>
      <c r="H27" s="54"/>
      <c r="I27" s="54"/>
      <c r="J27" s="54"/>
      <c r="K27" s="54"/>
      <c r="L27" s="54"/>
      <c r="M27" s="54"/>
      <c r="N27" s="54"/>
      <c r="O27" s="54"/>
      <c r="P27" s="54"/>
    </row>
    <row r="28" spans="2:16" x14ac:dyDescent="0.2">
      <c r="B28" s="102" t="s">
        <v>50</v>
      </c>
      <c r="C28" s="103"/>
      <c r="D28" s="15" t="s">
        <v>51</v>
      </c>
      <c r="E28" s="36">
        <v>1</v>
      </c>
      <c r="F28" s="36">
        <v>1</v>
      </c>
      <c r="G28" s="36">
        <v>1</v>
      </c>
      <c r="H28" s="38"/>
      <c r="I28" s="38"/>
      <c r="J28" s="38"/>
      <c r="K28" s="38"/>
      <c r="L28" s="38"/>
      <c r="M28" s="38"/>
      <c r="N28" s="38"/>
      <c r="O28" s="38"/>
      <c r="P28" s="38"/>
    </row>
    <row r="29" spans="2:16" x14ac:dyDescent="0.2">
      <c r="B29" s="104"/>
      <c r="C29" s="105"/>
      <c r="D29" s="12" t="s">
        <v>52</v>
      </c>
      <c r="E29" s="36">
        <v>1</v>
      </c>
      <c r="F29" s="36">
        <v>1</v>
      </c>
      <c r="G29" s="36">
        <v>1</v>
      </c>
      <c r="H29" s="38"/>
      <c r="I29" s="38"/>
      <c r="J29" s="38"/>
      <c r="K29" s="38"/>
      <c r="L29" s="38"/>
      <c r="M29" s="38"/>
      <c r="N29" s="38"/>
      <c r="O29" s="38"/>
      <c r="P29" s="38"/>
    </row>
    <row r="30" spans="2:16" x14ac:dyDescent="0.2">
      <c r="B30" s="104"/>
      <c r="C30" s="105"/>
      <c r="D30" s="16" t="s">
        <v>53</v>
      </c>
      <c r="E30" s="53">
        <f>E29/E28</f>
        <v>1</v>
      </c>
      <c r="F30" s="53">
        <f>F29/F28</f>
        <v>1</v>
      </c>
      <c r="G30" s="53">
        <f>G29/G28</f>
        <v>1</v>
      </c>
      <c r="H30" s="54"/>
      <c r="I30" s="54"/>
      <c r="J30" s="54"/>
      <c r="K30" s="54"/>
      <c r="L30" s="54"/>
      <c r="M30" s="54"/>
      <c r="N30" s="54"/>
      <c r="O30" s="54"/>
      <c r="P30" s="54"/>
    </row>
    <row r="31" spans="2:16" x14ac:dyDescent="0.2">
      <c r="B31" s="104"/>
      <c r="C31" s="105"/>
      <c r="D31" s="12" t="s">
        <v>41</v>
      </c>
      <c r="E31" s="83">
        <v>4.5199999999999996</v>
      </c>
      <c r="F31" s="83">
        <v>17.940000000000001</v>
      </c>
      <c r="G31" s="83">
        <v>1.28</v>
      </c>
      <c r="H31" s="68"/>
      <c r="I31" s="68"/>
      <c r="J31" s="68"/>
      <c r="K31" s="56"/>
      <c r="L31" s="56"/>
      <c r="M31" s="56"/>
      <c r="N31" s="56"/>
      <c r="O31" s="56"/>
      <c r="P31" s="56"/>
    </row>
    <row r="32" spans="2:16" x14ac:dyDescent="0.2">
      <c r="B32" s="106"/>
      <c r="C32" s="107"/>
      <c r="D32" s="11" t="s">
        <v>42</v>
      </c>
      <c r="E32" s="83">
        <v>4.5199999999999996</v>
      </c>
      <c r="F32" s="83">
        <v>17.940000000000001</v>
      </c>
      <c r="G32" s="83">
        <v>1.28</v>
      </c>
      <c r="H32" s="68"/>
      <c r="I32" s="68"/>
      <c r="J32" s="68"/>
      <c r="K32" s="56"/>
      <c r="L32" s="56"/>
      <c r="M32" s="56"/>
      <c r="N32" s="56"/>
      <c r="O32" s="56"/>
      <c r="P32" s="56"/>
    </row>
    <row r="34" spans="2:16" s="3" customFormat="1" x14ac:dyDescent="0.2">
      <c r="B34" s="120" t="s">
        <v>20</v>
      </c>
      <c r="C34" s="121"/>
      <c r="D34" s="121"/>
      <c r="E34" s="121"/>
      <c r="F34" s="121"/>
      <c r="G34" s="121"/>
      <c r="H34" s="122"/>
      <c r="I34" s="157" t="s">
        <v>1</v>
      </c>
      <c r="J34" s="158"/>
      <c r="K34" s="157" t="s">
        <v>2</v>
      </c>
      <c r="L34" s="158"/>
      <c r="M34" s="157" t="s">
        <v>3</v>
      </c>
      <c r="N34" s="158"/>
      <c r="O34" s="157" t="s">
        <v>4</v>
      </c>
      <c r="P34" s="158"/>
    </row>
    <row r="35" spans="2:16" ht="12.75" customHeight="1" x14ac:dyDescent="0.2">
      <c r="B35" s="116" t="s">
        <v>54</v>
      </c>
      <c r="C35" s="117"/>
      <c r="D35" s="117"/>
      <c r="E35" s="96" t="s">
        <v>55</v>
      </c>
      <c r="F35" s="96"/>
      <c r="G35" s="96"/>
      <c r="H35" s="96"/>
      <c r="I35" s="155"/>
      <c r="J35" s="156"/>
      <c r="K35" s="155"/>
      <c r="L35" s="156"/>
      <c r="M35" s="155"/>
      <c r="N35" s="156"/>
      <c r="O35" s="155"/>
      <c r="P35" s="156"/>
    </row>
    <row r="36" spans="2:16" x14ac:dyDescent="0.2">
      <c r="B36" s="117"/>
      <c r="C36" s="117"/>
      <c r="D36" s="117"/>
      <c r="E36" s="96" t="s">
        <v>21</v>
      </c>
      <c r="F36" s="96"/>
      <c r="G36" s="96"/>
      <c r="H36" s="96"/>
      <c r="I36" s="155"/>
      <c r="J36" s="156"/>
      <c r="K36" s="155"/>
      <c r="L36" s="156"/>
      <c r="M36" s="155"/>
      <c r="N36" s="156"/>
      <c r="O36" s="155"/>
      <c r="P36" s="156"/>
    </row>
    <row r="37" spans="2:16" x14ac:dyDescent="0.2">
      <c r="B37" s="117"/>
      <c r="C37" s="117"/>
      <c r="D37" s="117"/>
      <c r="E37" s="96" t="s">
        <v>56</v>
      </c>
      <c r="F37" s="96"/>
      <c r="G37" s="96"/>
      <c r="H37" s="96"/>
      <c r="I37" s="155"/>
      <c r="J37" s="156"/>
      <c r="K37" s="155"/>
      <c r="L37" s="156"/>
      <c r="M37" s="155"/>
      <c r="N37" s="156"/>
      <c r="O37" s="155"/>
      <c r="P37" s="156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34" t="s">
        <v>64</v>
      </c>
      <c r="P38" s="17"/>
    </row>
    <row r="40" spans="2:16" x14ac:dyDescent="0.2">
      <c r="C40" s="151" t="s">
        <v>22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48" t="s">
        <v>66</v>
      </c>
      <c r="I43" s="148"/>
      <c r="J43" s="148"/>
      <c r="L43" s="6" t="s">
        <v>35</v>
      </c>
      <c r="M43" s="149" t="s">
        <v>67</v>
      </c>
      <c r="N43" s="148"/>
      <c r="O43" s="148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tr">
        <f>'Total Company'!B47</f>
        <v>Date Adopted: 7/28/09</v>
      </c>
      <c r="D47" s="10"/>
      <c r="H47" s="70"/>
      <c r="I47" s="70"/>
      <c r="J47" s="70"/>
      <c r="K47" s="70"/>
      <c r="L47" s="70"/>
      <c r="M47" s="70"/>
      <c r="N47" s="70"/>
    </row>
    <row r="48" spans="2:16" x14ac:dyDescent="0.2">
      <c r="B48" s="7" t="str">
        <f>'Total Company'!B48</f>
        <v>Date Revised: 12/08/09 (Corrects typographical errors)</v>
      </c>
      <c r="H48" s="71"/>
      <c r="I48" s="70"/>
      <c r="J48" s="70"/>
      <c r="K48" s="70"/>
      <c r="L48" s="70"/>
      <c r="M48" s="70"/>
      <c r="N48" s="70"/>
    </row>
    <row r="49" spans="2:14" x14ac:dyDescent="0.2">
      <c r="B49" s="7" t="str">
        <f>'Total Company'!B49</f>
        <v>Date Revised: 05/04/10 (Added new lines and changed terms to reflect requirements of G.O.133-C)</v>
      </c>
      <c r="H49" s="70"/>
      <c r="I49" s="70"/>
      <c r="J49" s="70"/>
      <c r="K49" s="70"/>
      <c r="L49" s="70"/>
      <c r="M49" s="70"/>
      <c r="N49" s="70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1095375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/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2" t="s">
        <v>23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3" customFormat="1" ht="13.5" thickBot="1" x14ac:dyDescent="0.25">
      <c r="B2" s="3" t="s">
        <v>36</v>
      </c>
      <c r="D2" s="89" t="s">
        <v>58</v>
      </c>
      <c r="E2" s="89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61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09" t="s">
        <v>0</v>
      </c>
      <c r="C7" s="110"/>
      <c r="D7" s="111"/>
      <c r="E7" s="159" t="str">
        <f>'Total Company'!E7:G8</f>
        <v>Date filed
(05/15/2016)</v>
      </c>
      <c r="F7" s="145"/>
      <c r="G7" s="145"/>
      <c r="H7" s="160" t="str">
        <f>'Total Company'!H7:J8</f>
        <v>Date filed
(08/15/2016)</v>
      </c>
      <c r="I7" s="91"/>
      <c r="J7" s="91"/>
      <c r="K7" s="160" t="str">
        <f>'Total Company'!K7:M8</f>
        <v>Date filed
(11/15/2016)</v>
      </c>
      <c r="L7" s="91"/>
      <c r="M7" s="91"/>
      <c r="N7" s="160" t="str">
        <f>'Total Company'!N7:P8</f>
        <v>Date filed
(02/15/2017)</v>
      </c>
      <c r="O7" s="91"/>
      <c r="P7" s="91"/>
    </row>
    <row r="8" spans="2:16" s="2" customFormat="1" ht="12.75" customHeight="1" x14ac:dyDescent="0.2">
      <c r="B8" s="112"/>
      <c r="C8" s="113"/>
      <c r="D8" s="114"/>
      <c r="E8" s="146"/>
      <c r="F8" s="147"/>
      <c r="G8" s="147"/>
      <c r="H8" s="93"/>
      <c r="I8" s="94"/>
      <c r="J8" s="94"/>
      <c r="K8" s="93"/>
      <c r="L8" s="94"/>
      <c r="M8" s="94"/>
      <c r="N8" s="93"/>
      <c r="O8" s="94"/>
      <c r="P8" s="94"/>
    </row>
    <row r="9" spans="2:16" ht="12.75" customHeight="1" x14ac:dyDescent="0.2">
      <c r="B9" s="112"/>
      <c r="C9" s="113"/>
      <c r="D9" s="114"/>
      <c r="E9" s="126" t="s">
        <v>1</v>
      </c>
      <c r="F9" s="127"/>
      <c r="G9" s="128"/>
      <c r="H9" s="129" t="s">
        <v>2</v>
      </c>
      <c r="I9" s="130"/>
      <c r="J9" s="131"/>
      <c r="K9" s="129" t="s">
        <v>3</v>
      </c>
      <c r="L9" s="130"/>
      <c r="M9" s="131"/>
      <c r="N9" s="129" t="s">
        <v>4</v>
      </c>
      <c r="O9" s="130"/>
      <c r="P9" s="131"/>
    </row>
    <row r="10" spans="2:16" s="10" customFormat="1" ht="12.75" customHeight="1" x14ac:dyDescent="0.2">
      <c r="B10" s="106"/>
      <c r="C10" s="115"/>
      <c r="D10" s="107"/>
      <c r="E10" s="23" t="s">
        <v>5</v>
      </c>
      <c r="F10" s="23" t="s">
        <v>6</v>
      </c>
      <c r="G10" s="24" t="s">
        <v>7</v>
      </c>
      <c r="H10" s="25" t="s">
        <v>8</v>
      </c>
      <c r="I10" s="26" t="s">
        <v>9</v>
      </c>
      <c r="J10" s="25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08" t="s">
        <v>43</v>
      </c>
      <c r="C11" s="103"/>
      <c r="D11" s="11" t="s">
        <v>26</v>
      </c>
      <c r="E11" s="81">
        <v>20</v>
      </c>
      <c r="F11" s="36">
        <v>13</v>
      </c>
      <c r="G11" s="37">
        <v>29</v>
      </c>
      <c r="H11" s="38"/>
      <c r="I11" s="38"/>
      <c r="J11" s="38"/>
      <c r="K11" s="38"/>
      <c r="L11" s="38"/>
      <c r="M11" s="38"/>
      <c r="N11" s="38"/>
      <c r="O11" s="38"/>
      <c r="P11" s="38"/>
    </row>
    <row r="12" spans="2:16" x14ac:dyDescent="0.2">
      <c r="B12" s="104"/>
      <c r="C12" s="105"/>
      <c r="D12" s="12" t="s">
        <v>27</v>
      </c>
      <c r="E12" s="37">
        <v>19</v>
      </c>
      <c r="F12" s="36">
        <v>12</v>
      </c>
      <c r="G12" s="37">
        <v>24</v>
      </c>
      <c r="H12" s="38"/>
      <c r="I12" s="38"/>
      <c r="J12" s="38"/>
      <c r="K12" s="38"/>
      <c r="L12" s="38"/>
      <c r="M12" s="38"/>
      <c r="N12" s="38"/>
      <c r="O12" s="38"/>
      <c r="P12" s="38"/>
    </row>
    <row r="13" spans="2:16" x14ac:dyDescent="0.2">
      <c r="B13" s="106"/>
      <c r="C13" s="107"/>
      <c r="D13" s="11" t="s">
        <v>28</v>
      </c>
      <c r="E13" s="50">
        <f t="shared" ref="E13:G13" si="0">+E11/E12</f>
        <v>1.0526315789473684</v>
      </c>
      <c r="F13" s="50">
        <f t="shared" si="0"/>
        <v>1.0833333333333333</v>
      </c>
      <c r="G13" s="50">
        <f t="shared" si="0"/>
        <v>1.2083333333333333</v>
      </c>
      <c r="H13" s="69"/>
      <c r="I13" s="69"/>
      <c r="J13" s="69"/>
      <c r="K13" s="69"/>
      <c r="L13" s="69"/>
      <c r="M13" s="69"/>
      <c r="N13" s="69"/>
      <c r="O13" s="69"/>
      <c r="P13" s="69"/>
    </row>
    <row r="14" spans="2:16" ht="12.75" customHeight="1" x14ac:dyDescent="0.2">
      <c r="B14" s="108" t="s">
        <v>44</v>
      </c>
      <c r="C14" s="103"/>
      <c r="D14" s="13" t="s">
        <v>45</v>
      </c>
      <c r="E14" s="42">
        <f>98+26+7</f>
        <v>131</v>
      </c>
      <c r="F14" s="43">
        <f>76+24+3</f>
        <v>103</v>
      </c>
      <c r="G14" s="42">
        <f>87+1+30+3</f>
        <v>121</v>
      </c>
      <c r="H14" s="44"/>
      <c r="I14" s="44"/>
      <c r="J14" s="44"/>
      <c r="K14" s="44"/>
      <c r="L14" s="44"/>
      <c r="M14" s="44"/>
      <c r="N14" s="44"/>
      <c r="O14" s="44"/>
      <c r="P14" s="44"/>
    </row>
    <row r="15" spans="2:16" ht="15" customHeight="1" x14ac:dyDescent="0.2">
      <c r="B15" s="104"/>
      <c r="C15" s="105"/>
      <c r="D15" s="14" t="s">
        <v>29</v>
      </c>
      <c r="E15" s="37">
        <v>131</v>
      </c>
      <c r="F15" s="36">
        <v>103</v>
      </c>
      <c r="G15" s="37">
        <v>121</v>
      </c>
      <c r="H15" s="38"/>
      <c r="I15" s="38"/>
      <c r="J15" s="38"/>
      <c r="K15" s="38"/>
      <c r="L15" s="38"/>
      <c r="M15" s="38"/>
      <c r="N15" s="38"/>
      <c r="O15" s="38"/>
      <c r="P15" s="38"/>
    </row>
    <row r="16" spans="2:16" ht="13.5" customHeight="1" x14ac:dyDescent="0.2">
      <c r="B16" s="104"/>
      <c r="C16" s="105"/>
      <c r="D16" s="14" t="s">
        <v>30</v>
      </c>
      <c r="E16" s="48">
        <f>E14-E15</f>
        <v>0</v>
      </c>
      <c r="F16" s="48">
        <f>F14-F15</f>
        <v>0</v>
      </c>
      <c r="G16" s="48">
        <f>G14-G15</f>
        <v>0</v>
      </c>
      <c r="H16" s="40"/>
      <c r="I16" s="40"/>
      <c r="J16" s="40"/>
      <c r="K16" s="38"/>
      <c r="L16" s="38"/>
      <c r="M16" s="38"/>
      <c r="N16" s="40"/>
      <c r="O16" s="40"/>
      <c r="P16" s="40"/>
    </row>
    <row r="17" spans="2:16" x14ac:dyDescent="0.2">
      <c r="B17" s="106"/>
      <c r="C17" s="107"/>
      <c r="D17" s="11" t="s">
        <v>17</v>
      </c>
      <c r="E17" s="52">
        <f t="shared" ref="E17:G17" si="1">E15/E14</f>
        <v>1</v>
      </c>
      <c r="F17" s="52">
        <f t="shared" si="1"/>
        <v>1</v>
      </c>
      <c r="G17" s="52">
        <f t="shared" si="1"/>
        <v>1</v>
      </c>
      <c r="H17" s="67"/>
      <c r="I17" s="67"/>
      <c r="J17" s="67"/>
      <c r="K17" s="67"/>
      <c r="L17" s="67"/>
      <c r="M17" s="67"/>
      <c r="N17" s="67"/>
      <c r="O17" s="67"/>
      <c r="P17" s="67"/>
    </row>
    <row r="18" spans="2:16" x14ac:dyDescent="0.2">
      <c r="B18" s="118" t="s">
        <v>18</v>
      </c>
      <c r="C18" s="119"/>
      <c r="D18" s="27"/>
      <c r="E18" s="30"/>
      <c r="F18" s="31"/>
      <c r="G18" s="30"/>
      <c r="H18" s="31"/>
      <c r="I18" s="30"/>
      <c r="J18" s="31"/>
      <c r="K18" s="32"/>
      <c r="L18" s="33"/>
      <c r="M18" s="32"/>
      <c r="N18" s="31"/>
      <c r="O18" s="30"/>
      <c r="P18" s="31"/>
    </row>
    <row r="19" spans="2:16" x14ac:dyDescent="0.2">
      <c r="B19" s="99" t="s">
        <v>19</v>
      </c>
      <c r="C19" s="136" t="s">
        <v>46</v>
      </c>
      <c r="D19" s="13" t="s">
        <v>47</v>
      </c>
      <c r="E19" s="42">
        <v>3630</v>
      </c>
      <c r="F19" s="43">
        <v>3630</v>
      </c>
      <c r="G19" s="42">
        <v>3631</v>
      </c>
      <c r="H19" s="44"/>
      <c r="I19" s="44"/>
      <c r="J19" s="44"/>
      <c r="K19" s="44"/>
      <c r="L19" s="44"/>
      <c r="M19" s="44"/>
      <c r="N19" s="44"/>
      <c r="O19" s="44"/>
      <c r="P19" s="44"/>
    </row>
    <row r="20" spans="2:16" x14ac:dyDescent="0.2">
      <c r="B20" s="100"/>
      <c r="C20" s="137"/>
      <c r="D20" s="12" t="s">
        <v>48</v>
      </c>
      <c r="E20" s="37">
        <v>6</v>
      </c>
      <c r="F20" s="36">
        <v>8</v>
      </c>
      <c r="G20" s="37">
        <v>17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2:16" x14ac:dyDescent="0.2">
      <c r="B21" s="100"/>
      <c r="C21" s="138"/>
      <c r="D21" s="11" t="s">
        <v>40</v>
      </c>
      <c r="E21" s="53">
        <f t="shared" ref="E21:G21" si="2">E20/E19</f>
        <v>1.652892561983471E-3</v>
      </c>
      <c r="F21" s="53">
        <f t="shared" si="2"/>
        <v>2.2038567493112946E-3</v>
      </c>
      <c r="G21" s="53">
        <f t="shared" si="2"/>
        <v>4.68190581107133E-3</v>
      </c>
      <c r="H21" s="54"/>
      <c r="I21" s="54"/>
      <c r="J21" s="54"/>
      <c r="K21" s="54"/>
      <c r="L21" s="54"/>
      <c r="M21" s="54"/>
      <c r="N21" s="54"/>
      <c r="O21" s="54"/>
      <c r="P21" s="54"/>
    </row>
    <row r="22" spans="2:16" ht="12.75" customHeight="1" x14ac:dyDescent="0.2">
      <c r="B22" s="100"/>
      <c r="C22" s="123" t="s">
        <v>31</v>
      </c>
      <c r="D22" s="29" t="s">
        <v>47</v>
      </c>
      <c r="E22" s="45"/>
      <c r="F22" s="44"/>
      <c r="G22" s="45"/>
      <c r="H22" s="44"/>
      <c r="I22" s="45"/>
      <c r="J22" s="44"/>
      <c r="K22" s="45"/>
      <c r="L22" s="44"/>
      <c r="M22" s="45"/>
      <c r="N22" s="44"/>
      <c r="O22" s="45"/>
      <c r="P22" s="44"/>
    </row>
    <row r="23" spans="2:16" x14ac:dyDescent="0.2">
      <c r="B23" s="100"/>
      <c r="C23" s="124"/>
      <c r="D23" s="27" t="s">
        <v>48</v>
      </c>
      <c r="E23" s="39"/>
      <c r="F23" s="38"/>
      <c r="G23" s="39"/>
      <c r="H23" s="38"/>
      <c r="I23" s="39"/>
      <c r="J23" s="38"/>
      <c r="K23" s="39"/>
      <c r="L23" s="38"/>
      <c r="M23" s="39"/>
      <c r="N23" s="38"/>
      <c r="O23" s="39"/>
      <c r="P23" s="38"/>
    </row>
    <row r="24" spans="2:16" x14ac:dyDescent="0.2">
      <c r="B24" s="100"/>
      <c r="C24" s="125"/>
      <c r="D24" s="28" t="s">
        <v>40</v>
      </c>
      <c r="E24" s="41"/>
      <c r="F24" s="40"/>
      <c r="G24" s="41"/>
      <c r="H24" s="40"/>
      <c r="I24" s="41"/>
      <c r="J24" s="40"/>
      <c r="K24" s="41"/>
      <c r="L24" s="40"/>
      <c r="M24" s="41"/>
      <c r="N24" s="40"/>
      <c r="O24" s="41"/>
      <c r="P24" s="40"/>
    </row>
    <row r="25" spans="2:16" ht="12.75" customHeight="1" x14ac:dyDescent="0.2">
      <c r="B25" s="100"/>
      <c r="C25" s="123" t="s">
        <v>49</v>
      </c>
      <c r="D25" s="29" t="s">
        <v>47</v>
      </c>
      <c r="E25" s="45"/>
      <c r="F25" s="44"/>
      <c r="G25" s="45"/>
      <c r="H25" s="44"/>
      <c r="I25" s="45"/>
      <c r="J25" s="44"/>
      <c r="K25" s="45"/>
      <c r="L25" s="44"/>
      <c r="M25" s="45"/>
      <c r="N25" s="44"/>
      <c r="O25" s="45"/>
      <c r="P25" s="44"/>
    </row>
    <row r="26" spans="2:16" x14ac:dyDescent="0.2">
      <c r="B26" s="100"/>
      <c r="C26" s="124"/>
      <c r="D26" s="27" t="s">
        <v>48</v>
      </c>
      <c r="E26" s="39"/>
      <c r="F26" s="38"/>
      <c r="G26" s="39"/>
      <c r="H26" s="38"/>
      <c r="I26" s="39"/>
      <c r="J26" s="38"/>
      <c r="K26" s="39"/>
      <c r="L26" s="38"/>
      <c r="M26" s="39"/>
      <c r="N26" s="38"/>
      <c r="O26" s="39"/>
      <c r="P26" s="38"/>
    </row>
    <row r="27" spans="2:16" x14ac:dyDescent="0.2">
      <c r="B27" s="101"/>
      <c r="C27" s="125"/>
      <c r="D27" s="28" t="s">
        <v>40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6" x14ac:dyDescent="0.2">
      <c r="B28" s="102" t="s">
        <v>50</v>
      </c>
      <c r="C28" s="103"/>
      <c r="D28" s="15" t="s">
        <v>51</v>
      </c>
      <c r="E28" s="42">
        <v>6</v>
      </c>
      <c r="F28" s="43">
        <v>3</v>
      </c>
      <c r="G28" s="42">
        <v>7</v>
      </c>
      <c r="H28" s="44"/>
      <c r="I28" s="45"/>
      <c r="J28" s="44"/>
      <c r="K28" s="45"/>
      <c r="L28" s="44"/>
      <c r="M28" s="45"/>
      <c r="N28" s="44"/>
      <c r="O28" s="45"/>
      <c r="P28" s="44"/>
    </row>
    <row r="29" spans="2:16" x14ac:dyDescent="0.2">
      <c r="B29" s="104"/>
      <c r="C29" s="105"/>
      <c r="D29" s="12" t="s">
        <v>52</v>
      </c>
      <c r="E29" s="37">
        <v>5</v>
      </c>
      <c r="F29" s="36">
        <v>3</v>
      </c>
      <c r="G29" s="37">
        <v>6</v>
      </c>
      <c r="H29" s="38"/>
      <c r="I29" s="39"/>
      <c r="J29" s="38"/>
      <c r="K29" s="39"/>
      <c r="L29" s="38"/>
      <c r="M29" s="39"/>
      <c r="N29" s="38"/>
      <c r="O29" s="39"/>
      <c r="P29" s="38"/>
    </row>
    <row r="30" spans="2:16" x14ac:dyDescent="0.2">
      <c r="B30" s="104"/>
      <c r="C30" s="105"/>
      <c r="D30" s="16" t="s">
        <v>53</v>
      </c>
      <c r="E30" s="53">
        <f t="shared" ref="E30:G30" si="3">E29/E28</f>
        <v>0.83333333333333337</v>
      </c>
      <c r="F30" s="53">
        <f t="shared" si="3"/>
        <v>1</v>
      </c>
      <c r="G30" s="53">
        <f t="shared" si="3"/>
        <v>0.8571428571428571</v>
      </c>
      <c r="H30" s="54"/>
      <c r="I30" s="54"/>
      <c r="J30" s="54"/>
      <c r="K30" s="54"/>
      <c r="L30" s="54"/>
      <c r="M30" s="54"/>
      <c r="N30" s="54"/>
      <c r="O30" s="54"/>
      <c r="P30" s="54"/>
    </row>
    <row r="31" spans="2:16" x14ac:dyDescent="0.2">
      <c r="B31" s="104"/>
      <c r="C31" s="105"/>
      <c r="D31" s="12" t="s">
        <v>41</v>
      </c>
      <c r="E31" s="61">
        <v>70.650000000000006</v>
      </c>
      <c r="F31" s="55">
        <v>31.69</v>
      </c>
      <c r="G31" s="61">
        <v>122.78</v>
      </c>
      <c r="H31" s="56"/>
      <c r="I31" s="62"/>
      <c r="J31" s="56"/>
      <c r="K31" s="62"/>
      <c r="L31" s="56"/>
      <c r="M31" s="62"/>
      <c r="N31" s="56"/>
      <c r="O31" s="62"/>
      <c r="P31" s="56"/>
    </row>
    <row r="32" spans="2:16" x14ac:dyDescent="0.2">
      <c r="B32" s="106"/>
      <c r="C32" s="107"/>
      <c r="D32" s="11" t="s">
        <v>42</v>
      </c>
      <c r="E32" s="63">
        <v>11.77</v>
      </c>
      <c r="F32" s="64">
        <v>10.56</v>
      </c>
      <c r="G32" s="63">
        <v>17.54</v>
      </c>
      <c r="H32" s="59"/>
      <c r="I32" s="60"/>
      <c r="J32" s="59"/>
      <c r="K32" s="60"/>
      <c r="L32" s="59"/>
      <c r="M32" s="60"/>
      <c r="N32" s="59"/>
      <c r="O32" s="60"/>
      <c r="P32" s="59"/>
    </row>
    <row r="34" spans="2:16" s="3" customFormat="1" x14ac:dyDescent="0.2">
      <c r="B34" s="120" t="s">
        <v>20</v>
      </c>
      <c r="C34" s="121"/>
      <c r="D34" s="121"/>
      <c r="E34" s="121"/>
      <c r="F34" s="121"/>
      <c r="G34" s="121"/>
      <c r="H34" s="122"/>
      <c r="I34" s="157" t="s">
        <v>1</v>
      </c>
      <c r="J34" s="158"/>
      <c r="K34" s="157" t="s">
        <v>2</v>
      </c>
      <c r="L34" s="158"/>
      <c r="M34" s="157" t="s">
        <v>3</v>
      </c>
      <c r="N34" s="158"/>
      <c r="O34" s="157" t="s">
        <v>4</v>
      </c>
      <c r="P34" s="158"/>
    </row>
    <row r="35" spans="2:16" ht="12.75" customHeight="1" x14ac:dyDescent="0.2">
      <c r="B35" s="116" t="s">
        <v>54</v>
      </c>
      <c r="C35" s="117"/>
      <c r="D35" s="117"/>
      <c r="E35" s="96" t="s">
        <v>55</v>
      </c>
      <c r="F35" s="96"/>
      <c r="G35" s="96"/>
      <c r="H35" s="96"/>
      <c r="I35" s="155"/>
      <c r="J35" s="156"/>
      <c r="K35" s="155"/>
      <c r="L35" s="156"/>
      <c r="M35" s="155"/>
      <c r="N35" s="156"/>
      <c r="O35" s="155"/>
      <c r="P35" s="156"/>
    </row>
    <row r="36" spans="2:16" x14ac:dyDescent="0.2">
      <c r="B36" s="117"/>
      <c r="C36" s="117"/>
      <c r="D36" s="117"/>
      <c r="E36" s="96" t="s">
        <v>21</v>
      </c>
      <c r="F36" s="96"/>
      <c r="G36" s="96"/>
      <c r="H36" s="96"/>
      <c r="I36" s="155"/>
      <c r="J36" s="156"/>
      <c r="K36" s="155"/>
      <c r="L36" s="156"/>
      <c r="M36" s="155"/>
      <c r="N36" s="156"/>
      <c r="O36" s="155"/>
      <c r="P36" s="156"/>
    </row>
    <row r="37" spans="2:16" x14ac:dyDescent="0.2">
      <c r="B37" s="117"/>
      <c r="C37" s="117"/>
      <c r="D37" s="117"/>
      <c r="E37" s="96" t="s">
        <v>56</v>
      </c>
      <c r="F37" s="96"/>
      <c r="G37" s="96"/>
      <c r="H37" s="96"/>
      <c r="I37" s="155"/>
      <c r="J37" s="156"/>
      <c r="K37" s="155"/>
      <c r="L37" s="156"/>
      <c r="M37" s="155"/>
      <c r="N37" s="156"/>
      <c r="O37" s="155"/>
      <c r="P37" s="156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1" t="s">
        <v>22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48" t="s">
        <v>66</v>
      </c>
      <c r="I43" s="148"/>
      <c r="J43" s="148"/>
      <c r="L43" s="6" t="s">
        <v>35</v>
      </c>
      <c r="M43" s="149" t="s">
        <v>67</v>
      </c>
      <c r="N43" s="148"/>
      <c r="O43" s="148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70"/>
      <c r="I47" s="70"/>
      <c r="J47" s="70"/>
      <c r="K47" s="70"/>
      <c r="L47" s="70"/>
      <c r="M47" s="70"/>
      <c r="N47" s="70"/>
    </row>
    <row r="48" spans="2:16" x14ac:dyDescent="0.2">
      <c r="B48" s="7" t="s">
        <v>25</v>
      </c>
      <c r="H48" s="71"/>
      <c r="I48" s="70"/>
      <c r="J48" s="70"/>
      <c r="K48" s="70"/>
      <c r="L48" s="70"/>
      <c r="M48" s="70"/>
      <c r="N48" s="70"/>
    </row>
    <row r="49" spans="2:14" x14ac:dyDescent="0.2">
      <c r="B49" s="7" t="s">
        <v>57</v>
      </c>
      <c r="H49" s="70"/>
      <c r="I49" s="70"/>
      <c r="J49" s="70"/>
      <c r="K49" s="70"/>
      <c r="L49" s="70"/>
      <c r="M49" s="70"/>
      <c r="N49" s="70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1133475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/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2" t="s">
        <v>23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3" customFormat="1" ht="13.5" thickBot="1" x14ac:dyDescent="0.25">
      <c r="B2" s="3" t="s">
        <v>36</v>
      </c>
      <c r="D2" s="89" t="s">
        <v>58</v>
      </c>
      <c r="E2" s="89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09" t="s">
        <v>0</v>
      </c>
      <c r="C7" s="110"/>
      <c r="D7" s="111"/>
      <c r="E7" s="159" t="str">
        <f>'Total Company'!E7:G8</f>
        <v>Date filed
(05/15/2016)</v>
      </c>
      <c r="F7" s="145"/>
      <c r="G7" s="145"/>
      <c r="H7" s="160" t="str">
        <f>'Total Company'!H7:J8</f>
        <v>Date filed
(08/15/2016)</v>
      </c>
      <c r="I7" s="91"/>
      <c r="J7" s="91"/>
      <c r="K7" s="160" t="str">
        <f>'Total Company'!K7:M8</f>
        <v>Date filed
(11/15/2016)</v>
      </c>
      <c r="L7" s="91"/>
      <c r="M7" s="91"/>
      <c r="N7" s="160" t="str">
        <f>'Total Company'!N7:P8</f>
        <v>Date filed
(02/15/2017)</v>
      </c>
      <c r="O7" s="91"/>
      <c r="P7" s="91"/>
    </row>
    <row r="8" spans="2:16" s="2" customFormat="1" ht="12.75" customHeight="1" x14ac:dyDescent="0.2">
      <c r="B8" s="112"/>
      <c r="C8" s="113"/>
      <c r="D8" s="114"/>
      <c r="E8" s="146"/>
      <c r="F8" s="147"/>
      <c r="G8" s="147"/>
      <c r="H8" s="93"/>
      <c r="I8" s="94"/>
      <c r="J8" s="94"/>
      <c r="K8" s="93"/>
      <c r="L8" s="94"/>
      <c r="M8" s="94"/>
      <c r="N8" s="93"/>
      <c r="O8" s="94"/>
      <c r="P8" s="94"/>
    </row>
    <row r="9" spans="2:16" ht="12.75" customHeight="1" x14ac:dyDescent="0.2">
      <c r="B9" s="112"/>
      <c r="C9" s="113"/>
      <c r="D9" s="114"/>
      <c r="E9" s="126" t="s">
        <v>1</v>
      </c>
      <c r="F9" s="127"/>
      <c r="G9" s="128"/>
      <c r="H9" s="129" t="s">
        <v>2</v>
      </c>
      <c r="I9" s="130"/>
      <c r="J9" s="131"/>
      <c r="K9" s="129" t="s">
        <v>3</v>
      </c>
      <c r="L9" s="130"/>
      <c r="M9" s="131"/>
      <c r="N9" s="129" t="s">
        <v>4</v>
      </c>
      <c r="O9" s="130"/>
      <c r="P9" s="131"/>
    </row>
    <row r="10" spans="2:16" s="10" customFormat="1" ht="12.75" customHeight="1" x14ac:dyDescent="0.2">
      <c r="B10" s="106"/>
      <c r="C10" s="115"/>
      <c r="D10" s="107"/>
      <c r="E10" s="23" t="s">
        <v>5</v>
      </c>
      <c r="F10" s="23" t="s">
        <v>6</v>
      </c>
      <c r="G10" s="24" t="s">
        <v>7</v>
      </c>
      <c r="H10" s="25" t="s">
        <v>8</v>
      </c>
      <c r="I10" s="26" t="s">
        <v>9</v>
      </c>
      <c r="J10" s="25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08" t="s">
        <v>43</v>
      </c>
      <c r="C11" s="103"/>
      <c r="D11" s="11" t="s">
        <v>26</v>
      </c>
      <c r="E11" s="81">
        <v>24</v>
      </c>
      <c r="F11" s="36">
        <v>34</v>
      </c>
      <c r="G11" s="37">
        <v>23</v>
      </c>
      <c r="H11" s="38"/>
      <c r="I11" s="38"/>
      <c r="J11" s="38"/>
      <c r="K11" s="38"/>
      <c r="L11" s="38"/>
      <c r="M11" s="38"/>
      <c r="N11" s="38"/>
      <c r="O11" s="38"/>
      <c r="P11" s="38"/>
    </row>
    <row r="12" spans="2:16" x14ac:dyDescent="0.2">
      <c r="B12" s="104"/>
      <c r="C12" s="105"/>
      <c r="D12" s="12" t="s">
        <v>27</v>
      </c>
      <c r="E12" s="37">
        <v>20</v>
      </c>
      <c r="F12" s="36">
        <v>17</v>
      </c>
      <c r="G12" s="37">
        <v>14</v>
      </c>
      <c r="H12" s="38"/>
      <c r="I12" s="38"/>
      <c r="J12" s="38"/>
      <c r="K12" s="38"/>
      <c r="L12" s="38"/>
      <c r="M12" s="38"/>
      <c r="N12" s="38"/>
      <c r="O12" s="38"/>
      <c r="P12" s="38"/>
    </row>
    <row r="13" spans="2:16" x14ac:dyDescent="0.2">
      <c r="B13" s="106"/>
      <c r="C13" s="107"/>
      <c r="D13" s="11" t="s">
        <v>28</v>
      </c>
      <c r="E13" s="50">
        <f t="shared" ref="E13:G13" si="0">+E11/E12</f>
        <v>1.2</v>
      </c>
      <c r="F13" s="50">
        <f t="shared" si="0"/>
        <v>2</v>
      </c>
      <c r="G13" s="50">
        <f t="shared" si="0"/>
        <v>1.6428571428571428</v>
      </c>
      <c r="H13" s="69"/>
      <c r="I13" s="69"/>
      <c r="J13" s="69"/>
      <c r="K13" s="69"/>
      <c r="L13" s="69"/>
      <c r="M13" s="69"/>
      <c r="N13" s="69"/>
      <c r="O13" s="69"/>
      <c r="P13" s="69"/>
    </row>
    <row r="14" spans="2:16" ht="12.75" customHeight="1" x14ac:dyDescent="0.2">
      <c r="B14" s="108" t="s">
        <v>44</v>
      </c>
      <c r="C14" s="103"/>
      <c r="D14" s="13" t="s">
        <v>45</v>
      </c>
      <c r="E14" s="42">
        <f>127+36+6</f>
        <v>169</v>
      </c>
      <c r="F14" s="43">
        <f>103+30+4</f>
        <v>137</v>
      </c>
      <c r="G14" s="42">
        <f>114+25+4</f>
        <v>143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2:16" ht="15" customHeight="1" x14ac:dyDescent="0.2">
      <c r="B15" s="104"/>
      <c r="C15" s="105"/>
      <c r="D15" s="14" t="s">
        <v>29</v>
      </c>
      <c r="E15" s="37">
        <v>169</v>
      </c>
      <c r="F15" s="36">
        <v>137</v>
      </c>
      <c r="G15" s="37">
        <v>143</v>
      </c>
      <c r="H15" s="38"/>
      <c r="I15" s="38"/>
      <c r="J15" s="38"/>
      <c r="K15" s="38"/>
      <c r="L15" s="38"/>
      <c r="M15" s="38"/>
      <c r="N15" s="38"/>
      <c r="O15" s="38"/>
      <c r="P15" s="38"/>
    </row>
    <row r="16" spans="2:16" ht="13.5" customHeight="1" x14ac:dyDescent="0.2">
      <c r="B16" s="104"/>
      <c r="C16" s="105"/>
      <c r="D16" s="14" t="s">
        <v>30</v>
      </c>
      <c r="E16" s="48">
        <f>E14-E15</f>
        <v>0</v>
      </c>
      <c r="F16" s="48">
        <f>F14-F15</f>
        <v>0</v>
      </c>
      <c r="G16" s="48">
        <f>G14-G15</f>
        <v>0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2:16" x14ac:dyDescent="0.2">
      <c r="B17" s="106"/>
      <c r="C17" s="107"/>
      <c r="D17" s="11" t="s">
        <v>17</v>
      </c>
      <c r="E17" s="52">
        <f t="shared" ref="E17:G17" si="1">E15/E14</f>
        <v>1</v>
      </c>
      <c r="F17" s="52">
        <f t="shared" si="1"/>
        <v>1</v>
      </c>
      <c r="G17" s="52">
        <f t="shared" si="1"/>
        <v>1</v>
      </c>
      <c r="H17" s="67"/>
      <c r="I17" s="67"/>
      <c r="J17" s="67"/>
      <c r="K17" s="67"/>
      <c r="L17" s="67"/>
      <c r="M17" s="67"/>
      <c r="N17" s="67"/>
      <c r="O17" s="67"/>
      <c r="P17" s="67"/>
    </row>
    <row r="18" spans="2:16" x14ac:dyDescent="0.2">
      <c r="B18" s="118" t="s">
        <v>18</v>
      </c>
      <c r="C18" s="119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99" t="s">
        <v>19</v>
      </c>
      <c r="C19" s="136" t="s">
        <v>46</v>
      </c>
      <c r="D19" s="13" t="s">
        <v>47</v>
      </c>
      <c r="E19" s="42">
        <v>3535</v>
      </c>
      <c r="F19" s="43">
        <v>3535</v>
      </c>
      <c r="G19" s="42">
        <v>3528</v>
      </c>
      <c r="H19" s="38"/>
      <c r="I19" s="38"/>
      <c r="J19" s="38"/>
      <c r="K19" s="38"/>
      <c r="L19" s="38"/>
      <c r="M19" s="38"/>
      <c r="N19" s="38"/>
      <c r="O19" s="38"/>
      <c r="P19" s="38"/>
    </row>
    <row r="20" spans="2:16" x14ac:dyDescent="0.2">
      <c r="B20" s="100"/>
      <c r="C20" s="137"/>
      <c r="D20" s="12" t="s">
        <v>48</v>
      </c>
      <c r="E20" s="37">
        <v>14</v>
      </c>
      <c r="F20" s="36">
        <v>4</v>
      </c>
      <c r="G20" s="37">
        <v>11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2:16" x14ac:dyDescent="0.2">
      <c r="B21" s="100"/>
      <c r="C21" s="138"/>
      <c r="D21" s="11" t="s">
        <v>40</v>
      </c>
      <c r="E21" s="53">
        <f t="shared" ref="E21:G21" si="2">E20/E19</f>
        <v>3.9603960396039604E-3</v>
      </c>
      <c r="F21" s="53">
        <f t="shared" si="2"/>
        <v>1.1315417256011315E-3</v>
      </c>
      <c r="G21" s="53">
        <f t="shared" si="2"/>
        <v>3.1179138321995466E-3</v>
      </c>
      <c r="H21" s="54"/>
      <c r="I21" s="54"/>
      <c r="J21" s="54"/>
      <c r="K21" s="54"/>
      <c r="L21" s="54"/>
      <c r="M21" s="54"/>
      <c r="N21" s="54"/>
      <c r="O21" s="54"/>
      <c r="P21" s="54"/>
    </row>
    <row r="22" spans="2:16" ht="12.75" customHeight="1" x14ac:dyDescent="0.2">
      <c r="B22" s="100"/>
      <c r="C22" s="123" t="s">
        <v>31</v>
      </c>
      <c r="D22" s="29" t="s">
        <v>47</v>
      </c>
      <c r="E22" s="45"/>
      <c r="F22" s="44"/>
      <c r="G22" s="45"/>
      <c r="H22" s="44"/>
      <c r="I22" s="45"/>
      <c r="J22" s="44"/>
      <c r="K22" s="45"/>
      <c r="L22" s="44"/>
      <c r="M22" s="45"/>
      <c r="N22" s="44"/>
      <c r="O22" s="45"/>
      <c r="P22" s="44"/>
    </row>
    <row r="23" spans="2:16" x14ac:dyDescent="0.2">
      <c r="B23" s="100"/>
      <c r="C23" s="124"/>
      <c r="D23" s="27" t="s">
        <v>48</v>
      </c>
      <c r="E23" s="39"/>
      <c r="F23" s="38"/>
      <c r="G23" s="39"/>
      <c r="H23" s="38"/>
      <c r="I23" s="39"/>
      <c r="J23" s="38"/>
      <c r="K23" s="39"/>
      <c r="L23" s="38"/>
      <c r="M23" s="39"/>
      <c r="N23" s="38"/>
      <c r="O23" s="39"/>
      <c r="P23" s="38"/>
    </row>
    <row r="24" spans="2:16" x14ac:dyDescent="0.2">
      <c r="B24" s="100"/>
      <c r="C24" s="125"/>
      <c r="D24" s="28" t="s">
        <v>40</v>
      </c>
      <c r="E24" s="41"/>
      <c r="F24" s="40"/>
      <c r="G24" s="41"/>
      <c r="H24" s="40"/>
      <c r="I24" s="41"/>
      <c r="J24" s="40"/>
      <c r="K24" s="41"/>
      <c r="L24" s="40"/>
      <c r="M24" s="41"/>
      <c r="N24" s="40"/>
      <c r="O24" s="41"/>
      <c r="P24" s="40"/>
    </row>
    <row r="25" spans="2:16" ht="12.75" customHeight="1" x14ac:dyDescent="0.2">
      <c r="B25" s="100"/>
      <c r="C25" s="123" t="s">
        <v>49</v>
      </c>
      <c r="D25" s="29" t="s">
        <v>47</v>
      </c>
      <c r="E25" s="45"/>
      <c r="F25" s="44"/>
      <c r="G25" s="45"/>
      <c r="H25" s="44"/>
      <c r="I25" s="45"/>
      <c r="J25" s="44"/>
      <c r="K25" s="45"/>
      <c r="L25" s="44"/>
      <c r="M25" s="45"/>
      <c r="N25" s="44"/>
      <c r="O25" s="45"/>
      <c r="P25" s="44"/>
    </row>
    <row r="26" spans="2:16" x14ac:dyDescent="0.2">
      <c r="B26" s="100"/>
      <c r="C26" s="124"/>
      <c r="D26" s="27" t="s">
        <v>48</v>
      </c>
      <c r="E26" s="39"/>
      <c r="F26" s="38"/>
      <c r="G26" s="39"/>
      <c r="H26" s="38"/>
      <c r="I26" s="39"/>
      <c r="J26" s="38"/>
      <c r="K26" s="39"/>
      <c r="L26" s="38"/>
      <c r="M26" s="39"/>
      <c r="N26" s="38"/>
      <c r="O26" s="39"/>
      <c r="P26" s="38"/>
    </row>
    <row r="27" spans="2:16" x14ac:dyDescent="0.2">
      <c r="B27" s="101"/>
      <c r="C27" s="125"/>
      <c r="D27" s="28" t="s">
        <v>40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6" x14ac:dyDescent="0.2">
      <c r="B28" s="102" t="s">
        <v>50</v>
      </c>
      <c r="C28" s="103"/>
      <c r="D28" s="15" t="s">
        <v>51</v>
      </c>
      <c r="E28" s="42">
        <v>4</v>
      </c>
      <c r="F28" s="43">
        <v>4</v>
      </c>
      <c r="G28" s="42">
        <v>6</v>
      </c>
      <c r="H28" s="44"/>
      <c r="I28" s="45"/>
      <c r="J28" s="44"/>
      <c r="K28" s="45"/>
      <c r="L28" s="44"/>
      <c r="M28" s="45"/>
      <c r="N28" s="44"/>
      <c r="O28" s="45"/>
      <c r="P28" s="44"/>
    </row>
    <row r="29" spans="2:16" x14ac:dyDescent="0.2">
      <c r="B29" s="104"/>
      <c r="C29" s="105"/>
      <c r="D29" s="12" t="s">
        <v>52</v>
      </c>
      <c r="E29" s="36">
        <v>4</v>
      </c>
      <c r="F29" s="36">
        <v>4</v>
      </c>
      <c r="G29" s="36">
        <v>3</v>
      </c>
      <c r="H29" s="38"/>
      <c r="I29" s="39"/>
      <c r="J29" s="38"/>
      <c r="K29" s="39"/>
      <c r="L29" s="38"/>
      <c r="M29" s="39"/>
      <c r="N29" s="38"/>
      <c r="O29" s="39"/>
      <c r="P29" s="38"/>
    </row>
    <row r="30" spans="2:16" x14ac:dyDescent="0.2">
      <c r="B30" s="104"/>
      <c r="C30" s="105"/>
      <c r="D30" s="16" t="s">
        <v>53</v>
      </c>
      <c r="E30" s="53">
        <f t="shared" ref="E30:G30" si="3">E29/E28</f>
        <v>1</v>
      </c>
      <c r="F30" s="53">
        <f t="shared" si="3"/>
        <v>1</v>
      </c>
      <c r="G30" s="53">
        <f t="shared" si="3"/>
        <v>0.5</v>
      </c>
      <c r="H30" s="54"/>
      <c r="I30" s="54"/>
      <c r="J30" s="54"/>
      <c r="K30" s="54"/>
      <c r="L30" s="54"/>
      <c r="M30" s="54"/>
      <c r="N30" s="54"/>
      <c r="O30" s="54"/>
      <c r="P30" s="54"/>
    </row>
    <row r="31" spans="2:16" x14ac:dyDescent="0.2">
      <c r="B31" s="104"/>
      <c r="C31" s="105"/>
      <c r="D31" s="12" t="s">
        <v>41</v>
      </c>
      <c r="E31" s="55">
        <v>152.49</v>
      </c>
      <c r="F31" s="55">
        <v>30.03</v>
      </c>
      <c r="G31" s="55">
        <v>211.14</v>
      </c>
      <c r="H31" s="56"/>
      <c r="I31" s="62"/>
      <c r="J31" s="56"/>
      <c r="K31" s="62"/>
      <c r="L31" s="56"/>
      <c r="M31" s="62"/>
      <c r="N31" s="56"/>
      <c r="O31" s="62"/>
      <c r="P31" s="56"/>
    </row>
    <row r="32" spans="2:16" x14ac:dyDescent="0.2">
      <c r="B32" s="106"/>
      <c r="C32" s="107"/>
      <c r="D32" s="11" t="s">
        <v>42</v>
      </c>
      <c r="E32" s="63">
        <v>38.119999999999997</v>
      </c>
      <c r="F32" s="64">
        <v>7.51</v>
      </c>
      <c r="G32" s="63">
        <v>35.19</v>
      </c>
      <c r="H32" s="59"/>
      <c r="I32" s="60"/>
      <c r="J32" s="59"/>
      <c r="K32" s="60"/>
      <c r="L32" s="59"/>
      <c r="M32" s="60"/>
      <c r="N32" s="59"/>
      <c r="O32" s="60"/>
      <c r="P32" s="59"/>
    </row>
    <row r="34" spans="2:16" s="3" customFormat="1" x14ac:dyDescent="0.2">
      <c r="B34" s="120" t="s">
        <v>20</v>
      </c>
      <c r="C34" s="121"/>
      <c r="D34" s="121"/>
      <c r="E34" s="121"/>
      <c r="F34" s="121"/>
      <c r="G34" s="121"/>
      <c r="H34" s="122"/>
      <c r="I34" s="157" t="s">
        <v>1</v>
      </c>
      <c r="J34" s="158"/>
      <c r="K34" s="157" t="s">
        <v>2</v>
      </c>
      <c r="L34" s="158"/>
      <c r="M34" s="157" t="s">
        <v>3</v>
      </c>
      <c r="N34" s="158"/>
      <c r="O34" s="157" t="s">
        <v>4</v>
      </c>
      <c r="P34" s="158"/>
    </row>
    <row r="35" spans="2:16" ht="12.75" customHeight="1" x14ac:dyDescent="0.2">
      <c r="B35" s="116" t="s">
        <v>54</v>
      </c>
      <c r="C35" s="117"/>
      <c r="D35" s="117"/>
      <c r="E35" s="96" t="s">
        <v>55</v>
      </c>
      <c r="F35" s="96"/>
      <c r="G35" s="96"/>
      <c r="H35" s="96"/>
      <c r="I35" s="155"/>
      <c r="J35" s="156"/>
      <c r="K35" s="155"/>
      <c r="L35" s="156"/>
      <c r="M35" s="155"/>
      <c r="N35" s="156"/>
      <c r="O35" s="155"/>
      <c r="P35" s="156"/>
    </row>
    <row r="36" spans="2:16" x14ac:dyDescent="0.2">
      <c r="B36" s="117"/>
      <c r="C36" s="117"/>
      <c r="D36" s="117"/>
      <c r="E36" s="96" t="s">
        <v>21</v>
      </c>
      <c r="F36" s="96"/>
      <c r="G36" s="96"/>
      <c r="H36" s="96"/>
      <c r="I36" s="155"/>
      <c r="J36" s="156"/>
      <c r="K36" s="155"/>
      <c r="L36" s="156"/>
      <c r="M36" s="155"/>
      <c r="N36" s="156"/>
      <c r="O36" s="155"/>
      <c r="P36" s="156"/>
    </row>
    <row r="37" spans="2:16" x14ac:dyDescent="0.2">
      <c r="B37" s="117"/>
      <c r="C37" s="117"/>
      <c r="D37" s="117"/>
      <c r="E37" s="96" t="s">
        <v>56</v>
      </c>
      <c r="F37" s="96"/>
      <c r="G37" s="96"/>
      <c r="H37" s="96"/>
      <c r="I37" s="155"/>
      <c r="J37" s="156"/>
      <c r="K37" s="155"/>
      <c r="L37" s="156"/>
      <c r="M37" s="155"/>
      <c r="N37" s="156"/>
      <c r="O37" s="155"/>
      <c r="P37" s="156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1" t="s">
        <v>22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48" t="s">
        <v>66</v>
      </c>
      <c r="I43" s="148"/>
      <c r="J43" s="148"/>
      <c r="L43" s="6" t="s">
        <v>35</v>
      </c>
      <c r="M43" s="149" t="s">
        <v>67</v>
      </c>
      <c r="N43" s="148"/>
      <c r="O43" s="148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70"/>
      <c r="I47" s="70"/>
      <c r="J47" s="70"/>
      <c r="K47" s="70"/>
      <c r="L47" s="70"/>
      <c r="M47" s="70"/>
      <c r="N47" s="70"/>
    </row>
    <row r="48" spans="2:16" x14ac:dyDescent="0.2">
      <c r="B48" s="7" t="s">
        <v>25</v>
      </c>
      <c r="H48" s="71"/>
      <c r="I48" s="70"/>
      <c r="J48" s="70"/>
      <c r="K48" s="70"/>
      <c r="L48" s="70"/>
      <c r="M48" s="70"/>
      <c r="N48" s="70"/>
    </row>
    <row r="49" spans="2:14" x14ac:dyDescent="0.2">
      <c r="B49" s="7" t="s">
        <v>57</v>
      </c>
      <c r="H49" s="70"/>
      <c r="I49" s="70"/>
      <c r="J49" s="70"/>
      <c r="K49" s="70"/>
      <c r="L49" s="70"/>
      <c r="M49" s="70"/>
      <c r="N49" s="70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1104900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/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2" t="s">
        <v>23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3" customFormat="1" ht="13.5" thickBot="1" x14ac:dyDescent="0.25">
      <c r="B2" s="3" t="s">
        <v>36</v>
      </c>
      <c r="D2" s="89" t="s">
        <v>58</v>
      </c>
      <c r="E2" s="89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09" t="s">
        <v>0</v>
      </c>
      <c r="C7" s="110"/>
      <c r="D7" s="111"/>
      <c r="E7" s="159" t="str">
        <f>'Total Company'!E7:G8</f>
        <v>Date filed
(05/15/2016)</v>
      </c>
      <c r="F7" s="145"/>
      <c r="G7" s="145"/>
      <c r="H7" s="160" t="str">
        <f>'Total Company'!H7:J8</f>
        <v>Date filed
(08/15/2016)</v>
      </c>
      <c r="I7" s="91"/>
      <c r="J7" s="91"/>
      <c r="K7" s="160" t="str">
        <f>'Total Company'!K7:M8</f>
        <v>Date filed
(11/15/2016)</v>
      </c>
      <c r="L7" s="91"/>
      <c r="M7" s="91"/>
      <c r="N7" s="160" t="str">
        <f>'Total Company'!N7:P8</f>
        <v>Date filed
(02/15/2017)</v>
      </c>
      <c r="O7" s="91"/>
      <c r="P7" s="91"/>
    </row>
    <row r="8" spans="2:16" s="2" customFormat="1" ht="12.75" customHeight="1" x14ac:dyDescent="0.2">
      <c r="B8" s="112"/>
      <c r="C8" s="113"/>
      <c r="D8" s="114"/>
      <c r="E8" s="146"/>
      <c r="F8" s="147"/>
      <c r="G8" s="147"/>
      <c r="H8" s="93"/>
      <c r="I8" s="94"/>
      <c r="J8" s="94"/>
      <c r="K8" s="93"/>
      <c r="L8" s="94"/>
      <c r="M8" s="94"/>
      <c r="N8" s="93"/>
      <c r="O8" s="94"/>
      <c r="P8" s="94"/>
    </row>
    <row r="9" spans="2:16" ht="12.75" customHeight="1" x14ac:dyDescent="0.2">
      <c r="B9" s="112"/>
      <c r="C9" s="113"/>
      <c r="D9" s="114"/>
      <c r="E9" s="126" t="s">
        <v>1</v>
      </c>
      <c r="F9" s="127"/>
      <c r="G9" s="128"/>
      <c r="H9" s="129" t="s">
        <v>2</v>
      </c>
      <c r="I9" s="130"/>
      <c r="J9" s="131"/>
      <c r="K9" s="129" t="s">
        <v>3</v>
      </c>
      <c r="L9" s="130"/>
      <c r="M9" s="131"/>
      <c r="N9" s="129" t="s">
        <v>4</v>
      </c>
      <c r="O9" s="130"/>
      <c r="P9" s="131"/>
    </row>
    <row r="10" spans="2:16" s="10" customFormat="1" ht="12.75" customHeight="1" x14ac:dyDescent="0.2">
      <c r="B10" s="106"/>
      <c r="C10" s="115"/>
      <c r="D10" s="107"/>
      <c r="E10" s="23" t="s">
        <v>5</v>
      </c>
      <c r="F10" s="23" t="s">
        <v>6</v>
      </c>
      <c r="G10" s="24" t="s">
        <v>7</v>
      </c>
      <c r="H10" s="25" t="s">
        <v>8</v>
      </c>
      <c r="I10" s="26" t="s">
        <v>9</v>
      </c>
      <c r="J10" s="25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08" t="s">
        <v>43</v>
      </c>
      <c r="C11" s="103"/>
      <c r="D11" s="11" t="s">
        <v>26</v>
      </c>
      <c r="E11" s="81">
        <v>10</v>
      </c>
      <c r="F11" s="36">
        <v>11</v>
      </c>
      <c r="G11" s="37">
        <v>18</v>
      </c>
      <c r="H11" s="38"/>
      <c r="I11" s="38"/>
      <c r="J11" s="38"/>
      <c r="K11" s="38"/>
      <c r="L11" s="38"/>
      <c r="M11" s="38"/>
      <c r="N11" s="38"/>
      <c r="O11" s="38"/>
      <c r="P11" s="38"/>
    </row>
    <row r="12" spans="2:16" x14ac:dyDescent="0.2">
      <c r="B12" s="104"/>
      <c r="C12" s="105"/>
      <c r="D12" s="12" t="s">
        <v>27</v>
      </c>
      <c r="E12" s="37">
        <v>8</v>
      </c>
      <c r="F12" s="36">
        <v>10</v>
      </c>
      <c r="G12" s="37">
        <v>14</v>
      </c>
      <c r="H12" s="38"/>
      <c r="I12" s="38"/>
      <c r="J12" s="38"/>
      <c r="K12" s="38"/>
      <c r="L12" s="38"/>
      <c r="M12" s="38"/>
      <c r="N12" s="38"/>
      <c r="O12" s="38"/>
      <c r="P12" s="38"/>
    </row>
    <row r="13" spans="2:16" x14ac:dyDescent="0.2">
      <c r="B13" s="106"/>
      <c r="C13" s="107"/>
      <c r="D13" s="11" t="s">
        <v>28</v>
      </c>
      <c r="E13" s="50">
        <f t="shared" ref="E13:G13" si="0">+E11/E12</f>
        <v>1.25</v>
      </c>
      <c r="F13" s="50">
        <f t="shared" si="0"/>
        <v>1.1000000000000001</v>
      </c>
      <c r="G13" s="50">
        <f t="shared" si="0"/>
        <v>1.2857142857142858</v>
      </c>
      <c r="H13" s="69"/>
      <c r="I13" s="69"/>
      <c r="J13" s="69"/>
      <c r="K13" s="69"/>
      <c r="L13" s="69"/>
      <c r="M13" s="69"/>
      <c r="N13" s="69"/>
      <c r="O13" s="69"/>
      <c r="P13" s="69"/>
    </row>
    <row r="14" spans="2:16" ht="12.75" customHeight="1" x14ac:dyDescent="0.2">
      <c r="B14" s="108" t="s">
        <v>44</v>
      </c>
      <c r="C14" s="103"/>
      <c r="D14" s="13" t="s">
        <v>45</v>
      </c>
      <c r="E14" s="42">
        <f>66+24+6</f>
        <v>96</v>
      </c>
      <c r="F14" s="43">
        <f>81+19+5</f>
        <v>105</v>
      </c>
      <c r="G14" s="42">
        <f>82+22+6</f>
        <v>110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2:16" ht="15" customHeight="1" x14ac:dyDescent="0.2">
      <c r="B15" s="104"/>
      <c r="C15" s="105"/>
      <c r="D15" s="14" t="s">
        <v>29</v>
      </c>
      <c r="E15" s="37">
        <v>96</v>
      </c>
      <c r="F15" s="36">
        <v>105</v>
      </c>
      <c r="G15" s="37">
        <v>110</v>
      </c>
      <c r="H15" s="38"/>
      <c r="I15" s="38"/>
      <c r="J15" s="38"/>
      <c r="K15" s="38"/>
      <c r="L15" s="38"/>
      <c r="M15" s="38"/>
      <c r="N15" s="38"/>
      <c r="O15" s="38"/>
      <c r="P15" s="38"/>
    </row>
    <row r="16" spans="2:16" ht="13.5" customHeight="1" x14ac:dyDescent="0.2">
      <c r="B16" s="104"/>
      <c r="C16" s="105"/>
      <c r="D16" s="14" t="s">
        <v>30</v>
      </c>
      <c r="E16" s="48">
        <f>E14-E15</f>
        <v>0</v>
      </c>
      <c r="F16" s="48">
        <f>F14-F15</f>
        <v>0</v>
      </c>
      <c r="G16" s="48">
        <f>G14-G15</f>
        <v>0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2:16" x14ac:dyDescent="0.2">
      <c r="B17" s="106"/>
      <c r="C17" s="107"/>
      <c r="D17" s="11" t="s">
        <v>17</v>
      </c>
      <c r="E17" s="52">
        <f t="shared" ref="E17:G17" si="1">E15/E14</f>
        <v>1</v>
      </c>
      <c r="F17" s="52">
        <f t="shared" si="1"/>
        <v>1</v>
      </c>
      <c r="G17" s="52">
        <f t="shared" si="1"/>
        <v>1</v>
      </c>
      <c r="H17" s="67"/>
      <c r="I17" s="67"/>
      <c r="J17" s="67"/>
      <c r="K17" s="67"/>
      <c r="L17" s="67"/>
      <c r="M17" s="67"/>
      <c r="N17" s="67"/>
      <c r="O17" s="67"/>
      <c r="P17" s="67"/>
    </row>
    <row r="18" spans="2:16" x14ac:dyDescent="0.2">
      <c r="B18" s="118" t="s">
        <v>18</v>
      </c>
      <c r="C18" s="119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99" t="s">
        <v>19</v>
      </c>
      <c r="C19" s="123" t="s">
        <v>46</v>
      </c>
      <c r="D19" s="29" t="s">
        <v>47</v>
      </c>
      <c r="E19" s="45"/>
      <c r="F19" s="44"/>
      <c r="G19" s="45"/>
      <c r="H19" s="44"/>
      <c r="I19" s="45"/>
      <c r="J19" s="44"/>
      <c r="K19" s="45"/>
      <c r="L19" s="44"/>
      <c r="M19" s="45"/>
      <c r="N19" s="44"/>
      <c r="O19" s="45"/>
      <c r="P19" s="44"/>
    </row>
    <row r="20" spans="2:16" x14ac:dyDescent="0.2">
      <c r="B20" s="100"/>
      <c r="C20" s="124"/>
      <c r="D20" s="27" t="s">
        <v>48</v>
      </c>
      <c r="E20" s="39"/>
      <c r="F20" s="38"/>
      <c r="G20" s="39"/>
      <c r="H20" s="38"/>
      <c r="I20" s="39"/>
      <c r="J20" s="38"/>
      <c r="K20" s="39"/>
      <c r="L20" s="38"/>
      <c r="M20" s="39"/>
      <c r="N20" s="38"/>
      <c r="O20" s="39"/>
      <c r="P20" s="38"/>
    </row>
    <row r="21" spans="2:16" x14ac:dyDescent="0.2">
      <c r="B21" s="100"/>
      <c r="C21" s="125"/>
      <c r="D21" s="28" t="s">
        <v>40</v>
      </c>
      <c r="E21" s="41"/>
      <c r="F21" s="40"/>
      <c r="G21" s="41"/>
      <c r="H21" s="40"/>
      <c r="I21" s="41"/>
      <c r="J21" s="40"/>
      <c r="K21" s="41"/>
      <c r="L21" s="40"/>
      <c r="M21" s="41"/>
      <c r="N21" s="40"/>
      <c r="O21" s="41"/>
      <c r="P21" s="40"/>
    </row>
    <row r="22" spans="2:16" ht="12.75" customHeight="1" x14ac:dyDescent="0.2">
      <c r="B22" s="100"/>
      <c r="C22" s="136" t="s">
        <v>31</v>
      </c>
      <c r="D22" s="13" t="s">
        <v>47</v>
      </c>
      <c r="E22" s="42">
        <v>1718</v>
      </c>
      <c r="F22" s="43">
        <v>1712</v>
      </c>
      <c r="G22" s="42">
        <v>1711</v>
      </c>
      <c r="H22" s="38"/>
      <c r="I22" s="38"/>
      <c r="J22" s="38"/>
      <c r="K22" s="38"/>
      <c r="L22" s="38"/>
      <c r="M22" s="38"/>
      <c r="N22" s="38"/>
      <c r="O22" s="38"/>
      <c r="P22" s="38"/>
    </row>
    <row r="23" spans="2:16" x14ac:dyDescent="0.2">
      <c r="B23" s="100"/>
      <c r="C23" s="137"/>
      <c r="D23" s="12" t="s">
        <v>48</v>
      </c>
      <c r="E23" s="37">
        <v>2</v>
      </c>
      <c r="F23" s="36">
        <v>6</v>
      </c>
      <c r="G23" s="37">
        <v>1</v>
      </c>
      <c r="H23" s="38"/>
      <c r="I23" s="38"/>
      <c r="J23" s="38"/>
      <c r="K23" s="38"/>
      <c r="L23" s="38"/>
      <c r="M23" s="38"/>
      <c r="N23" s="38"/>
      <c r="O23" s="38"/>
      <c r="P23" s="38"/>
    </row>
    <row r="24" spans="2:16" x14ac:dyDescent="0.2">
      <c r="B24" s="100"/>
      <c r="C24" s="138"/>
      <c r="D24" s="11" t="s">
        <v>40</v>
      </c>
      <c r="E24" s="53">
        <f t="shared" ref="E24:G24" si="2">E23/E22</f>
        <v>1.1641443538998836E-3</v>
      </c>
      <c r="F24" s="53">
        <f t="shared" si="2"/>
        <v>3.5046728971962616E-3</v>
      </c>
      <c r="G24" s="53">
        <f t="shared" si="2"/>
        <v>5.8445353594389242E-4</v>
      </c>
      <c r="H24" s="54"/>
      <c r="I24" s="54"/>
      <c r="J24" s="54"/>
      <c r="K24" s="54"/>
      <c r="L24" s="54"/>
      <c r="M24" s="54"/>
      <c r="N24" s="54"/>
      <c r="O24" s="54"/>
      <c r="P24" s="54"/>
    </row>
    <row r="25" spans="2:16" ht="12.75" customHeight="1" x14ac:dyDescent="0.2">
      <c r="B25" s="100"/>
      <c r="C25" s="123" t="s">
        <v>49</v>
      </c>
      <c r="D25" s="29" t="s">
        <v>47</v>
      </c>
      <c r="E25" s="45"/>
      <c r="F25" s="44"/>
      <c r="G25" s="45"/>
      <c r="H25" s="44"/>
      <c r="I25" s="45"/>
      <c r="J25" s="44"/>
      <c r="K25" s="45"/>
      <c r="L25" s="44"/>
      <c r="M25" s="45"/>
      <c r="N25" s="44"/>
      <c r="O25" s="45"/>
      <c r="P25" s="44"/>
    </row>
    <row r="26" spans="2:16" x14ac:dyDescent="0.2">
      <c r="B26" s="100"/>
      <c r="C26" s="124"/>
      <c r="D26" s="27" t="s">
        <v>48</v>
      </c>
      <c r="E26" s="39"/>
      <c r="F26" s="38"/>
      <c r="G26" s="39"/>
      <c r="H26" s="38"/>
      <c r="I26" s="39"/>
      <c r="J26" s="38"/>
      <c r="K26" s="39"/>
      <c r="L26" s="38"/>
      <c r="M26" s="39"/>
      <c r="N26" s="38"/>
      <c r="O26" s="39"/>
      <c r="P26" s="38"/>
    </row>
    <row r="27" spans="2:16" x14ac:dyDescent="0.2">
      <c r="B27" s="101"/>
      <c r="C27" s="125"/>
      <c r="D27" s="28" t="s">
        <v>40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2:16" x14ac:dyDescent="0.2">
      <c r="B28" s="102" t="s">
        <v>50</v>
      </c>
      <c r="C28" s="103"/>
      <c r="D28" s="15" t="s">
        <v>51</v>
      </c>
      <c r="E28" s="36">
        <v>5</v>
      </c>
      <c r="F28" s="36">
        <v>4</v>
      </c>
      <c r="G28" s="36">
        <v>6</v>
      </c>
      <c r="H28" s="44"/>
      <c r="I28" s="45"/>
      <c r="J28" s="44"/>
      <c r="K28" s="45"/>
      <c r="L28" s="44"/>
      <c r="M28" s="45"/>
      <c r="N28" s="44"/>
      <c r="O28" s="45"/>
      <c r="P28" s="44"/>
    </row>
    <row r="29" spans="2:16" x14ac:dyDescent="0.2">
      <c r="B29" s="104"/>
      <c r="C29" s="105"/>
      <c r="D29" s="12" t="s">
        <v>52</v>
      </c>
      <c r="E29" s="36">
        <v>1</v>
      </c>
      <c r="F29" s="36">
        <v>4</v>
      </c>
      <c r="G29" s="36">
        <v>6</v>
      </c>
      <c r="H29" s="38"/>
      <c r="I29" s="39"/>
      <c r="J29" s="38"/>
      <c r="K29" s="39"/>
      <c r="L29" s="38"/>
      <c r="M29" s="39"/>
      <c r="N29" s="38"/>
      <c r="O29" s="39"/>
      <c r="P29" s="38"/>
    </row>
    <row r="30" spans="2:16" x14ac:dyDescent="0.2">
      <c r="B30" s="104"/>
      <c r="C30" s="105"/>
      <c r="D30" s="16" t="s">
        <v>53</v>
      </c>
      <c r="E30" s="53">
        <f t="shared" ref="E30:G30" si="3">E29/E28</f>
        <v>0.2</v>
      </c>
      <c r="F30" s="53">
        <f t="shared" si="3"/>
        <v>1</v>
      </c>
      <c r="G30" s="53">
        <f t="shared" si="3"/>
        <v>1</v>
      </c>
      <c r="H30" s="54"/>
      <c r="I30" s="54"/>
      <c r="J30" s="54"/>
      <c r="K30" s="54"/>
      <c r="L30" s="54"/>
      <c r="M30" s="54"/>
      <c r="N30" s="54"/>
      <c r="O30" s="54"/>
      <c r="P30" s="54"/>
    </row>
    <row r="31" spans="2:16" x14ac:dyDescent="0.2">
      <c r="B31" s="104"/>
      <c r="C31" s="105"/>
      <c r="D31" s="12" t="s">
        <v>41</v>
      </c>
      <c r="E31" s="55">
        <v>140.88</v>
      </c>
      <c r="F31" s="55">
        <v>109.73</v>
      </c>
      <c r="G31" s="55">
        <v>56.66</v>
      </c>
      <c r="H31" s="56"/>
      <c r="I31" s="62"/>
      <c r="J31" s="56"/>
      <c r="K31" s="62"/>
      <c r="L31" s="56"/>
      <c r="M31" s="62"/>
      <c r="N31" s="56"/>
      <c r="O31" s="62"/>
      <c r="P31" s="56"/>
    </row>
    <row r="32" spans="2:16" x14ac:dyDescent="0.2">
      <c r="B32" s="106"/>
      <c r="C32" s="107"/>
      <c r="D32" s="11" t="s">
        <v>42</v>
      </c>
      <c r="E32" s="63">
        <v>28.18</v>
      </c>
      <c r="F32" s="64">
        <v>27.43</v>
      </c>
      <c r="G32" s="63">
        <v>9.44</v>
      </c>
      <c r="H32" s="59"/>
      <c r="I32" s="60"/>
      <c r="J32" s="59"/>
      <c r="K32" s="60"/>
      <c r="L32" s="59"/>
      <c r="M32" s="60"/>
      <c r="N32" s="59"/>
      <c r="O32" s="60"/>
      <c r="P32" s="59"/>
    </row>
    <row r="34" spans="2:16" s="3" customFormat="1" x14ac:dyDescent="0.2">
      <c r="B34" s="120" t="s">
        <v>20</v>
      </c>
      <c r="C34" s="121"/>
      <c r="D34" s="121"/>
      <c r="E34" s="121"/>
      <c r="F34" s="121"/>
      <c r="G34" s="121"/>
      <c r="H34" s="122"/>
      <c r="I34" s="157" t="s">
        <v>1</v>
      </c>
      <c r="J34" s="158"/>
      <c r="K34" s="157" t="s">
        <v>2</v>
      </c>
      <c r="L34" s="158"/>
      <c r="M34" s="157" t="s">
        <v>3</v>
      </c>
      <c r="N34" s="158"/>
      <c r="O34" s="157" t="s">
        <v>4</v>
      </c>
      <c r="P34" s="158"/>
    </row>
    <row r="35" spans="2:16" ht="12.75" customHeight="1" x14ac:dyDescent="0.2">
      <c r="B35" s="116" t="s">
        <v>54</v>
      </c>
      <c r="C35" s="117"/>
      <c r="D35" s="117"/>
      <c r="E35" s="96" t="s">
        <v>55</v>
      </c>
      <c r="F35" s="96"/>
      <c r="G35" s="96"/>
      <c r="H35" s="96"/>
      <c r="I35" s="155"/>
      <c r="J35" s="156"/>
      <c r="K35" s="155"/>
      <c r="L35" s="156"/>
      <c r="M35" s="155"/>
      <c r="N35" s="156"/>
      <c r="O35" s="155"/>
      <c r="P35" s="156"/>
    </row>
    <row r="36" spans="2:16" x14ac:dyDescent="0.2">
      <c r="B36" s="117"/>
      <c r="C36" s="117"/>
      <c r="D36" s="117"/>
      <c r="E36" s="96" t="s">
        <v>21</v>
      </c>
      <c r="F36" s="96"/>
      <c r="G36" s="96"/>
      <c r="H36" s="96"/>
      <c r="I36" s="155"/>
      <c r="J36" s="156"/>
      <c r="K36" s="155"/>
      <c r="L36" s="156"/>
      <c r="M36" s="155"/>
      <c r="N36" s="156"/>
      <c r="O36" s="155"/>
      <c r="P36" s="156"/>
    </row>
    <row r="37" spans="2:16" x14ac:dyDescent="0.2">
      <c r="B37" s="117"/>
      <c r="C37" s="117"/>
      <c r="D37" s="117"/>
      <c r="E37" s="96" t="s">
        <v>56</v>
      </c>
      <c r="F37" s="96"/>
      <c r="G37" s="96"/>
      <c r="H37" s="96"/>
      <c r="I37" s="155"/>
      <c r="J37" s="156"/>
      <c r="K37" s="155"/>
      <c r="L37" s="156"/>
      <c r="M37" s="155"/>
      <c r="N37" s="156"/>
      <c r="O37" s="155"/>
      <c r="P37" s="156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1" t="s">
        <v>22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48" t="s">
        <v>66</v>
      </c>
      <c r="I43" s="148"/>
      <c r="J43" s="148"/>
      <c r="L43" s="6" t="s">
        <v>35</v>
      </c>
      <c r="M43" s="149" t="s">
        <v>67</v>
      </c>
      <c r="N43" s="148"/>
      <c r="O43" s="148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70"/>
      <c r="I47" s="70"/>
      <c r="J47" s="70"/>
      <c r="K47" s="70"/>
      <c r="L47" s="70"/>
      <c r="M47" s="70"/>
      <c r="N47" s="70"/>
    </row>
    <row r="48" spans="2:16" x14ac:dyDescent="0.2">
      <c r="B48" s="7" t="s">
        <v>25</v>
      </c>
      <c r="H48" s="71"/>
      <c r="I48" s="70"/>
      <c r="J48" s="70"/>
      <c r="K48" s="70"/>
      <c r="L48" s="70"/>
      <c r="M48" s="70"/>
      <c r="N48" s="70"/>
    </row>
    <row r="49" spans="2:14" x14ac:dyDescent="0.2">
      <c r="B49" s="7" t="s">
        <v>57</v>
      </c>
      <c r="H49" s="70"/>
      <c r="I49" s="70"/>
      <c r="J49" s="70"/>
      <c r="K49" s="70"/>
      <c r="L49" s="70"/>
      <c r="M49" s="70"/>
      <c r="N49" s="70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1133475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Total Company</vt:lpstr>
      <vt:lpstr>Kirkwood 258</vt:lpstr>
      <vt:lpstr>Pine Grove 296</vt:lpstr>
      <vt:lpstr>Pioneer 295</vt:lpstr>
      <vt:lpstr>West Point 293</vt:lpstr>
      <vt:lpstr>'Kirkwood 258'!Print_Area</vt:lpstr>
      <vt:lpstr>'Pine Grove 296'!Print_Area</vt:lpstr>
      <vt:lpstr>'Pioneer 295'!Print_Area</vt:lpstr>
      <vt:lpstr>'Total Company'!Print_Area</vt:lpstr>
      <vt:lpstr>'West Point 293'!Print_Area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2016-05-11T20:54:50Z</cp:lastPrinted>
  <dcterms:created xsi:type="dcterms:W3CDTF">2009-11-05T22:32:05Z</dcterms:created>
  <dcterms:modified xsi:type="dcterms:W3CDTF">2016-06-06T21:19:06Z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