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3110" activeTab="3"/>
  </bookViews>
  <sheets>
    <sheet name="Dorris Exchange" sheetId="1" r:id="rId1"/>
    <sheet name="Macdoel Exchange" sheetId="2" r:id="rId2"/>
    <sheet name="Tulelake Exchange" sheetId="3" r:id="rId3"/>
    <sheet name="Newell Exchange" sheetId="4" r:id="rId4"/>
  </sheets>
  <definedNames/>
  <calcPr fullCalcOnLoad="1"/>
</workbook>
</file>

<file path=xl/sharedStrings.xml><?xml version="1.0" encoding="utf-8"?>
<sst xmlns="http://schemas.openxmlformats.org/spreadsheetml/2006/main" count="311" uniqueCount="72">
  <si>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</si>
  <si>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</si>
  <si>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</si>
  <si>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</si>
  <si>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</si>
  <si>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</si>
  <si>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</si>
  <si>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</si>
  <si>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</si>
  <si>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</si>
  <si>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</si>
  <si>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</si>
  <si>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</si>
  <si>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</si>
  <si>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</si>
  <si>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</si>
  <si>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</si>
  <si>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</si>
  <si>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</si>
  <si>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</si>
  <si>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</si>
  <si>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</si>
  <si>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</si>
  <si>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</si>
  <si>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</si>
  <si>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</si>
  <si>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</si>
  <si>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</si>
  <si>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</si>
  <si>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</si>
  <si>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</si>
  <si>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</si>
  <si>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</si>
  <si>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</si>
  <si>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</si>
  <si>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</si>
  <si>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</si>
  <si>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</si>
  <si>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</si>
  <si>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</si>
  <si>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</si>
  <si>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</si>
  <si>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</si>
  <si>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</si>
  <si>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</si>
  <si>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</si>
  <si>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</si>
  <si>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</si>
  <si>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</si>
  <si>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</si>
  <si>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</si>
  <si>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</si>
  <si>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</si>
  <si>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</si>
  <si>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</si>
  <si>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</si>
  <si>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</si>
  <si>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</si>
  <si>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</si>
  <si>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</si>
  <si>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Date filed
(05/15/10)</t>
  </si>
  <si>
    <t>Mindy Hill</t>
  </si>
  <si>
    <t>530-397-7012</t>
  </si>
  <si>
    <t>mindy@cot.net</t>
  </si>
  <si>
    <t>Macdoel Exchange</t>
  </si>
  <si>
    <t>Tulelake Exchange</t>
  </si>
  <si>
    <t>Newell Exchange</t>
  </si>
  <si>
    <t>1.10</t>
  </si>
  <si>
    <t>Date filed
(08/15/10)</t>
  </si>
  <si>
    <t>7.00</t>
  </si>
  <si>
    <t>Date filed
(11/15/10)</t>
  </si>
  <si>
    <t>Date filed
(02/15/10)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</si>
</sst>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0" fontId="0" fillId="33" borderId="16" xfId="0" applyFont="1" applyFill="1" applyBorder="1" applyAlignment="1" quotePrefix="1">
      <alignment horizontal="right"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20" fontId="0" fillId="0" borderId="15" xfId="0" applyNumberFormat="1" applyFont="1" applyBorder="1" applyAlignment="1" quotePrefix="1">
      <alignment horizontal="right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82" t="s">
        <v>23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5" s="3" customFormat="1" ht="13.5" thickBot="1">
      <c r="B2" s="3" t="s">
        <v>36</v>
      </c>
      <c r="D2" s="102" t="s">
        <v>58</v>
      </c>
      <c r="E2" s="102"/>
      <c r="I2" s="4" t="s">
        <v>32</v>
      </c>
      <c r="J2" s="5">
        <v>1006</v>
      </c>
      <c r="M2" s="3" t="s">
        <v>37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7" t="s">
        <v>0</v>
      </c>
      <c r="C7" s="108"/>
      <c r="D7" s="109"/>
      <c r="E7" s="69" t="s">
        <v>60</v>
      </c>
      <c r="F7" s="67"/>
      <c r="G7" s="67"/>
      <c r="H7" s="86" t="s">
        <v>68</v>
      </c>
      <c r="I7" s="87"/>
      <c r="J7" s="88"/>
      <c r="K7" s="66" t="s">
        <v>70</v>
      </c>
      <c r="L7" s="67"/>
      <c r="M7" s="67"/>
      <c r="N7" s="86" t="s">
        <v>71</v>
      </c>
      <c r="O7" s="87"/>
      <c r="P7" s="88"/>
    </row>
    <row r="8" spans="2:16" s="2" customFormat="1" ht="12.75" customHeight="1">
      <c r="B8" s="110"/>
      <c r="C8" s="111"/>
      <c r="D8" s="112"/>
      <c r="E8" s="70"/>
      <c r="F8" s="68"/>
      <c r="G8" s="68"/>
      <c r="H8" s="89"/>
      <c r="I8" s="90"/>
      <c r="J8" s="91"/>
      <c r="K8" s="68"/>
      <c r="L8" s="68"/>
      <c r="M8" s="68"/>
      <c r="N8" s="89"/>
      <c r="O8" s="90"/>
      <c r="P8" s="91"/>
    </row>
    <row r="9" spans="2:16" ht="12.75" customHeight="1">
      <c r="B9" s="110"/>
      <c r="C9" s="111"/>
      <c r="D9" s="112"/>
      <c r="E9" s="79" t="s">
        <v>1</v>
      </c>
      <c r="F9" s="80"/>
      <c r="G9" s="81"/>
      <c r="H9" s="71" t="s">
        <v>2</v>
      </c>
      <c r="I9" s="72"/>
      <c r="J9" s="73"/>
      <c r="K9" s="79" t="s">
        <v>3</v>
      </c>
      <c r="L9" s="80"/>
      <c r="M9" s="81"/>
      <c r="N9" s="71" t="s">
        <v>4</v>
      </c>
      <c r="O9" s="72"/>
      <c r="P9" s="73"/>
    </row>
    <row r="10" spans="2:16" s="14" customFormat="1" ht="12.75" customHeight="1">
      <c r="B10" s="96"/>
      <c r="C10" s="113"/>
      <c r="D10" s="9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2" t="s">
        <v>43</v>
      </c>
      <c r="C11" s="93"/>
      <c r="D11" s="15" t="s">
        <v>26</v>
      </c>
      <c r="E11" s="16">
        <v>31</v>
      </c>
      <c r="F11" s="17">
        <v>16</v>
      </c>
      <c r="G11" s="18">
        <v>21</v>
      </c>
      <c r="H11" s="19">
        <v>13</v>
      </c>
      <c r="I11" s="20">
        <v>13</v>
      </c>
      <c r="J11" s="19">
        <v>17</v>
      </c>
      <c r="K11" s="18">
        <v>7</v>
      </c>
      <c r="L11" s="17">
        <v>15</v>
      </c>
      <c r="M11" s="18">
        <v>13</v>
      </c>
      <c r="N11" s="19">
        <v>8</v>
      </c>
      <c r="O11" s="20">
        <v>11</v>
      </c>
      <c r="P11" s="19">
        <v>11</v>
      </c>
    </row>
    <row r="12" spans="2:16" ht="12.75">
      <c r="B12" s="94"/>
      <c r="C12" s="95"/>
      <c r="D12" s="19" t="s">
        <v>27</v>
      </c>
      <c r="E12" s="18">
        <v>28</v>
      </c>
      <c r="F12" s="17">
        <v>14</v>
      </c>
      <c r="G12" s="18">
        <v>19</v>
      </c>
      <c r="H12" s="19">
        <v>10</v>
      </c>
      <c r="I12" s="20">
        <v>12</v>
      </c>
      <c r="J12" s="19">
        <v>16</v>
      </c>
      <c r="K12" s="18">
        <v>7</v>
      </c>
      <c r="L12" s="17">
        <v>14</v>
      </c>
      <c r="M12" s="18">
        <v>12</v>
      </c>
      <c r="N12" s="19">
        <v>8</v>
      </c>
      <c r="O12" s="20">
        <v>9</v>
      </c>
      <c r="P12" s="19">
        <v>10</v>
      </c>
    </row>
    <row r="13" spans="2:16" ht="12.75">
      <c r="B13" s="96"/>
      <c r="C13" s="97"/>
      <c r="D13" s="15" t="s">
        <v>28</v>
      </c>
      <c r="E13" s="41" t="s">
        <v>67</v>
      </c>
      <c r="F13" s="22">
        <v>1.14</v>
      </c>
      <c r="G13" s="41" t="s">
        <v>67</v>
      </c>
      <c r="H13" s="15">
        <v>1.3</v>
      </c>
      <c r="I13" s="23">
        <v>1.08</v>
      </c>
      <c r="J13" s="15">
        <v>1.06</v>
      </c>
      <c r="K13" s="21">
        <v>1</v>
      </c>
      <c r="L13" s="22">
        <v>1.07</v>
      </c>
      <c r="M13" s="56">
        <f>13/12</f>
        <v>1.0833333333333333</v>
      </c>
      <c r="N13" s="15">
        <v>1</v>
      </c>
      <c r="O13" s="47">
        <f>11/9</f>
        <v>1.2222222222222223</v>
      </c>
      <c r="P13" s="15">
        <f>P11/P12</f>
        <v>1.1</v>
      </c>
    </row>
    <row r="14" spans="2:16" ht="12.75" customHeight="1">
      <c r="B14" s="92" t="s">
        <v>44</v>
      </c>
      <c r="C14" s="93"/>
      <c r="D14" s="24" t="s">
        <v>45</v>
      </c>
      <c r="E14" s="25">
        <v>28</v>
      </c>
      <c r="F14" s="26">
        <v>14</v>
      </c>
      <c r="G14" s="25">
        <v>19</v>
      </c>
      <c r="H14" s="24">
        <v>10</v>
      </c>
      <c r="I14" s="27">
        <v>12</v>
      </c>
      <c r="J14" s="24">
        <v>16</v>
      </c>
      <c r="K14" s="25">
        <v>7</v>
      </c>
      <c r="L14" s="26">
        <v>14</v>
      </c>
      <c r="M14" s="25">
        <v>12</v>
      </c>
      <c r="N14" s="24">
        <v>8</v>
      </c>
      <c r="O14" s="27">
        <v>9</v>
      </c>
      <c r="P14" s="24">
        <v>10</v>
      </c>
    </row>
    <row r="15" spans="2:16" ht="15" customHeight="1">
      <c r="B15" s="94"/>
      <c r="C15" s="95"/>
      <c r="D15" s="28" t="s">
        <v>29</v>
      </c>
      <c r="E15" s="18">
        <v>28</v>
      </c>
      <c r="F15" s="17">
        <v>14</v>
      </c>
      <c r="G15" s="18">
        <v>19</v>
      </c>
      <c r="H15" s="19">
        <v>10</v>
      </c>
      <c r="I15" s="20">
        <v>12</v>
      </c>
      <c r="J15" s="19">
        <v>16</v>
      </c>
      <c r="K15" s="18">
        <v>7</v>
      </c>
      <c r="L15" s="17">
        <v>14</v>
      </c>
      <c r="M15" s="18">
        <v>12</v>
      </c>
      <c r="N15" s="19">
        <v>8</v>
      </c>
      <c r="O15" s="20">
        <v>9</v>
      </c>
      <c r="P15" s="19">
        <v>10</v>
      </c>
    </row>
    <row r="16" spans="2:16" ht="13.5" customHeight="1">
      <c r="B16" s="94"/>
      <c r="C16" s="95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96"/>
      <c r="C17" s="97"/>
      <c r="D17" s="15" t="s">
        <v>17</v>
      </c>
      <c r="E17" s="37">
        <v>1</v>
      </c>
      <c r="F17" s="39">
        <v>1</v>
      </c>
      <c r="G17" s="37">
        <v>1</v>
      </c>
      <c r="H17" s="42">
        <v>1</v>
      </c>
      <c r="I17" s="46">
        <v>1</v>
      </c>
      <c r="J17" s="42">
        <v>1</v>
      </c>
      <c r="K17" s="37">
        <v>1</v>
      </c>
      <c r="L17" s="39">
        <v>1</v>
      </c>
      <c r="M17" s="37">
        <v>1</v>
      </c>
      <c r="N17" s="42">
        <v>1</v>
      </c>
      <c r="O17" s="46">
        <v>1</v>
      </c>
      <c r="P17" s="42">
        <v>1</v>
      </c>
    </row>
    <row r="18" spans="2:16" ht="12.75">
      <c r="B18" s="98" t="s">
        <v>18</v>
      </c>
      <c r="C18" s="6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3" t="s">
        <v>19</v>
      </c>
      <c r="C19" s="74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4"/>
      <c r="C20" s="75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4"/>
      <c r="C21" s="76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4"/>
      <c r="C22" s="74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4"/>
      <c r="C23" s="75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4"/>
      <c r="C24" s="76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4"/>
      <c r="C25" s="74" t="s">
        <v>49</v>
      </c>
      <c r="D25" s="24" t="s">
        <v>47</v>
      </c>
      <c r="E25" s="25">
        <v>615</v>
      </c>
      <c r="F25" s="26">
        <v>606</v>
      </c>
      <c r="G25" s="25">
        <v>729</v>
      </c>
      <c r="H25" s="24">
        <v>608</v>
      </c>
      <c r="I25" s="27">
        <v>611</v>
      </c>
      <c r="J25" s="24">
        <v>600</v>
      </c>
      <c r="K25" s="25">
        <v>596</v>
      </c>
      <c r="L25" s="26">
        <v>593</v>
      </c>
      <c r="M25" s="25">
        <v>589</v>
      </c>
      <c r="N25" s="24">
        <v>582</v>
      </c>
      <c r="O25" s="27">
        <v>573</v>
      </c>
      <c r="P25" s="24">
        <v>561</v>
      </c>
    </row>
    <row r="26" spans="2:16" ht="12.75">
      <c r="B26" s="104"/>
      <c r="C26" s="75"/>
      <c r="D26" s="19" t="s">
        <v>48</v>
      </c>
      <c r="E26" s="18">
        <v>10</v>
      </c>
      <c r="F26" s="17">
        <v>13</v>
      </c>
      <c r="G26" s="18">
        <v>13</v>
      </c>
      <c r="H26" s="19">
        <v>6</v>
      </c>
      <c r="I26" s="20">
        <v>4</v>
      </c>
      <c r="J26" s="19">
        <v>16</v>
      </c>
      <c r="K26" s="18">
        <v>9</v>
      </c>
      <c r="L26" s="17">
        <v>7</v>
      </c>
      <c r="M26" s="18">
        <v>19</v>
      </c>
      <c r="N26" s="19">
        <v>9</v>
      </c>
      <c r="O26" s="20">
        <v>15</v>
      </c>
      <c r="P26" s="19">
        <v>9</v>
      </c>
    </row>
    <row r="27" spans="2:16" ht="12.75">
      <c r="B27" s="105"/>
      <c r="C27" s="76"/>
      <c r="D27" s="15" t="s">
        <v>40</v>
      </c>
      <c r="E27" s="21">
        <v>0.016</v>
      </c>
      <c r="F27" s="22">
        <v>0.021</v>
      </c>
      <c r="G27" s="21">
        <v>0.018</v>
      </c>
      <c r="H27" s="43">
        <f>H26/H25</f>
        <v>0.009868421052631578</v>
      </c>
      <c r="I27" s="48">
        <f>I26/I25</f>
        <v>0.006546644844517185</v>
      </c>
      <c r="J27" s="45">
        <f>J26/J25</f>
        <v>0.02666666666666667</v>
      </c>
      <c r="K27" s="57">
        <f>9/596</f>
        <v>0.015100671140939598</v>
      </c>
      <c r="L27" s="54">
        <f>7/593</f>
        <v>0.011804384485666104</v>
      </c>
      <c r="M27" s="57">
        <f>19/589</f>
        <v>0.03225806451612903</v>
      </c>
      <c r="N27" s="43">
        <f>N26/N25</f>
        <v>0.015463917525773196</v>
      </c>
      <c r="O27" s="48">
        <f>O26/O25</f>
        <v>0.02617801047120419</v>
      </c>
      <c r="P27" s="43">
        <f>P26/P25</f>
        <v>0.016042780748663103</v>
      </c>
    </row>
    <row r="28" spans="2:16" ht="12.75">
      <c r="B28" s="106" t="s">
        <v>50</v>
      </c>
      <c r="C28" s="93"/>
      <c r="D28" s="29" t="s">
        <v>51</v>
      </c>
      <c r="E28" s="25">
        <v>3</v>
      </c>
      <c r="F28" s="26">
        <v>3</v>
      </c>
      <c r="G28" s="25">
        <v>4</v>
      </c>
      <c r="H28" s="24">
        <v>5</v>
      </c>
      <c r="I28" s="27">
        <v>2</v>
      </c>
      <c r="J28" s="24">
        <v>5</v>
      </c>
      <c r="K28" s="25">
        <v>0</v>
      </c>
      <c r="L28" s="26">
        <v>2</v>
      </c>
      <c r="M28" s="25">
        <v>13</v>
      </c>
      <c r="N28" s="24">
        <v>4</v>
      </c>
      <c r="O28" s="27">
        <v>4</v>
      </c>
      <c r="P28" s="24">
        <v>4</v>
      </c>
    </row>
    <row r="29" spans="2:16" ht="12.75">
      <c r="B29" s="94"/>
      <c r="C29" s="95"/>
      <c r="D29" s="19" t="s">
        <v>52</v>
      </c>
      <c r="E29" s="18">
        <v>3</v>
      </c>
      <c r="F29" s="17">
        <v>3</v>
      </c>
      <c r="G29" s="18">
        <v>3</v>
      </c>
      <c r="H29" s="19">
        <v>5</v>
      </c>
      <c r="I29" s="20">
        <v>2</v>
      </c>
      <c r="J29" s="19">
        <v>5</v>
      </c>
      <c r="K29" s="18">
        <v>0</v>
      </c>
      <c r="L29" s="17">
        <v>2</v>
      </c>
      <c r="M29" s="18">
        <v>13</v>
      </c>
      <c r="N29" s="19">
        <v>4</v>
      </c>
      <c r="O29" s="20">
        <v>4</v>
      </c>
      <c r="P29" s="19">
        <v>3</v>
      </c>
    </row>
    <row r="30" spans="2:16" ht="12.75">
      <c r="B30" s="94"/>
      <c r="C30" s="95"/>
      <c r="D30" s="30" t="s">
        <v>53</v>
      </c>
      <c r="E30" s="38">
        <v>1</v>
      </c>
      <c r="F30" s="40">
        <v>1</v>
      </c>
      <c r="G30" s="38">
        <v>0.75</v>
      </c>
      <c r="H30" s="44">
        <v>1</v>
      </c>
      <c r="I30" s="50">
        <v>1</v>
      </c>
      <c r="J30" s="30">
        <v>100</v>
      </c>
      <c r="K30" s="38">
        <v>1</v>
      </c>
      <c r="L30" s="40">
        <v>1</v>
      </c>
      <c r="M30" s="38">
        <v>1</v>
      </c>
      <c r="N30" s="44">
        <v>1</v>
      </c>
      <c r="O30" s="51">
        <v>1</v>
      </c>
      <c r="P30" s="44">
        <v>0.75</v>
      </c>
    </row>
    <row r="31" spans="2:16" ht="12.75">
      <c r="B31" s="94"/>
      <c r="C31" s="95"/>
      <c r="D31" s="19" t="s">
        <v>41</v>
      </c>
      <c r="E31" s="18">
        <v>26.15</v>
      </c>
      <c r="F31" s="17">
        <v>4.25</v>
      </c>
      <c r="G31" s="18">
        <v>33.67</v>
      </c>
      <c r="H31" s="19">
        <v>8.15</v>
      </c>
      <c r="I31" s="49" t="s">
        <v>69</v>
      </c>
      <c r="J31" s="19">
        <v>4.12</v>
      </c>
      <c r="K31" s="18">
        <v>0</v>
      </c>
      <c r="L31" s="17">
        <v>3.73</v>
      </c>
      <c r="M31" s="18">
        <v>12.17</v>
      </c>
      <c r="N31" s="19">
        <v>31.57</v>
      </c>
      <c r="O31" s="20">
        <v>5.53</v>
      </c>
      <c r="P31" s="19">
        <v>35.36</v>
      </c>
    </row>
    <row r="32" spans="2:16" ht="12.75">
      <c r="B32" s="96"/>
      <c r="C32" s="97"/>
      <c r="D32" s="15" t="s">
        <v>42</v>
      </c>
      <c r="E32" s="21">
        <v>8.72</v>
      </c>
      <c r="F32" s="22">
        <v>1.42</v>
      </c>
      <c r="G32" s="21">
        <v>8.42</v>
      </c>
      <c r="H32" s="15">
        <f>H31/H29</f>
        <v>1.6300000000000001</v>
      </c>
      <c r="I32" s="23">
        <f>7/2</f>
        <v>3.5</v>
      </c>
      <c r="J32" s="53">
        <f>5/4.12</f>
        <v>1.2135922330097086</v>
      </c>
      <c r="K32" s="21">
        <v>0</v>
      </c>
      <c r="L32" s="22">
        <v>1.87</v>
      </c>
      <c r="M32" s="56">
        <f>13/12.17</f>
        <v>1.0682004930156122</v>
      </c>
      <c r="N32" s="45">
        <f>31.57/4</f>
        <v>7.8925</v>
      </c>
      <c r="O32" s="47">
        <f>O31/O29</f>
        <v>1.3825</v>
      </c>
      <c r="P32" s="15">
        <f>P31/4</f>
        <v>8.84</v>
      </c>
    </row>
    <row r="34" spans="2:16" s="3" customFormat="1" ht="12.75">
      <c r="B34" s="71" t="s">
        <v>20</v>
      </c>
      <c r="C34" s="99"/>
      <c r="D34" s="99"/>
      <c r="E34" s="99"/>
      <c r="F34" s="99"/>
      <c r="G34" s="99"/>
      <c r="H34" s="100"/>
      <c r="I34" s="84" t="s">
        <v>1</v>
      </c>
      <c r="J34" s="85"/>
      <c r="K34" s="64" t="s">
        <v>2</v>
      </c>
      <c r="L34" s="65"/>
      <c r="M34" s="84" t="s">
        <v>3</v>
      </c>
      <c r="N34" s="85"/>
      <c r="O34" s="64" t="s">
        <v>4</v>
      </c>
      <c r="P34" s="65"/>
    </row>
    <row r="35" spans="2:16" ht="12.75" customHeight="1">
      <c r="B35" s="114" t="s">
        <v>54</v>
      </c>
      <c r="C35" s="115"/>
      <c r="D35" s="115"/>
      <c r="E35" s="101" t="s">
        <v>55</v>
      </c>
      <c r="F35" s="101"/>
      <c r="G35" s="101"/>
      <c r="H35" s="101"/>
      <c r="I35" s="62"/>
      <c r="J35" s="63"/>
      <c r="K35" s="60"/>
      <c r="L35" s="61"/>
      <c r="M35" s="62"/>
      <c r="N35" s="63"/>
      <c r="O35" s="60"/>
      <c r="P35" s="61"/>
    </row>
    <row r="36" spans="2:16" ht="12.75">
      <c r="B36" s="115"/>
      <c r="C36" s="115"/>
      <c r="D36" s="115"/>
      <c r="E36" s="101" t="s">
        <v>21</v>
      </c>
      <c r="F36" s="101"/>
      <c r="G36" s="101"/>
      <c r="H36" s="101"/>
      <c r="I36" s="62"/>
      <c r="J36" s="63"/>
      <c r="K36" s="60"/>
      <c r="L36" s="61"/>
      <c r="M36" s="62"/>
      <c r="N36" s="63"/>
      <c r="O36" s="60"/>
      <c r="P36" s="61"/>
    </row>
    <row r="37" spans="2:16" ht="12.75">
      <c r="B37" s="115"/>
      <c r="C37" s="115"/>
      <c r="D37" s="115"/>
      <c r="E37" s="101" t="s">
        <v>56</v>
      </c>
      <c r="F37" s="101"/>
      <c r="G37" s="101"/>
      <c r="H37" s="101"/>
      <c r="I37" s="62"/>
      <c r="J37" s="63"/>
      <c r="K37" s="60"/>
      <c r="L37" s="61"/>
      <c r="M37" s="62"/>
      <c r="N37" s="63"/>
      <c r="O37" s="60"/>
      <c r="P37" s="6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58" t="s">
        <v>22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61</v>
      </c>
      <c r="G44" s="6" t="s">
        <v>34</v>
      </c>
      <c r="H44" s="77" t="s">
        <v>62</v>
      </c>
      <c r="I44" s="77"/>
      <c r="J44" s="77"/>
      <c r="L44" s="6" t="s">
        <v>35</v>
      </c>
      <c r="M44" s="78" t="s">
        <v>63</v>
      </c>
      <c r="N44" s="77"/>
      <c r="O44" s="7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82" t="s">
        <v>23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5" s="3" customFormat="1" ht="13.5" thickBot="1">
      <c r="B2" s="3" t="s">
        <v>36</v>
      </c>
      <c r="D2" s="102" t="s">
        <v>58</v>
      </c>
      <c r="E2" s="102"/>
      <c r="I2" s="4" t="s">
        <v>32</v>
      </c>
      <c r="J2" s="5">
        <v>1006</v>
      </c>
      <c r="M2" s="3" t="s">
        <v>37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7" t="s">
        <v>0</v>
      </c>
      <c r="C7" s="108"/>
      <c r="D7" s="109"/>
      <c r="E7" s="69" t="s">
        <v>60</v>
      </c>
      <c r="F7" s="67"/>
      <c r="G7" s="67"/>
      <c r="H7" s="86" t="s">
        <v>68</v>
      </c>
      <c r="I7" s="87"/>
      <c r="J7" s="88"/>
      <c r="K7" s="66" t="s">
        <v>70</v>
      </c>
      <c r="L7" s="67"/>
      <c r="M7" s="67"/>
      <c r="N7" s="86" t="s">
        <v>71</v>
      </c>
      <c r="O7" s="87"/>
      <c r="P7" s="88"/>
    </row>
    <row r="8" spans="2:16" s="2" customFormat="1" ht="12.75" customHeight="1">
      <c r="B8" s="110"/>
      <c r="C8" s="111"/>
      <c r="D8" s="112"/>
      <c r="E8" s="70"/>
      <c r="F8" s="68"/>
      <c r="G8" s="68"/>
      <c r="H8" s="89"/>
      <c r="I8" s="90"/>
      <c r="J8" s="91"/>
      <c r="K8" s="68"/>
      <c r="L8" s="68"/>
      <c r="M8" s="68"/>
      <c r="N8" s="89"/>
      <c r="O8" s="90"/>
      <c r="P8" s="91"/>
    </row>
    <row r="9" spans="2:16" ht="12.75" customHeight="1">
      <c r="B9" s="110"/>
      <c r="C9" s="111"/>
      <c r="D9" s="112"/>
      <c r="E9" s="79" t="s">
        <v>1</v>
      </c>
      <c r="F9" s="80"/>
      <c r="G9" s="81"/>
      <c r="H9" s="71" t="s">
        <v>2</v>
      </c>
      <c r="I9" s="72"/>
      <c r="J9" s="73"/>
      <c r="K9" s="79" t="s">
        <v>3</v>
      </c>
      <c r="L9" s="80"/>
      <c r="M9" s="81"/>
      <c r="N9" s="71" t="s">
        <v>4</v>
      </c>
      <c r="O9" s="72"/>
      <c r="P9" s="73"/>
    </row>
    <row r="10" spans="2:16" s="14" customFormat="1" ht="12.75" customHeight="1">
      <c r="B10" s="96"/>
      <c r="C10" s="113"/>
      <c r="D10" s="9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2" t="s">
        <v>43</v>
      </c>
      <c r="C11" s="93"/>
      <c r="D11" s="15" t="s">
        <v>26</v>
      </c>
      <c r="E11" s="16">
        <v>2</v>
      </c>
      <c r="F11" s="17">
        <v>9</v>
      </c>
      <c r="G11" s="18">
        <v>12</v>
      </c>
      <c r="H11" s="19">
        <v>12</v>
      </c>
      <c r="I11" s="20">
        <v>6</v>
      </c>
      <c r="J11" s="19">
        <v>12</v>
      </c>
      <c r="K11" s="18">
        <v>10</v>
      </c>
      <c r="L11" s="17">
        <v>15</v>
      </c>
      <c r="M11" s="18">
        <v>8</v>
      </c>
      <c r="N11" s="19">
        <v>6</v>
      </c>
      <c r="O11" s="20">
        <v>5</v>
      </c>
      <c r="P11" s="19">
        <v>9</v>
      </c>
    </row>
    <row r="12" spans="2:16" ht="12.75">
      <c r="B12" s="94"/>
      <c r="C12" s="95"/>
      <c r="D12" s="19" t="s">
        <v>27</v>
      </c>
      <c r="E12" s="18">
        <v>2</v>
      </c>
      <c r="F12" s="17">
        <v>8</v>
      </c>
      <c r="G12" s="18">
        <v>12</v>
      </c>
      <c r="H12" s="19">
        <v>9</v>
      </c>
      <c r="I12" s="20">
        <v>5</v>
      </c>
      <c r="J12" s="19">
        <v>11</v>
      </c>
      <c r="K12" s="18">
        <v>7</v>
      </c>
      <c r="L12" s="17">
        <v>14</v>
      </c>
      <c r="M12" s="18">
        <v>7</v>
      </c>
      <c r="N12" s="19">
        <v>6</v>
      </c>
      <c r="O12" s="20">
        <v>4</v>
      </c>
      <c r="P12" s="19">
        <v>7</v>
      </c>
    </row>
    <row r="13" spans="2:16" ht="12.75">
      <c r="B13" s="96"/>
      <c r="C13" s="97"/>
      <c r="D13" s="15" t="s">
        <v>28</v>
      </c>
      <c r="E13" s="21">
        <v>1</v>
      </c>
      <c r="F13" s="22">
        <v>1.13</v>
      </c>
      <c r="G13" s="21">
        <v>1</v>
      </c>
      <c r="H13" s="15">
        <v>1.3</v>
      </c>
      <c r="I13" s="23">
        <v>1.2</v>
      </c>
      <c r="J13" s="15">
        <v>1.09</v>
      </c>
      <c r="K13" s="56">
        <f>10/7</f>
        <v>1.4285714285714286</v>
      </c>
      <c r="L13" s="55">
        <f>15/14</f>
        <v>1.0714285714285714</v>
      </c>
      <c r="M13" s="56">
        <f>8/7</f>
        <v>1.1428571428571428</v>
      </c>
      <c r="N13" s="15">
        <v>1</v>
      </c>
      <c r="O13" s="23">
        <f>O11/O12</f>
        <v>1.25</v>
      </c>
      <c r="P13" s="45">
        <f>P11/P12</f>
        <v>1.2857142857142858</v>
      </c>
    </row>
    <row r="14" spans="2:16" ht="12.75" customHeight="1">
      <c r="B14" s="92" t="s">
        <v>44</v>
      </c>
      <c r="C14" s="93"/>
      <c r="D14" s="24" t="s">
        <v>45</v>
      </c>
      <c r="E14" s="25">
        <v>2</v>
      </c>
      <c r="F14" s="26">
        <v>8</v>
      </c>
      <c r="G14" s="25">
        <v>12</v>
      </c>
      <c r="H14" s="24">
        <v>9</v>
      </c>
      <c r="I14" s="27">
        <v>5</v>
      </c>
      <c r="J14" s="24">
        <v>11</v>
      </c>
      <c r="K14" s="25">
        <v>7</v>
      </c>
      <c r="L14" s="26">
        <v>14</v>
      </c>
      <c r="M14" s="25">
        <v>7</v>
      </c>
      <c r="N14" s="24">
        <v>6</v>
      </c>
      <c r="O14" s="27">
        <v>4</v>
      </c>
      <c r="P14" s="24">
        <v>7</v>
      </c>
    </row>
    <row r="15" spans="2:16" ht="15" customHeight="1">
      <c r="B15" s="94"/>
      <c r="C15" s="95"/>
      <c r="D15" s="28" t="s">
        <v>29</v>
      </c>
      <c r="E15" s="18">
        <v>2</v>
      </c>
      <c r="F15" s="17">
        <v>8</v>
      </c>
      <c r="G15" s="18">
        <v>12</v>
      </c>
      <c r="H15" s="19">
        <v>9</v>
      </c>
      <c r="I15" s="20">
        <v>5</v>
      </c>
      <c r="J15" s="19">
        <v>11</v>
      </c>
      <c r="K15" s="18">
        <v>7</v>
      </c>
      <c r="L15" s="17">
        <v>14</v>
      </c>
      <c r="M15" s="18">
        <v>7</v>
      </c>
      <c r="N15" s="19">
        <v>6</v>
      </c>
      <c r="O15" s="20">
        <v>4</v>
      </c>
      <c r="P15" s="19">
        <v>7</v>
      </c>
    </row>
    <row r="16" spans="2:16" ht="13.5" customHeight="1">
      <c r="B16" s="94"/>
      <c r="C16" s="95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96"/>
      <c r="C17" s="97"/>
      <c r="D17" s="15" t="s">
        <v>17</v>
      </c>
      <c r="E17" s="37">
        <v>1</v>
      </c>
      <c r="F17" s="39">
        <v>1</v>
      </c>
      <c r="G17" s="37">
        <v>1</v>
      </c>
      <c r="H17" s="42">
        <v>1</v>
      </c>
      <c r="I17" s="46">
        <v>1</v>
      </c>
      <c r="J17" s="42">
        <v>1</v>
      </c>
      <c r="K17" s="37">
        <v>1</v>
      </c>
      <c r="L17" s="39">
        <v>1</v>
      </c>
      <c r="M17" s="37">
        <v>1</v>
      </c>
      <c r="N17" s="42">
        <v>1</v>
      </c>
      <c r="O17" s="46">
        <v>1</v>
      </c>
      <c r="P17" s="42">
        <v>1</v>
      </c>
    </row>
    <row r="18" spans="2:16" ht="12.75">
      <c r="B18" s="98" t="s">
        <v>18</v>
      </c>
      <c r="C18" s="6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3" t="s">
        <v>19</v>
      </c>
      <c r="C19" s="74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4"/>
      <c r="C20" s="75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4"/>
      <c r="C21" s="76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4"/>
      <c r="C22" s="74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4"/>
      <c r="C23" s="75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4"/>
      <c r="C24" s="76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4"/>
      <c r="C25" s="74" t="s">
        <v>49</v>
      </c>
      <c r="D25" s="24" t="s">
        <v>47</v>
      </c>
      <c r="E25" s="25">
        <v>438</v>
      </c>
      <c r="F25" s="26">
        <v>436</v>
      </c>
      <c r="G25" s="25">
        <v>468</v>
      </c>
      <c r="H25" s="24">
        <v>447</v>
      </c>
      <c r="I25" s="27">
        <v>450</v>
      </c>
      <c r="J25" s="24">
        <v>447</v>
      </c>
      <c r="K25" s="25">
        <v>444</v>
      </c>
      <c r="L25" s="26">
        <v>448</v>
      </c>
      <c r="M25" s="25">
        <v>446</v>
      </c>
      <c r="N25" s="24">
        <v>434</v>
      </c>
      <c r="O25" s="27">
        <v>431</v>
      </c>
      <c r="P25" s="24">
        <v>424</v>
      </c>
    </row>
    <row r="26" spans="2:16" ht="12.75">
      <c r="B26" s="104"/>
      <c r="C26" s="75"/>
      <c r="D26" s="19" t="s">
        <v>48</v>
      </c>
      <c r="E26" s="18">
        <v>11</v>
      </c>
      <c r="F26" s="17">
        <v>13</v>
      </c>
      <c r="G26" s="18">
        <v>11</v>
      </c>
      <c r="H26" s="19">
        <v>5</v>
      </c>
      <c r="I26" s="20">
        <v>4</v>
      </c>
      <c r="J26" s="19">
        <v>4</v>
      </c>
      <c r="K26" s="18">
        <v>15</v>
      </c>
      <c r="L26" s="17">
        <v>9</v>
      </c>
      <c r="M26" s="18">
        <v>8</v>
      </c>
      <c r="N26" s="19">
        <v>9</v>
      </c>
      <c r="O26" s="20">
        <v>17</v>
      </c>
      <c r="P26" s="19">
        <v>17</v>
      </c>
    </row>
    <row r="27" spans="2:16" ht="12.75">
      <c r="B27" s="105"/>
      <c r="C27" s="76"/>
      <c r="D27" s="15" t="s">
        <v>40</v>
      </c>
      <c r="E27" s="21">
        <v>0.023</v>
      </c>
      <c r="F27" s="22">
        <v>0.03</v>
      </c>
      <c r="G27" s="21">
        <v>0.024</v>
      </c>
      <c r="H27" s="43">
        <f>H26/H25</f>
        <v>0.011185682326621925</v>
      </c>
      <c r="I27" s="48">
        <f>I26/I25</f>
        <v>0.008888888888888889</v>
      </c>
      <c r="J27" s="43">
        <f>J26/J25</f>
        <v>0.008948545861297539</v>
      </c>
      <c r="K27" s="57">
        <f>15/444</f>
        <v>0.033783783783783786</v>
      </c>
      <c r="L27" s="55">
        <f>9/448</f>
        <v>0.020089285714285716</v>
      </c>
      <c r="M27" s="57">
        <f>8/446</f>
        <v>0.017937219730941704</v>
      </c>
      <c r="N27" s="43">
        <f>N26/N25</f>
        <v>0.020737327188940093</v>
      </c>
      <c r="O27" s="48">
        <f>O26/O25</f>
        <v>0.03944315545243619</v>
      </c>
      <c r="P27" s="43">
        <f>P26/P25</f>
        <v>0.04009433962264151</v>
      </c>
    </row>
    <row r="28" spans="2:16" ht="12.75">
      <c r="B28" s="106" t="s">
        <v>50</v>
      </c>
      <c r="C28" s="93"/>
      <c r="D28" s="29" t="s">
        <v>51</v>
      </c>
      <c r="E28" s="25">
        <v>3</v>
      </c>
      <c r="F28" s="26">
        <v>6</v>
      </c>
      <c r="G28" s="25">
        <v>3</v>
      </c>
      <c r="H28" s="24">
        <v>2</v>
      </c>
      <c r="I28" s="27">
        <v>2</v>
      </c>
      <c r="J28" s="24">
        <v>1</v>
      </c>
      <c r="K28" s="25">
        <v>4</v>
      </c>
      <c r="L28" s="26">
        <v>3</v>
      </c>
      <c r="M28" s="25">
        <v>1</v>
      </c>
      <c r="N28" s="24">
        <v>2</v>
      </c>
      <c r="O28" s="27">
        <v>2</v>
      </c>
      <c r="P28" s="24">
        <v>3</v>
      </c>
    </row>
    <row r="29" spans="2:16" ht="12.75">
      <c r="B29" s="94"/>
      <c r="C29" s="95"/>
      <c r="D29" s="19" t="s">
        <v>52</v>
      </c>
      <c r="E29" s="18">
        <v>3</v>
      </c>
      <c r="F29" s="17">
        <v>6</v>
      </c>
      <c r="G29" s="18">
        <v>3</v>
      </c>
      <c r="H29" s="19">
        <v>2</v>
      </c>
      <c r="I29" s="20">
        <v>2</v>
      </c>
      <c r="J29" s="19">
        <v>1</v>
      </c>
      <c r="K29" s="18">
        <v>4</v>
      </c>
      <c r="L29" s="17">
        <v>3</v>
      </c>
      <c r="M29" s="18">
        <v>1</v>
      </c>
      <c r="N29" s="19">
        <v>2</v>
      </c>
      <c r="O29" s="20">
        <v>2</v>
      </c>
      <c r="P29" s="19">
        <v>3</v>
      </c>
    </row>
    <row r="30" spans="2:16" ht="12.75">
      <c r="B30" s="94"/>
      <c r="C30" s="95"/>
      <c r="D30" s="30" t="s">
        <v>53</v>
      </c>
      <c r="E30" s="38">
        <v>1</v>
      </c>
      <c r="F30" s="40">
        <v>1</v>
      </c>
      <c r="G30" s="38">
        <v>1</v>
      </c>
      <c r="H30" s="44">
        <v>1</v>
      </c>
      <c r="I30" s="51">
        <v>1</v>
      </c>
      <c r="J30" s="30">
        <v>100</v>
      </c>
      <c r="K30" s="38">
        <v>1</v>
      </c>
      <c r="L30" s="40">
        <v>1</v>
      </c>
      <c r="M30" s="38">
        <v>1</v>
      </c>
      <c r="N30" s="44">
        <v>1</v>
      </c>
      <c r="O30" s="51">
        <v>1</v>
      </c>
      <c r="P30" s="44">
        <v>1</v>
      </c>
    </row>
    <row r="31" spans="2:16" ht="12.75">
      <c r="B31" s="94"/>
      <c r="C31" s="95"/>
      <c r="D31" s="19" t="s">
        <v>41</v>
      </c>
      <c r="E31" s="18">
        <v>2.18</v>
      </c>
      <c r="F31" s="17">
        <v>4.25</v>
      </c>
      <c r="G31" s="18">
        <v>4</v>
      </c>
      <c r="H31" s="19">
        <v>4.4</v>
      </c>
      <c r="I31" s="20">
        <v>7.05</v>
      </c>
      <c r="J31" s="19">
        <v>1.72</v>
      </c>
      <c r="K31" s="18">
        <v>4.88</v>
      </c>
      <c r="L31" s="17">
        <v>27.8</v>
      </c>
      <c r="M31" s="18">
        <v>1.43</v>
      </c>
      <c r="N31" s="19">
        <v>3.57</v>
      </c>
      <c r="O31" s="20">
        <v>3.97</v>
      </c>
      <c r="P31" s="19">
        <v>8.7</v>
      </c>
    </row>
    <row r="32" spans="2:16" ht="12.75">
      <c r="B32" s="96"/>
      <c r="C32" s="97"/>
      <c r="D32" s="15" t="s">
        <v>42</v>
      </c>
      <c r="E32" s="21">
        <v>0.73</v>
      </c>
      <c r="F32" s="22">
        <v>0.71</v>
      </c>
      <c r="G32" s="21">
        <v>1.33</v>
      </c>
      <c r="H32" s="15">
        <f>H31/2</f>
        <v>2.2</v>
      </c>
      <c r="I32" s="47">
        <f>I31/2</f>
        <v>3.525</v>
      </c>
      <c r="J32" s="15">
        <v>1.72</v>
      </c>
      <c r="K32" s="21">
        <f>4.88/4</f>
        <v>1.22</v>
      </c>
      <c r="L32" s="55">
        <f>27.8/3</f>
        <v>9.266666666666667</v>
      </c>
      <c r="M32" s="21">
        <v>1.43</v>
      </c>
      <c r="N32" s="45">
        <f>N31/N29</f>
        <v>1.785</v>
      </c>
      <c r="O32" s="47">
        <f>O31/O29</f>
        <v>1.985</v>
      </c>
      <c r="P32" s="15">
        <f>P31/P29</f>
        <v>2.9</v>
      </c>
    </row>
    <row r="34" spans="2:16" s="3" customFormat="1" ht="12.75">
      <c r="B34" s="71" t="s">
        <v>20</v>
      </c>
      <c r="C34" s="99"/>
      <c r="D34" s="99"/>
      <c r="E34" s="99"/>
      <c r="F34" s="99"/>
      <c r="G34" s="99"/>
      <c r="H34" s="100"/>
      <c r="I34" s="84" t="s">
        <v>1</v>
      </c>
      <c r="J34" s="85"/>
      <c r="K34" s="64" t="s">
        <v>2</v>
      </c>
      <c r="L34" s="65"/>
      <c r="M34" s="84" t="s">
        <v>3</v>
      </c>
      <c r="N34" s="85"/>
      <c r="O34" s="64" t="s">
        <v>4</v>
      </c>
      <c r="P34" s="65"/>
    </row>
    <row r="35" spans="2:16" ht="12.75" customHeight="1">
      <c r="B35" s="114" t="s">
        <v>54</v>
      </c>
      <c r="C35" s="115"/>
      <c r="D35" s="115"/>
      <c r="E35" s="101" t="s">
        <v>55</v>
      </c>
      <c r="F35" s="101"/>
      <c r="G35" s="101"/>
      <c r="H35" s="101"/>
      <c r="I35" s="62"/>
      <c r="J35" s="63"/>
      <c r="K35" s="60"/>
      <c r="L35" s="61"/>
      <c r="M35" s="62"/>
      <c r="N35" s="63"/>
      <c r="O35" s="60"/>
      <c r="P35" s="61"/>
    </row>
    <row r="36" spans="2:16" ht="12.75">
      <c r="B36" s="115"/>
      <c r="C36" s="115"/>
      <c r="D36" s="115"/>
      <c r="E36" s="101" t="s">
        <v>21</v>
      </c>
      <c r="F36" s="101"/>
      <c r="G36" s="101"/>
      <c r="H36" s="101"/>
      <c r="I36" s="62"/>
      <c r="J36" s="63"/>
      <c r="K36" s="60"/>
      <c r="L36" s="61"/>
      <c r="M36" s="62"/>
      <c r="N36" s="63"/>
      <c r="O36" s="60"/>
      <c r="P36" s="61"/>
    </row>
    <row r="37" spans="2:16" ht="12.75">
      <c r="B37" s="115"/>
      <c r="C37" s="115"/>
      <c r="D37" s="115"/>
      <c r="E37" s="101" t="s">
        <v>56</v>
      </c>
      <c r="F37" s="101"/>
      <c r="G37" s="101"/>
      <c r="H37" s="101"/>
      <c r="I37" s="62"/>
      <c r="J37" s="63"/>
      <c r="K37" s="60"/>
      <c r="L37" s="61"/>
      <c r="M37" s="62"/>
      <c r="N37" s="63"/>
      <c r="O37" s="60"/>
      <c r="P37" s="6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58" t="s">
        <v>22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61</v>
      </c>
      <c r="G44" s="6" t="s">
        <v>34</v>
      </c>
      <c r="H44" s="77" t="s">
        <v>62</v>
      </c>
      <c r="I44" s="77"/>
      <c r="J44" s="77"/>
      <c r="L44" s="6" t="s">
        <v>35</v>
      </c>
      <c r="M44" s="78" t="s">
        <v>63</v>
      </c>
      <c r="N44" s="77"/>
      <c r="O44" s="7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82" t="s">
        <v>23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5" s="3" customFormat="1" ht="13.5" thickBot="1">
      <c r="B2" s="3" t="s">
        <v>36</v>
      </c>
      <c r="D2" s="102" t="s">
        <v>58</v>
      </c>
      <c r="E2" s="102"/>
      <c r="I2" s="4" t="s">
        <v>32</v>
      </c>
      <c r="J2" s="5">
        <v>1006</v>
      </c>
      <c r="M2" s="3" t="s">
        <v>37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7" t="s">
        <v>0</v>
      </c>
      <c r="C7" s="108"/>
      <c r="D7" s="109"/>
      <c r="E7" s="69" t="s">
        <v>60</v>
      </c>
      <c r="F7" s="67"/>
      <c r="G7" s="67"/>
      <c r="H7" s="86" t="s">
        <v>68</v>
      </c>
      <c r="I7" s="87"/>
      <c r="J7" s="88"/>
      <c r="K7" s="66" t="s">
        <v>70</v>
      </c>
      <c r="L7" s="67"/>
      <c r="M7" s="67"/>
      <c r="N7" s="86" t="s">
        <v>71</v>
      </c>
      <c r="O7" s="87"/>
      <c r="P7" s="88"/>
    </row>
    <row r="8" spans="2:16" s="2" customFormat="1" ht="12.75" customHeight="1">
      <c r="B8" s="110"/>
      <c r="C8" s="111"/>
      <c r="D8" s="112"/>
      <c r="E8" s="70"/>
      <c r="F8" s="68"/>
      <c r="G8" s="68"/>
      <c r="H8" s="89"/>
      <c r="I8" s="90"/>
      <c r="J8" s="91"/>
      <c r="K8" s="68"/>
      <c r="L8" s="68"/>
      <c r="M8" s="68"/>
      <c r="N8" s="89"/>
      <c r="O8" s="90"/>
      <c r="P8" s="91"/>
    </row>
    <row r="9" spans="2:16" ht="12.75" customHeight="1">
      <c r="B9" s="110"/>
      <c r="C9" s="111"/>
      <c r="D9" s="112"/>
      <c r="E9" s="79" t="s">
        <v>1</v>
      </c>
      <c r="F9" s="80"/>
      <c r="G9" s="81"/>
      <c r="H9" s="71" t="s">
        <v>2</v>
      </c>
      <c r="I9" s="72"/>
      <c r="J9" s="73"/>
      <c r="K9" s="79" t="s">
        <v>3</v>
      </c>
      <c r="L9" s="80"/>
      <c r="M9" s="81"/>
      <c r="N9" s="71" t="s">
        <v>4</v>
      </c>
      <c r="O9" s="72"/>
      <c r="P9" s="73"/>
    </row>
    <row r="10" spans="2:16" s="14" customFormat="1" ht="12.75" customHeight="1">
      <c r="B10" s="96"/>
      <c r="C10" s="113"/>
      <c r="D10" s="9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2" t="s">
        <v>43</v>
      </c>
      <c r="C11" s="93"/>
      <c r="D11" s="15" t="s">
        <v>26</v>
      </c>
      <c r="E11" s="16">
        <v>14</v>
      </c>
      <c r="F11" s="17">
        <v>29</v>
      </c>
      <c r="G11" s="18">
        <v>21</v>
      </c>
      <c r="H11" s="19">
        <v>26</v>
      </c>
      <c r="I11" s="20">
        <v>21</v>
      </c>
      <c r="J11" s="19">
        <v>19</v>
      </c>
      <c r="K11" s="18">
        <v>10</v>
      </c>
      <c r="L11" s="17">
        <v>22</v>
      </c>
      <c r="M11" s="18">
        <v>26</v>
      </c>
      <c r="N11" s="19">
        <v>20</v>
      </c>
      <c r="O11" s="20">
        <v>18</v>
      </c>
      <c r="P11" s="19">
        <v>17</v>
      </c>
    </row>
    <row r="12" spans="2:16" ht="12.75">
      <c r="B12" s="94"/>
      <c r="C12" s="95"/>
      <c r="D12" s="19" t="s">
        <v>27</v>
      </c>
      <c r="E12" s="18">
        <v>14</v>
      </c>
      <c r="F12" s="17">
        <v>29</v>
      </c>
      <c r="G12" s="18">
        <v>19</v>
      </c>
      <c r="H12" s="19">
        <v>20</v>
      </c>
      <c r="I12" s="20">
        <v>14</v>
      </c>
      <c r="J12" s="19">
        <v>18</v>
      </c>
      <c r="K12" s="18">
        <v>10</v>
      </c>
      <c r="L12" s="17">
        <v>22</v>
      </c>
      <c r="M12" s="18">
        <v>26</v>
      </c>
      <c r="N12" s="19">
        <v>18</v>
      </c>
      <c r="O12" s="20">
        <v>15</v>
      </c>
      <c r="P12" s="19">
        <v>12</v>
      </c>
    </row>
    <row r="13" spans="2:16" ht="12.75">
      <c r="B13" s="96"/>
      <c r="C13" s="97"/>
      <c r="D13" s="15" t="s">
        <v>28</v>
      </c>
      <c r="E13" s="21">
        <v>1</v>
      </c>
      <c r="F13" s="22">
        <v>1</v>
      </c>
      <c r="G13" s="21">
        <v>1.11</v>
      </c>
      <c r="H13" s="15">
        <f>26/20</f>
        <v>1.3</v>
      </c>
      <c r="I13" s="23">
        <v>1.5</v>
      </c>
      <c r="J13" s="15">
        <v>1.06</v>
      </c>
      <c r="K13" s="21">
        <v>1</v>
      </c>
      <c r="L13" s="22">
        <v>1</v>
      </c>
      <c r="M13" s="21">
        <v>1</v>
      </c>
      <c r="N13" s="45">
        <f>20/18</f>
        <v>1.1111111111111112</v>
      </c>
      <c r="O13" s="47">
        <f>O11/O12</f>
        <v>1.2</v>
      </c>
      <c r="P13" s="45">
        <f>P11/P12</f>
        <v>1.4166666666666667</v>
      </c>
    </row>
    <row r="14" spans="2:16" ht="12.75" customHeight="1">
      <c r="B14" s="92" t="s">
        <v>44</v>
      </c>
      <c r="C14" s="93"/>
      <c r="D14" s="24" t="s">
        <v>45</v>
      </c>
      <c r="E14" s="25">
        <v>14</v>
      </c>
      <c r="F14" s="26">
        <v>29</v>
      </c>
      <c r="G14" s="25">
        <v>19</v>
      </c>
      <c r="H14" s="24">
        <v>20</v>
      </c>
      <c r="I14" s="27">
        <v>14</v>
      </c>
      <c r="J14" s="24">
        <v>18</v>
      </c>
      <c r="K14" s="25">
        <v>10</v>
      </c>
      <c r="L14" s="26">
        <v>22</v>
      </c>
      <c r="M14" s="25">
        <v>26</v>
      </c>
      <c r="N14" s="24">
        <v>18</v>
      </c>
      <c r="O14" s="27">
        <v>15</v>
      </c>
      <c r="P14" s="24">
        <v>12</v>
      </c>
    </row>
    <row r="15" spans="2:16" ht="15" customHeight="1">
      <c r="B15" s="94"/>
      <c r="C15" s="95"/>
      <c r="D15" s="28" t="s">
        <v>29</v>
      </c>
      <c r="E15" s="18">
        <v>14</v>
      </c>
      <c r="F15" s="17">
        <v>29</v>
      </c>
      <c r="G15" s="18">
        <v>19</v>
      </c>
      <c r="H15" s="19">
        <v>20</v>
      </c>
      <c r="I15" s="20">
        <v>14</v>
      </c>
      <c r="J15" s="19">
        <v>18</v>
      </c>
      <c r="K15" s="18">
        <v>10</v>
      </c>
      <c r="L15" s="17">
        <v>22</v>
      </c>
      <c r="M15" s="18">
        <v>26</v>
      </c>
      <c r="N15" s="19">
        <v>18</v>
      </c>
      <c r="O15" s="20">
        <v>15</v>
      </c>
      <c r="P15" s="19">
        <v>12</v>
      </c>
    </row>
    <row r="16" spans="2:16" ht="13.5" customHeight="1">
      <c r="B16" s="94"/>
      <c r="C16" s="95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96"/>
      <c r="C17" s="97"/>
      <c r="D17" s="15" t="s">
        <v>17</v>
      </c>
      <c r="E17" s="37">
        <v>1</v>
      </c>
      <c r="F17" s="39">
        <v>1</v>
      </c>
      <c r="G17" s="37">
        <v>1</v>
      </c>
      <c r="H17" s="42">
        <v>1</v>
      </c>
      <c r="I17" s="46">
        <v>1</v>
      </c>
      <c r="J17" s="42">
        <v>1</v>
      </c>
      <c r="K17" s="37">
        <v>1</v>
      </c>
      <c r="L17" s="39">
        <v>1</v>
      </c>
      <c r="M17" s="37">
        <v>1</v>
      </c>
      <c r="N17" s="42">
        <v>1</v>
      </c>
      <c r="O17" s="46">
        <v>1</v>
      </c>
      <c r="P17" s="42">
        <v>1</v>
      </c>
    </row>
    <row r="18" spans="2:16" ht="12.75">
      <c r="B18" s="98" t="s">
        <v>18</v>
      </c>
      <c r="C18" s="6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3" t="s">
        <v>19</v>
      </c>
      <c r="C19" s="74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4"/>
      <c r="C20" s="75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4"/>
      <c r="C21" s="76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4"/>
      <c r="C22" s="74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4"/>
      <c r="C23" s="75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4"/>
      <c r="C24" s="76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4"/>
      <c r="C25" s="74" t="s">
        <v>49</v>
      </c>
      <c r="D25" s="24" t="s">
        <v>47</v>
      </c>
      <c r="E25" s="25">
        <v>895</v>
      </c>
      <c r="F25" s="26">
        <v>884</v>
      </c>
      <c r="G25" s="25">
        <v>884</v>
      </c>
      <c r="H25" s="24">
        <v>879</v>
      </c>
      <c r="I25" s="27">
        <v>886</v>
      </c>
      <c r="J25" s="24">
        <v>879</v>
      </c>
      <c r="K25" s="25">
        <v>862</v>
      </c>
      <c r="L25" s="26">
        <v>859</v>
      </c>
      <c r="M25" s="25">
        <v>860</v>
      </c>
      <c r="N25" s="24">
        <v>855</v>
      </c>
      <c r="O25" s="27">
        <v>849</v>
      </c>
      <c r="P25" s="24">
        <v>850</v>
      </c>
    </row>
    <row r="26" spans="2:16" ht="12.75">
      <c r="B26" s="104"/>
      <c r="C26" s="75"/>
      <c r="D26" s="19" t="s">
        <v>48</v>
      </c>
      <c r="E26" s="18">
        <v>14</v>
      </c>
      <c r="F26" s="17">
        <v>7</v>
      </c>
      <c r="G26" s="18">
        <v>17</v>
      </c>
      <c r="H26" s="19">
        <v>16</v>
      </c>
      <c r="I26" s="20">
        <v>6</v>
      </c>
      <c r="J26" s="19">
        <v>6</v>
      </c>
      <c r="K26" s="18">
        <v>12</v>
      </c>
      <c r="L26" s="17">
        <v>10</v>
      </c>
      <c r="M26" s="18">
        <v>7</v>
      </c>
      <c r="N26" s="19">
        <v>14</v>
      </c>
      <c r="O26" s="20">
        <v>5</v>
      </c>
      <c r="P26" s="19">
        <v>20</v>
      </c>
    </row>
    <row r="27" spans="2:16" ht="12.75">
      <c r="B27" s="105"/>
      <c r="C27" s="76"/>
      <c r="D27" s="15" t="s">
        <v>40</v>
      </c>
      <c r="E27" s="21">
        <v>0.016</v>
      </c>
      <c r="F27" s="22">
        <v>0.008</v>
      </c>
      <c r="G27" s="21">
        <v>0.019</v>
      </c>
      <c r="H27" s="43">
        <f>H26/H25</f>
        <v>0.01820250284414107</v>
      </c>
      <c r="I27" s="48">
        <f>I26/I25</f>
        <v>0.006772009029345372</v>
      </c>
      <c r="J27" s="43">
        <f>J26/J25</f>
        <v>0.006825938566552901</v>
      </c>
      <c r="K27" s="57">
        <f>12/862</f>
        <v>0.013921113689095127</v>
      </c>
      <c r="L27" s="54">
        <f>10/859</f>
        <v>0.011641443538998836</v>
      </c>
      <c r="M27" s="57">
        <f>7/860</f>
        <v>0.00813953488372093</v>
      </c>
      <c r="N27" s="43">
        <f>N26/N25</f>
        <v>0.016374269005847954</v>
      </c>
      <c r="O27" s="48">
        <f>O26/O25</f>
        <v>0.005889281507656066</v>
      </c>
      <c r="P27" s="43">
        <f>P26/P25</f>
        <v>0.023529411764705882</v>
      </c>
    </row>
    <row r="28" spans="2:16" ht="12.75">
      <c r="B28" s="106" t="s">
        <v>50</v>
      </c>
      <c r="C28" s="93"/>
      <c r="D28" s="29" t="s">
        <v>51</v>
      </c>
      <c r="E28" s="25">
        <v>5</v>
      </c>
      <c r="F28" s="26">
        <v>3</v>
      </c>
      <c r="G28" s="25">
        <v>8</v>
      </c>
      <c r="H28" s="24">
        <v>6</v>
      </c>
      <c r="I28" s="27">
        <v>2</v>
      </c>
      <c r="J28" s="24">
        <v>3</v>
      </c>
      <c r="K28" s="25">
        <v>6</v>
      </c>
      <c r="L28" s="26">
        <v>2</v>
      </c>
      <c r="M28" s="25">
        <v>4</v>
      </c>
      <c r="N28" s="24">
        <v>2</v>
      </c>
      <c r="O28" s="27">
        <v>2</v>
      </c>
      <c r="P28" s="24">
        <v>5</v>
      </c>
    </row>
    <row r="29" spans="2:16" ht="12.75">
      <c r="B29" s="94"/>
      <c r="C29" s="95"/>
      <c r="D29" s="19" t="s">
        <v>52</v>
      </c>
      <c r="E29" s="18">
        <v>5</v>
      </c>
      <c r="F29" s="17">
        <v>3</v>
      </c>
      <c r="G29" s="18">
        <v>8</v>
      </c>
      <c r="H29" s="19">
        <v>6</v>
      </c>
      <c r="I29" s="20">
        <v>2</v>
      </c>
      <c r="J29" s="19">
        <v>3</v>
      </c>
      <c r="K29" s="18">
        <v>6</v>
      </c>
      <c r="L29" s="17">
        <v>2</v>
      </c>
      <c r="M29" s="18">
        <v>4</v>
      </c>
      <c r="N29" s="19">
        <v>2</v>
      </c>
      <c r="O29" s="20">
        <v>2</v>
      </c>
      <c r="P29" s="19">
        <v>4</v>
      </c>
    </row>
    <row r="30" spans="2:16" ht="12.75">
      <c r="B30" s="94"/>
      <c r="C30" s="95"/>
      <c r="D30" s="30" t="s">
        <v>53</v>
      </c>
      <c r="E30" s="38">
        <v>1</v>
      </c>
      <c r="F30" s="40">
        <v>1</v>
      </c>
      <c r="G30" s="38">
        <v>1</v>
      </c>
      <c r="H30" s="44">
        <v>1</v>
      </c>
      <c r="I30" s="51">
        <v>1</v>
      </c>
      <c r="J30" s="44">
        <v>1</v>
      </c>
      <c r="K30" s="38">
        <v>1</v>
      </c>
      <c r="L30" s="40">
        <v>1</v>
      </c>
      <c r="M30" s="38">
        <v>1</v>
      </c>
      <c r="N30" s="44">
        <v>1</v>
      </c>
      <c r="O30" s="51">
        <v>1</v>
      </c>
      <c r="P30" s="44">
        <v>0.8</v>
      </c>
    </row>
    <row r="31" spans="2:16" ht="12.75">
      <c r="B31" s="94"/>
      <c r="C31" s="95"/>
      <c r="D31" s="19" t="s">
        <v>41</v>
      </c>
      <c r="E31" s="18">
        <v>6.07</v>
      </c>
      <c r="F31" s="17">
        <v>4</v>
      </c>
      <c r="G31" s="18">
        <v>5.83</v>
      </c>
      <c r="H31" s="19">
        <v>9.3</v>
      </c>
      <c r="I31" s="20">
        <v>2.22</v>
      </c>
      <c r="J31" s="19">
        <v>3.45</v>
      </c>
      <c r="K31" s="18">
        <v>7.57</v>
      </c>
      <c r="L31" s="17">
        <v>1.68</v>
      </c>
      <c r="M31" s="18">
        <v>3.5</v>
      </c>
      <c r="N31" s="19">
        <v>1.68</v>
      </c>
      <c r="O31" s="20">
        <v>18.23</v>
      </c>
      <c r="P31" s="19">
        <v>30.75</v>
      </c>
    </row>
    <row r="32" spans="2:16" ht="12.75">
      <c r="B32" s="96"/>
      <c r="C32" s="97"/>
      <c r="D32" s="15" t="s">
        <v>42</v>
      </c>
      <c r="E32" s="21">
        <v>1.21</v>
      </c>
      <c r="F32" s="22">
        <v>1.33</v>
      </c>
      <c r="G32" s="21">
        <v>1.37</v>
      </c>
      <c r="H32" s="15">
        <f>H31/H28</f>
        <v>1.55</v>
      </c>
      <c r="I32" s="23">
        <f>I31/2</f>
        <v>1.11</v>
      </c>
      <c r="J32" s="52">
        <f>3.45/3</f>
        <v>1.1500000000000001</v>
      </c>
      <c r="K32" s="56">
        <f>7.57/6</f>
        <v>1.2616666666666667</v>
      </c>
      <c r="L32" s="22">
        <f>1.68/2</f>
        <v>0.84</v>
      </c>
      <c r="M32" s="56">
        <f>4/3.5</f>
        <v>1.1428571428571428</v>
      </c>
      <c r="N32" s="15">
        <f>N31/N29</f>
        <v>0.84</v>
      </c>
      <c r="O32" s="47">
        <f>O31/O29</f>
        <v>9.115</v>
      </c>
      <c r="P32" s="15">
        <f>P31/P28</f>
        <v>6.15</v>
      </c>
    </row>
    <row r="34" spans="2:16" s="3" customFormat="1" ht="12.75">
      <c r="B34" s="71" t="s">
        <v>20</v>
      </c>
      <c r="C34" s="99"/>
      <c r="D34" s="99"/>
      <c r="E34" s="99"/>
      <c r="F34" s="99"/>
      <c r="G34" s="99"/>
      <c r="H34" s="100"/>
      <c r="I34" s="84" t="s">
        <v>1</v>
      </c>
      <c r="J34" s="85"/>
      <c r="K34" s="64" t="s">
        <v>2</v>
      </c>
      <c r="L34" s="65"/>
      <c r="M34" s="84" t="s">
        <v>3</v>
      </c>
      <c r="N34" s="85"/>
      <c r="O34" s="64" t="s">
        <v>4</v>
      </c>
      <c r="P34" s="65"/>
    </row>
    <row r="35" spans="2:16" ht="12.75" customHeight="1">
      <c r="B35" s="114" t="s">
        <v>54</v>
      </c>
      <c r="C35" s="115"/>
      <c r="D35" s="115"/>
      <c r="E35" s="101" t="s">
        <v>55</v>
      </c>
      <c r="F35" s="101"/>
      <c r="G35" s="101"/>
      <c r="H35" s="101"/>
      <c r="I35" s="62"/>
      <c r="J35" s="63"/>
      <c r="K35" s="60"/>
      <c r="L35" s="61"/>
      <c r="M35" s="62"/>
      <c r="N35" s="63"/>
      <c r="O35" s="60"/>
      <c r="P35" s="61"/>
    </row>
    <row r="36" spans="2:16" ht="12.75">
      <c r="B36" s="115"/>
      <c r="C36" s="115"/>
      <c r="D36" s="115"/>
      <c r="E36" s="101" t="s">
        <v>21</v>
      </c>
      <c r="F36" s="101"/>
      <c r="G36" s="101"/>
      <c r="H36" s="101"/>
      <c r="I36" s="62"/>
      <c r="J36" s="63"/>
      <c r="K36" s="60"/>
      <c r="L36" s="61"/>
      <c r="M36" s="62"/>
      <c r="N36" s="63"/>
      <c r="O36" s="60"/>
      <c r="P36" s="61"/>
    </row>
    <row r="37" spans="2:16" ht="12.75">
      <c r="B37" s="115"/>
      <c r="C37" s="115"/>
      <c r="D37" s="115"/>
      <c r="E37" s="101" t="s">
        <v>56</v>
      </c>
      <c r="F37" s="101"/>
      <c r="G37" s="101"/>
      <c r="H37" s="101"/>
      <c r="I37" s="62"/>
      <c r="J37" s="63"/>
      <c r="K37" s="60"/>
      <c r="L37" s="61"/>
      <c r="M37" s="62"/>
      <c r="N37" s="63"/>
      <c r="O37" s="60"/>
      <c r="P37" s="6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58" t="s">
        <v>22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61</v>
      </c>
      <c r="G44" s="6" t="s">
        <v>34</v>
      </c>
      <c r="H44" s="77" t="s">
        <v>62</v>
      </c>
      <c r="I44" s="77"/>
      <c r="J44" s="77"/>
      <c r="L44" s="6" t="s">
        <v>35</v>
      </c>
      <c r="M44" s="78" t="s">
        <v>63</v>
      </c>
      <c r="N44" s="77"/>
      <c r="O44" s="7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R36" sqref="R3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82" t="s">
        <v>23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5" s="3" customFormat="1" ht="13.5" thickBot="1">
      <c r="B2" s="3" t="s">
        <v>36</v>
      </c>
      <c r="D2" s="102" t="s">
        <v>58</v>
      </c>
      <c r="E2" s="102"/>
      <c r="I2" s="4" t="s">
        <v>32</v>
      </c>
      <c r="J2" s="5">
        <v>1006</v>
      </c>
      <c r="M2" s="3" t="s">
        <v>37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7" t="s">
        <v>0</v>
      </c>
      <c r="C7" s="108"/>
      <c r="D7" s="109"/>
      <c r="E7" s="69" t="s">
        <v>60</v>
      </c>
      <c r="F7" s="67"/>
      <c r="G7" s="67"/>
      <c r="H7" s="86" t="s">
        <v>68</v>
      </c>
      <c r="I7" s="87"/>
      <c r="J7" s="88"/>
      <c r="K7" s="66" t="s">
        <v>70</v>
      </c>
      <c r="L7" s="67"/>
      <c r="M7" s="67"/>
      <c r="N7" s="86" t="s">
        <v>71</v>
      </c>
      <c r="O7" s="87"/>
      <c r="P7" s="88"/>
    </row>
    <row r="8" spans="2:16" s="2" customFormat="1" ht="12.75" customHeight="1">
      <c r="B8" s="110"/>
      <c r="C8" s="111"/>
      <c r="D8" s="112"/>
      <c r="E8" s="70"/>
      <c r="F8" s="68"/>
      <c r="G8" s="68"/>
      <c r="H8" s="89"/>
      <c r="I8" s="90"/>
      <c r="J8" s="91"/>
      <c r="K8" s="68"/>
      <c r="L8" s="68"/>
      <c r="M8" s="68"/>
      <c r="N8" s="89"/>
      <c r="O8" s="90"/>
      <c r="P8" s="91"/>
    </row>
    <row r="9" spans="2:16" ht="12.75" customHeight="1">
      <c r="B9" s="110"/>
      <c r="C9" s="111"/>
      <c r="D9" s="112"/>
      <c r="E9" s="79" t="s">
        <v>1</v>
      </c>
      <c r="F9" s="80"/>
      <c r="G9" s="81"/>
      <c r="H9" s="71" t="s">
        <v>2</v>
      </c>
      <c r="I9" s="72"/>
      <c r="J9" s="73"/>
      <c r="K9" s="79" t="s">
        <v>3</v>
      </c>
      <c r="L9" s="80"/>
      <c r="M9" s="81"/>
      <c r="N9" s="71" t="s">
        <v>4</v>
      </c>
      <c r="O9" s="72"/>
      <c r="P9" s="73"/>
    </row>
    <row r="10" spans="2:16" s="14" customFormat="1" ht="12.75" customHeight="1">
      <c r="B10" s="96"/>
      <c r="C10" s="113"/>
      <c r="D10" s="9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2" t="s">
        <v>43</v>
      </c>
      <c r="C11" s="93"/>
      <c r="D11" s="15" t="s">
        <v>26</v>
      </c>
      <c r="E11" s="16">
        <v>11</v>
      </c>
      <c r="F11" s="17">
        <v>8</v>
      </c>
      <c r="G11" s="18">
        <v>8</v>
      </c>
      <c r="H11" s="19">
        <v>11</v>
      </c>
      <c r="I11" s="20">
        <v>19</v>
      </c>
      <c r="J11" s="19">
        <v>6</v>
      </c>
      <c r="K11" s="18">
        <v>6</v>
      </c>
      <c r="L11" s="17">
        <v>11</v>
      </c>
      <c r="M11" s="18">
        <v>9</v>
      </c>
      <c r="N11" s="19">
        <v>5</v>
      </c>
      <c r="O11" s="20">
        <v>9</v>
      </c>
      <c r="P11" s="19">
        <v>6</v>
      </c>
    </row>
    <row r="12" spans="2:16" ht="12.75">
      <c r="B12" s="94"/>
      <c r="C12" s="95"/>
      <c r="D12" s="19" t="s">
        <v>27</v>
      </c>
      <c r="E12" s="18">
        <v>11</v>
      </c>
      <c r="F12" s="17">
        <v>8</v>
      </c>
      <c r="G12" s="18">
        <v>7</v>
      </c>
      <c r="H12" s="19">
        <v>11</v>
      </c>
      <c r="I12" s="20">
        <v>18</v>
      </c>
      <c r="J12" s="19">
        <v>6</v>
      </c>
      <c r="K12" s="18">
        <v>6</v>
      </c>
      <c r="L12" s="17">
        <v>7</v>
      </c>
      <c r="M12" s="18">
        <v>9</v>
      </c>
      <c r="N12" s="19">
        <v>5</v>
      </c>
      <c r="O12" s="20">
        <v>7</v>
      </c>
      <c r="P12" s="19">
        <v>5</v>
      </c>
    </row>
    <row r="13" spans="2:16" ht="12.75">
      <c r="B13" s="96"/>
      <c r="C13" s="97"/>
      <c r="D13" s="15" t="s">
        <v>28</v>
      </c>
      <c r="E13" s="21">
        <v>1</v>
      </c>
      <c r="F13" s="22">
        <v>1</v>
      </c>
      <c r="G13" s="21">
        <v>1.14</v>
      </c>
      <c r="H13" s="15">
        <v>1</v>
      </c>
      <c r="I13" s="23">
        <v>1.06</v>
      </c>
      <c r="J13" s="15">
        <v>1</v>
      </c>
      <c r="K13" s="21">
        <v>1</v>
      </c>
      <c r="L13" s="55">
        <f>11/7</f>
        <v>1.5714285714285714</v>
      </c>
      <c r="M13" s="56">
        <v>1</v>
      </c>
      <c r="N13" s="15">
        <v>1</v>
      </c>
      <c r="O13" s="47">
        <f>O11/O12</f>
        <v>1.2857142857142858</v>
      </c>
      <c r="P13" s="15">
        <f>P11/P12</f>
        <v>1.2</v>
      </c>
    </row>
    <row r="14" spans="2:16" ht="12.75" customHeight="1">
      <c r="B14" s="92" t="s">
        <v>44</v>
      </c>
      <c r="C14" s="93"/>
      <c r="D14" s="24" t="s">
        <v>45</v>
      </c>
      <c r="E14" s="25">
        <v>11</v>
      </c>
      <c r="F14" s="26">
        <v>8</v>
      </c>
      <c r="G14" s="25">
        <v>7</v>
      </c>
      <c r="H14" s="24">
        <v>11</v>
      </c>
      <c r="I14" s="27">
        <v>18</v>
      </c>
      <c r="J14" s="24">
        <v>6</v>
      </c>
      <c r="K14" s="25">
        <v>6</v>
      </c>
      <c r="L14" s="26">
        <v>11</v>
      </c>
      <c r="M14" s="25">
        <v>9</v>
      </c>
      <c r="N14" s="24">
        <v>5</v>
      </c>
      <c r="O14" s="27">
        <v>7</v>
      </c>
      <c r="P14" s="24">
        <v>6</v>
      </c>
    </row>
    <row r="15" spans="2:16" ht="15" customHeight="1">
      <c r="B15" s="94"/>
      <c r="C15" s="95"/>
      <c r="D15" s="28" t="s">
        <v>29</v>
      </c>
      <c r="E15" s="18">
        <v>11</v>
      </c>
      <c r="F15" s="17">
        <v>8</v>
      </c>
      <c r="G15" s="18">
        <v>7</v>
      </c>
      <c r="H15" s="19">
        <v>11</v>
      </c>
      <c r="I15" s="20">
        <v>18</v>
      </c>
      <c r="J15" s="19">
        <v>6</v>
      </c>
      <c r="K15" s="18">
        <v>6</v>
      </c>
      <c r="L15" s="17">
        <v>11</v>
      </c>
      <c r="M15" s="18">
        <v>9</v>
      </c>
      <c r="N15" s="19">
        <v>5</v>
      </c>
      <c r="O15" s="20">
        <v>7</v>
      </c>
      <c r="P15" s="19">
        <v>6</v>
      </c>
    </row>
    <row r="16" spans="2:16" ht="13.5" customHeight="1">
      <c r="B16" s="94"/>
      <c r="C16" s="95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96"/>
      <c r="C17" s="97"/>
      <c r="D17" s="15" t="s">
        <v>17</v>
      </c>
      <c r="E17" s="37">
        <v>1</v>
      </c>
      <c r="F17" s="39">
        <v>1</v>
      </c>
      <c r="G17" s="37">
        <v>1</v>
      </c>
      <c r="H17" s="42">
        <v>1</v>
      </c>
      <c r="I17" s="46">
        <v>1</v>
      </c>
      <c r="J17" s="42">
        <v>1</v>
      </c>
      <c r="K17" s="37">
        <v>1</v>
      </c>
      <c r="L17" s="39">
        <v>1</v>
      </c>
      <c r="M17" s="37">
        <v>1</v>
      </c>
      <c r="N17" s="42">
        <v>1</v>
      </c>
      <c r="O17" s="46">
        <v>1</v>
      </c>
      <c r="P17" s="42">
        <v>1</v>
      </c>
    </row>
    <row r="18" spans="2:16" ht="12.75">
      <c r="B18" s="98" t="s">
        <v>18</v>
      </c>
      <c r="C18" s="6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3" t="s">
        <v>19</v>
      </c>
      <c r="C19" s="74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4"/>
      <c r="C20" s="75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4"/>
      <c r="C21" s="76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4"/>
      <c r="C22" s="74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4"/>
      <c r="C23" s="75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4"/>
      <c r="C24" s="76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4"/>
      <c r="C25" s="74" t="s">
        <v>49</v>
      </c>
      <c r="D25" s="24" t="s">
        <v>47</v>
      </c>
      <c r="E25" s="25">
        <v>332</v>
      </c>
      <c r="F25" s="26">
        <v>335</v>
      </c>
      <c r="G25" s="25">
        <v>335</v>
      </c>
      <c r="H25" s="24">
        <v>330</v>
      </c>
      <c r="I25" s="27">
        <v>339</v>
      </c>
      <c r="J25" s="24">
        <v>333</v>
      </c>
      <c r="K25" s="25">
        <v>334</v>
      </c>
      <c r="L25" s="26">
        <v>332</v>
      </c>
      <c r="M25" s="25">
        <v>327</v>
      </c>
      <c r="N25" s="24">
        <v>324</v>
      </c>
      <c r="O25" s="27">
        <v>314</v>
      </c>
      <c r="P25" s="24">
        <v>304</v>
      </c>
    </row>
    <row r="26" spans="2:16" ht="12.75">
      <c r="B26" s="104"/>
      <c r="C26" s="75"/>
      <c r="D26" s="19" t="s">
        <v>48</v>
      </c>
      <c r="E26" s="18">
        <v>6</v>
      </c>
      <c r="F26" s="17">
        <v>3</v>
      </c>
      <c r="G26" s="18">
        <v>4</v>
      </c>
      <c r="H26" s="19">
        <v>9</v>
      </c>
      <c r="I26" s="20">
        <v>2</v>
      </c>
      <c r="J26" s="19">
        <v>4</v>
      </c>
      <c r="K26" s="18">
        <v>9</v>
      </c>
      <c r="L26" s="17">
        <v>7</v>
      </c>
      <c r="M26" s="18">
        <v>2</v>
      </c>
      <c r="N26" s="19">
        <v>4</v>
      </c>
      <c r="O26" s="20">
        <v>6</v>
      </c>
      <c r="P26" s="19">
        <v>10</v>
      </c>
    </row>
    <row r="27" spans="2:16" ht="12.75">
      <c r="B27" s="105"/>
      <c r="C27" s="76"/>
      <c r="D27" s="15" t="s">
        <v>40</v>
      </c>
      <c r="E27" s="21">
        <v>0.018</v>
      </c>
      <c r="F27" s="22">
        <v>0.009</v>
      </c>
      <c r="G27" s="21">
        <v>0.012</v>
      </c>
      <c r="H27" s="43">
        <f>H26/H25</f>
        <v>0.02727272727272727</v>
      </c>
      <c r="I27" s="48">
        <f>I26/I25</f>
        <v>0.0058997050147492625</v>
      </c>
      <c r="J27" s="43">
        <f>J26/J25</f>
        <v>0.012012012012012012</v>
      </c>
      <c r="K27" s="57">
        <f>9/334</f>
        <v>0.02694610778443114</v>
      </c>
      <c r="L27" s="54">
        <f>7/332</f>
        <v>0.02108433734939759</v>
      </c>
      <c r="M27" s="57">
        <f>2/327</f>
        <v>0.0061162079510703364</v>
      </c>
      <c r="N27" s="43">
        <f>N26/N25</f>
        <v>0.012345679012345678</v>
      </c>
      <c r="O27" s="48">
        <f>O26/O25</f>
        <v>0.01910828025477707</v>
      </c>
      <c r="P27" s="43">
        <f>P26/P25</f>
        <v>0.03289473684210526</v>
      </c>
    </row>
    <row r="28" spans="2:16" ht="12.75">
      <c r="B28" s="106" t="s">
        <v>50</v>
      </c>
      <c r="C28" s="93"/>
      <c r="D28" s="29" t="s">
        <v>51</v>
      </c>
      <c r="E28" s="25">
        <v>4</v>
      </c>
      <c r="F28" s="26">
        <v>0</v>
      </c>
      <c r="G28" s="25">
        <v>0</v>
      </c>
      <c r="H28" s="24">
        <v>4</v>
      </c>
      <c r="I28" s="27">
        <v>1</v>
      </c>
      <c r="J28" s="24">
        <v>3</v>
      </c>
      <c r="K28" s="25">
        <v>4</v>
      </c>
      <c r="L28" s="26">
        <v>4</v>
      </c>
      <c r="M28" s="25">
        <v>0</v>
      </c>
      <c r="N28" s="24">
        <v>1</v>
      </c>
      <c r="O28" s="27">
        <v>2</v>
      </c>
      <c r="P28" s="24">
        <v>3</v>
      </c>
    </row>
    <row r="29" spans="2:16" ht="12.75">
      <c r="B29" s="94"/>
      <c r="C29" s="95"/>
      <c r="D29" s="19" t="s">
        <v>52</v>
      </c>
      <c r="E29" s="18">
        <v>4</v>
      </c>
      <c r="F29" s="17">
        <v>0</v>
      </c>
      <c r="G29" s="18">
        <v>0</v>
      </c>
      <c r="H29" s="19">
        <v>4</v>
      </c>
      <c r="I29" s="20">
        <v>1</v>
      </c>
      <c r="J29" s="19">
        <v>3</v>
      </c>
      <c r="K29" s="18">
        <v>4</v>
      </c>
      <c r="L29" s="17">
        <v>4</v>
      </c>
      <c r="M29" s="18">
        <v>0</v>
      </c>
      <c r="N29" s="19">
        <v>1</v>
      </c>
      <c r="O29" s="20">
        <v>2</v>
      </c>
      <c r="P29" s="19">
        <v>3</v>
      </c>
    </row>
    <row r="30" spans="2:16" ht="12.75">
      <c r="B30" s="94"/>
      <c r="C30" s="95"/>
      <c r="D30" s="30" t="s">
        <v>53</v>
      </c>
      <c r="E30" s="38">
        <v>1</v>
      </c>
      <c r="F30" s="40">
        <v>1</v>
      </c>
      <c r="G30" s="38">
        <v>1</v>
      </c>
      <c r="H30" s="44">
        <v>1</v>
      </c>
      <c r="I30" s="51">
        <v>1</v>
      </c>
      <c r="J30" s="30">
        <v>100</v>
      </c>
      <c r="K30" s="38">
        <v>1</v>
      </c>
      <c r="L30" s="40">
        <v>1</v>
      </c>
      <c r="M30" s="38">
        <v>1</v>
      </c>
      <c r="N30" s="44">
        <v>1</v>
      </c>
      <c r="O30" s="51">
        <v>1</v>
      </c>
      <c r="P30" s="44">
        <v>1</v>
      </c>
    </row>
    <row r="31" spans="2:16" ht="12.75">
      <c r="B31" s="94"/>
      <c r="C31" s="95"/>
      <c r="D31" s="19" t="s">
        <v>41</v>
      </c>
      <c r="E31" s="18">
        <v>12.57</v>
      </c>
      <c r="F31" s="17">
        <v>0</v>
      </c>
      <c r="G31" s="18">
        <v>0</v>
      </c>
      <c r="H31" s="19">
        <v>5.43</v>
      </c>
      <c r="I31" s="20">
        <v>0.67</v>
      </c>
      <c r="J31" s="19">
        <v>5.08</v>
      </c>
      <c r="K31" s="18">
        <v>14</v>
      </c>
      <c r="L31" s="17">
        <v>6.43</v>
      </c>
      <c r="M31" s="18">
        <v>0</v>
      </c>
      <c r="N31" s="19">
        <v>1.15</v>
      </c>
      <c r="O31" s="20">
        <v>7.13</v>
      </c>
      <c r="P31" s="19">
        <v>22.22</v>
      </c>
    </row>
    <row r="32" spans="2:16" ht="12.75">
      <c r="B32" s="96"/>
      <c r="C32" s="97"/>
      <c r="D32" s="15" t="s">
        <v>42</v>
      </c>
      <c r="E32" s="21">
        <v>3.14</v>
      </c>
      <c r="F32" s="22">
        <v>0</v>
      </c>
      <c r="G32" s="21">
        <v>0</v>
      </c>
      <c r="H32" s="45">
        <f>H31/H29</f>
        <v>1.3575</v>
      </c>
      <c r="I32" s="23">
        <v>0.67</v>
      </c>
      <c r="J32" s="45">
        <f>J31/J29</f>
        <v>1.6933333333333334</v>
      </c>
      <c r="K32" s="21">
        <f>14/4</f>
        <v>3.5</v>
      </c>
      <c r="L32" s="55">
        <f>6.43/4</f>
        <v>1.6075</v>
      </c>
      <c r="M32" s="21">
        <v>0</v>
      </c>
      <c r="N32" s="15">
        <v>1.15</v>
      </c>
      <c r="O32" s="47">
        <f>O31/O29</f>
        <v>3.565</v>
      </c>
      <c r="P32" s="45">
        <f>P31/P29</f>
        <v>7.406666666666666</v>
      </c>
    </row>
    <row r="34" spans="2:16" s="3" customFormat="1" ht="12.75">
      <c r="B34" s="71" t="s">
        <v>20</v>
      </c>
      <c r="C34" s="99"/>
      <c r="D34" s="99"/>
      <c r="E34" s="99"/>
      <c r="F34" s="99"/>
      <c r="G34" s="99"/>
      <c r="H34" s="100"/>
      <c r="I34" s="84" t="s">
        <v>1</v>
      </c>
      <c r="J34" s="85"/>
      <c r="K34" s="64" t="s">
        <v>2</v>
      </c>
      <c r="L34" s="65"/>
      <c r="M34" s="84" t="s">
        <v>3</v>
      </c>
      <c r="N34" s="85"/>
      <c r="O34" s="64" t="s">
        <v>4</v>
      </c>
      <c r="P34" s="65"/>
    </row>
    <row r="35" spans="2:16" ht="12.75" customHeight="1">
      <c r="B35" s="114" t="s">
        <v>54</v>
      </c>
      <c r="C35" s="115"/>
      <c r="D35" s="115"/>
      <c r="E35" s="101" t="s">
        <v>55</v>
      </c>
      <c r="F35" s="101"/>
      <c r="G35" s="101"/>
      <c r="H35" s="101"/>
      <c r="I35" s="62"/>
      <c r="J35" s="63"/>
      <c r="K35" s="60"/>
      <c r="L35" s="61"/>
      <c r="M35" s="62"/>
      <c r="N35" s="63"/>
      <c r="O35" s="60"/>
      <c r="P35" s="61"/>
    </row>
    <row r="36" spans="2:16" ht="12.75">
      <c r="B36" s="115"/>
      <c r="C36" s="115"/>
      <c r="D36" s="115"/>
      <c r="E36" s="101" t="s">
        <v>21</v>
      </c>
      <c r="F36" s="101"/>
      <c r="G36" s="101"/>
      <c r="H36" s="101"/>
      <c r="I36" s="62"/>
      <c r="J36" s="63"/>
      <c r="K36" s="60"/>
      <c r="L36" s="61"/>
      <c r="M36" s="62"/>
      <c r="N36" s="63"/>
      <c r="O36" s="60"/>
      <c r="P36" s="61"/>
    </row>
    <row r="37" spans="2:16" ht="12.75">
      <c r="B37" s="115"/>
      <c r="C37" s="115"/>
      <c r="D37" s="115"/>
      <c r="E37" s="101" t="s">
        <v>56</v>
      </c>
      <c r="F37" s="101"/>
      <c r="G37" s="101"/>
      <c r="H37" s="101"/>
      <c r="I37" s="62"/>
      <c r="J37" s="63"/>
      <c r="K37" s="60"/>
      <c r="L37" s="61"/>
      <c r="M37" s="62"/>
      <c r="N37" s="63"/>
      <c r="O37" s="60"/>
      <c r="P37" s="6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58" t="s">
        <v>22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61</v>
      </c>
      <c r="G44" s="6" t="s">
        <v>34</v>
      </c>
      <c r="H44" s="77" t="s">
        <v>62</v>
      </c>
      <c r="I44" s="77"/>
      <c r="J44" s="77"/>
      <c r="L44" s="6" t="s">
        <v>35</v>
      </c>
      <c r="M44" s="78" t="s">
        <v>63</v>
      </c>
      <c r="N44" s="77"/>
      <c r="O44" s="7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2010-04-27T18:57:41Z</cp:lastPrinted>
  <dcterms:created xsi:type="dcterms:W3CDTF">2009-11-05T22:32:05Z</dcterms:created>
  <dcterms:modified xsi:type="dcterms:W3CDTF">2011-02-16T17:04:44Z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