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3920" windowHeight="10470" tabRatio="453" activeTab="0"/>
  </bookViews>
  <sheets>
    <sheet name="CA" sheetId="1" r:id="rId1"/>
    <sheet name="RAW" sheetId="2" r:id="rId2"/>
  </sheets>
  <externalReferences>
    <externalReference r:id="rId5"/>
  </externalReferences>
  <definedNames>
    <definedName name="_xlnm.Print_Area" localSheetId="0">'CA'!$B$1:$X$61</definedName>
  </definedNames>
  <calcPr fullCalcOnLoad="1"/>
</workbook>
</file>

<file path=xl/sharedStrings.xml><?xml version="1.0" encoding="utf-8"?>
<sst xmlns="http://schemas.openxmlformats.org/spreadsheetml/2006/main" count="228" uniqueCount="106">
  <si>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</si>
  <si>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</si>
  <si>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</si>
  <si>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</si>
  <si>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</si>
  <si>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</si>
  <si>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</si>
  <si>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</si>
  <si>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</si>
  <si>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</si>
  <si>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</si>
  <si>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</si>
  <si>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</si>
  <si>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</si>
  <si>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</si>
  <si>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</si>
  <si>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</si>
  <si>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</si>
  <si>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Installation Interval
</t>
    </r>
    <r>
      <rPr>
        <sz val="10"/>
        <rFont val="Arial"/>
        <family val="2"/>
      </rPr>
      <t>Min. standard = 5 bus. Days</t>
    </r>
  </si>
  <si>
    <r>
      <t xml:space="preserve">6% (6 per 100 lines for units w/
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</si>
  <si>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</si>
  <si>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</si>
  <si>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</si>
  <si>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</si>
  <si>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</si>
  <si>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</si>
  <si>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Date filed
(05/15/10)</t>
  </si>
  <si>
    <t>Date filed
(08/15/10)</t>
  </si>
  <si>
    <t>Date filed
(11/15/10)</t>
  </si>
  <si>
    <t>Date filed
(02/15/11)</t>
  </si>
  <si>
    <t>Measurement (Compile quarterly, file annually on February 15)</t>
  </si>
  <si>
    <r>
      <t>Answer Time (Trouble Reports “TR”, Billing &amp; Non-Billing)</t>
    </r>
    <r>
      <rPr>
        <sz val="10"/>
        <rFont val="Arial"/>
        <family val="0"/>
      </rPr>
      <t xml:space="preserve">
Min. standard =  80% of calls ≤ 60 seconds to reach live agent (w/ a menu option to reach live agent)
</t>
    </r>
  </si>
  <si>
    <t>Total # of call seconds to reach live agent</t>
  </si>
  <si>
    <t>% ≤ 60 seconds</t>
  </si>
  <si>
    <t>Total # of Out of Service Appt reports</t>
  </si>
  <si>
    <t>Out of Service Report
APPOINTMENTS</t>
  </si>
  <si>
    <t># of installations w/in 5 Days**</t>
  </si>
  <si>
    <t># &gt; 120 Hours**</t>
  </si>
  <si>
    <t># &gt; 72 hrs &lt; 120 hours**</t>
  </si>
  <si>
    <t>% &gt; 120 Hours**</t>
  </si>
  <si>
    <t>**These rows are not reported to commission and are for informational purposes only.</t>
  </si>
  <si>
    <r>
      <t xml:space="preserve">#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</si>
  <si>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</si>
  <si>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LINES</t>
  </si>
  <si>
    <t>3000 OR MORE</t>
  </si>
  <si>
    <t>TRBL</t>
  </si>
  <si>
    <t>1000 OR LESS</t>
  </si>
  <si>
    <t>OOS24 TOT</t>
  </si>
  <si>
    <t>OOS24 RPR MIN</t>
  </si>
  <si>
    <t>OOS24 MET</t>
  </si>
  <si>
    <t>OOS72TO120</t>
  </si>
  <si>
    <t>OOSGT120</t>
  </si>
  <si>
    <t>OOS24 APPT TOT</t>
  </si>
  <si>
    <t>OOS24 APPT RPR MIN</t>
  </si>
  <si>
    <t>OOS24 APPT MET</t>
  </si>
  <si>
    <t>OOS24 APPT 72TO120</t>
  </si>
  <si>
    <t>OOS24 APPT GT120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</si>
  <si>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</si>
  <si>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</si>
  <si>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</si>
  <si>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</si>
  <si>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</si>
  <si>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</si>
  <si>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</si>
  <si>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</si>
  <si>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</si>
  <si>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</si>
  <si>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</si>
  <si>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</si>
  <si>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 Line Add misses</t>
  </si>
  <si>
    <t>Before C additions</t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</si>
  <si>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</si>
  <si>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</si>
  <si>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</si>
  <si>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</si>
  <si>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</si>
  <si>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</si>
  <si>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Total # of business days</t>
  </si>
  <si>
    <t>Total # of service orders</t>
  </si>
  <si>
    <t>Avg. # of business days</t>
  </si>
  <si>
    <t>Total # of installation commitments</t>
  </si>
  <si>
    <t>Total # of installation commitment met</t>
  </si>
  <si>
    <t>Total # of installation commitment missed</t>
  </si>
  <si>
    <t>Total # of working lines</t>
  </si>
  <si>
    <t>Total # of trouble reports</t>
  </si>
  <si>
    <t>% of trouble reports</t>
  </si>
  <si>
    <t>Total # of outage report tickets</t>
  </si>
  <si>
    <t>Sum of the duration of all outages (hh:mm)</t>
  </si>
  <si>
    <t>Total # of repair tickets restored in &lt; 24hrs</t>
  </si>
  <si>
    <t>% of repair tickets restored ≤ 24 Hours</t>
  </si>
  <si>
    <t>Avg. outage duration  (hh:mm)</t>
  </si>
  <si>
    <t>Total # of calls for TR, Billing &amp; Non-Billing</t>
  </si>
  <si>
    <r>
      <t xml:space="preserve">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5 Business Days**</t>
    </r>
  </si>
  <si>
    <t>CA INST</t>
  </si>
  <si>
    <t>CA INST IN 5</t>
  </si>
  <si>
    <t>CA INST INTERVAL</t>
  </si>
  <si>
    <t>CA INST COM</t>
  </si>
  <si>
    <t>CA INST COM MET</t>
  </si>
  <si>
    <t>NOTE: Answer Time data for EVRVC</t>
  </si>
  <si>
    <t>N/A</t>
  </si>
  <si>
    <t>Frontier Communications of the Southwest, Inc</t>
  </si>
  <si>
    <t>U-1026-C</t>
  </si>
  <si>
    <t>Primary Utility Contact Information</t>
  </si>
  <si>
    <t>Sheila Romano</t>
  </si>
  <si>
    <t>Phone: 916-686-3577</t>
  </si>
  <si>
    <t>E-Mail: sheila.romano@ftr.com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</si>
</sst>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h]:mm"/>
    <numFmt numFmtId="169" formatCode="0.000000"/>
    <numFmt numFmtId="170" formatCode="0.00000"/>
    <numFmt numFmtId="171" formatCode="0.0000"/>
    <numFmt numFmtId="172" formatCode="0.000"/>
    <numFmt numFmtId="173" formatCode="0.0%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 wrapText="1" indent="1"/>
    </xf>
    <xf numFmtId="0" fontId="2" fillId="33" borderId="29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 inden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21" xfId="0" applyFont="1" applyFill="1" applyBorder="1" applyAlignment="1">
      <alignment horizontal="left" vertical="center" wrapText="1" inden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1" fillId="33" borderId="13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1" fontId="0" fillId="33" borderId="14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45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0" xfId="0" applyFont="1" applyFill="1" applyAlignment="1">
      <alignment/>
    </xf>
    <xf numFmtId="2" fontId="1" fillId="33" borderId="36" xfId="0" applyNumberFormat="1" applyFont="1" applyFill="1" applyBorder="1" applyAlignment="1">
      <alignment horizontal="center" vertical="center" wrapText="1"/>
    </xf>
    <xf numFmtId="2" fontId="0" fillId="33" borderId="37" xfId="0" applyNumberFormat="1" applyFont="1" applyFill="1" applyBorder="1" applyAlignment="1">
      <alignment horizontal="center" vertical="center"/>
    </xf>
    <xf numFmtId="2" fontId="0" fillId="33" borderId="38" xfId="0" applyNumberFormat="1" applyFont="1" applyFill="1" applyBorder="1" applyAlignment="1">
      <alignment horizontal="center" vertical="center"/>
    </xf>
    <xf numFmtId="2" fontId="0" fillId="33" borderId="40" xfId="0" applyNumberFormat="1" applyFont="1" applyFill="1" applyBorder="1" applyAlignment="1">
      <alignment horizontal="center" vertical="center"/>
    </xf>
    <xf numFmtId="2" fontId="0" fillId="33" borderId="36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wrapText="1" indent="1"/>
    </xf>
    <xf numFmtId="0" fontId="0" fillId="0" borderId="47" xfId="0" applyFont="1" applyBorder="1" applyAlignment="1">
      <alignment horizontal="left" vertical="center" wrapText="1" indent="1"/>
    </xf>
    <xf numFmtId="0" fontId="0" fillId="0" borderId="47" xfId="0" applyFont="1" applyFill="1" applyBorder="1" applyAlignment="1">
      <alignment horizontal="left" vertical="center" wrapText="1" indent="1"/>
    </xf>
    <xf numFmtId="0" fontId="0" fillId="33" borderId="47" xfId="0" applyFont="1" applyFill="1" applyBorder="1" applyAlignment="1">
      <alignment horizontal="left" vertical="center" wrapText="1" indent="1"/>
    </xf>
    <xf numFmtId="0" fontId="0" fillId="33" borderId="48" xfId="0" applyFont="1" applyFill="1" applyBorder="1" applyAlignment="1">
      <alignment horizontal="left" vertical="center" wrapText="1" indent="1"/>
    </xf>
    <xf numFmtId="0" fontId="1" fillId="0" borderId="2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left" vertical="center" wrapText="1" indent="1"/>
    </xf>
    <xf numFmtId="2" fontId="0" fillId="33" borderId="10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left" vertical="center" wrapText="1" inden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43" xfId="0" applyNumberFormat="1" applyFill="1" applyBorder="1" applyAlignment="1">
      <alignment horizontal="center" vertical="center"/>
    </xf>
    <xf numFmtId="2" fontId="0" fillId="33" borderId="44" xfId="0" applyNumberForma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 indent="1"/>
    </xf>
    <xf numFmtId="1" fontId="1" fillId="0" borderId="35" xfId="0" applyNumberFormat="1" applyFont="1" applyFill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 wrapText="1"/>
    </xf>
    <xf numFmtId="168" fontId="1" fillId="0" borderId="47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3" fontId="3" fillId="0" borderId="38" xfId="42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" fontId="0" fillId="33" borderId="59" xfId="0" applyNumberFormat="1" applyFont="1" applyFill="1" applyBorder="1" applyAlignment="1">
      <alignment horizontal="center" vertical="center"/>
    </xf>
    <xf numFmtId="2" fontId="0" fillId="33" borderId="42" xfId="0" applyNumberFormat="1" applyFont="1" applyFill="1" applyBorder="1" applyAlignment="1">
      <alignment horizontal="center" vertical="center"/>
    </xf>
    <xf numFmtId="2" fontId="0" fillId="33" borderId="5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0" fillId="33" borderId="42" xfId="0" applyNumberFormat="1" applyFill="1" applyBorder="1" applyAlignment="1">
      <alignment horizontal="center" vertical="center"/>
    </xf>
    <xf numFmtId="2" fontId="0" fillId="33" borderId="50" xfId="0" applyNumberForma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10" fillId="0" borderId="3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3" fillId="0" borderId="3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4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3" fillId="0" borderId="45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5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cc416\LOCALS~1\Temp\Temporary%20Directory%201%20for%20CA%20GO-1332%204Q2010-DEC.zip\CA%20GO-1332%204Q2010-DEC\CA%20Answer%20Ti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"/>
      <sheetName val="Aug"/>
      <sheetName val="SEP"/>
    </sheetNames>
    <sheetDataSet>
      <sheetData sheetId="2">
        <row r="7">
          <cell r="B7">
            <v>176168</v>
          </cell>
          <cell r="D7">
            <v>0.8915410290177558</v>
          </cell>
          <cell r="E7">
            <v>13062348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61"/>
  <sheetViews>
    <sheetView tabSelected="1" view="pageBreakPreview" zoomScale="85" zoomScaleNormal="85" zoomScaleSheetLayoutView="85" zoomScalePageLayoutView="0" workbookViewId="0" topLeftCell="A1">
      <selection activeCell="C64" sqref="C6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29.7109375" style="0" customWidth="1"/>
    <col min="4" max="4" width="39.7109375" style="0" customWidth="1"/>
    <col min="5" max="5" width="8.7109375" style="0" bestFit="1" customWidth="1"/>
    <col min="11" max="11" width="9.28125" style="0" bestFit="1" customWidth="1"/>
    <col min="12" max="12" width="9.7109375" style="0" bestFit="1" customWidth="1"/>
  </cols>
  <sheetData>
    <row r="1" spans="3:16" s="71" customFormat="1" ht="79.5" customHeight="1">
      <c r="C1" s="195" t="s">
        <v>71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2:15" s="72" customFormat="1" ht="13.5" thickBot="1">
      <c r="B2" s="72" t="s">
        <v>72</v>
      </c>
      <c r="D2" s="197" t="s">
        <v>100</v>
      </c>
      <c r="E2" s="198"/>
      <c r="I2" s="73" t="s">
        <v>73</v>
      </c>
      <c r="J2" s="74" t="s">
        <v>101</v>
      </c>
      <c r="M2" s="72" t="s">
        <v>74</v>
      </c>
      <c r="N2" s="75"/>
      <c r="O2" s="77">
        <v>2010</v>
      </c>
    </row>
    <row r="3" spans="2:14" s="71" customFormat="1" ht="12.75">
      <c r="B3" s="72"/>
      <c r="I3" s="72"/>
      <c r="J3" s="72"/>
      <c r="K3" s="72"/>
      <c r="L3" s="72"/>
      <c r="M3" s="72"/>
      <c r="N3" s="72"/>
    </row>
    <row r="4" spans="2:15" s="72" customFormat="1" ht="13.5" thickBot="1">
      <c r="B4" s="72" t="s">
        <v>75</v>
      </c>
      <c r="D4" s="76"/>
      <c r="E4" s="76"/>
      <c r="I4" s="73" t="s">
        <v>76</v>
      </c>
      <c r="J4" s="75"/>
      <c r="L4" s="213" t="s">
        <v>100</v>
      </c>
      <c r="M4" s="214"/>
      <c r="N4" s="215"/>
      <c r="O4" s="215"/>
    </row>
    <row r="5" spans="2:5" s="71" customFormat="1" ht="12.75">
      <c r="B5" s="72"/>
      <c r="C5" s="72"/>
      <c r="D5" s="72"/>
      <c r="E5" s="72"/>
    </row>
    <row r="6" s="71" customFormat="1" ht="13.5" thickBot="1"/>
    <row r="7" spans="2:16" ht="28.5" customHeight="1" thickBot="1">
      <c r="B7" s="186" t="s">
        <v>0</v>
      </c>
      <c r="C7" s="187"/>
      <c r="D7" s="188"/>
      <c r="E7" s="208" t="s">
        <v>26</v>
      </c>
      <c r="F7" s="209"/>
      <c r="G7" s="210"/>
      <c r="H7" s="211" t="s">
        <v>27</v>
      </c>
      <c r="I7" s="209"/>
      <c r="J7" s="212"/>
      <c r="K7" s="208" t="s">
        <v>28</v>
      </c>
      <c r="L7" s="209"/>
      <c r="M7" s="210"/>
      <c r="N7" s="211" t="s">
        <v>29</v>
      </c>
      <c r="O7" s="209"/>
      <c r="P7" s="210"/>
    </row>
    <row r="8" spans="2:16" ht="20.25" customHeight="1" thickBot="1">
      <c r="B8" s="189"/>
      <c r="C8" s="190"/>
      <c r="D8" s="191"/>
      <c r="E8" s="181" t="s">
        <v>22</v>
      </c>
      <c r="F8" s="182"/>
      <c r="G8" s="183"/>
      <c r="H8" s="184" t="s">
        <v>23</v>
      </c>
      <c r="I8" s="182"/>
      <c r="J8" s="185"/>
      <c r="K8" s="219" t="s">
        <v>24</v>
      </c>
      <c r="L8" s="220"/>
      <c r="M8" s="221"/>
      <c r="N8" s="184" t="s">
        <v>25</v>
      </c>
      <c r="O8" s="182"/>
      <c r="P8" s="183"/>
    </row>
    <row r="9" spans="2:16" ht="20.25" customHeight="1" thickBot="1">
      <c r="B9" s="192"/>
      <c r="C9" s="193"/>
      <c r="D9" s="194"/>
      <c r="E9" s="7" t="s">
        <v>1</v>
      </c>
      <c r="F9" s="8" t="s">
        <v>2</v>
      </c>
      <c r="G9" s="9" t="s">
        <v>3</v>
      </c>
      <c r="H9" s="10" t="s">
        <v>4</v>
      </c>
      <c r="I9" s="8" t="s">
        <v>5</v>
      </c>
      <c r="J9" s="11" t="s">
        <v>6</v>
      </c>
      <c r="K9" s="146" t="s">
        <v>7</v>
      </c>
      <c r="L9" s="144" t="s">
        <v>8</v>
      </c>
      <c r="M9" s="145" t="s">
        <v>9</v>
      </c>
      <c r="N9" s="143" t="s">
        <v>10</v>
      </c>
      <c r="O9" s="144" t="s">
        <v>11</v>
      </c>
      <c r="P9" s="145" t="s">
        <v>12</v>
      </c>
    </row>
    <row r="10" spans="2:16" ht="15.75" customHeight="1" hidden="1">
      <c r="B10" s="199" t="s">
        <v>18</v>
      </c>
      <c r="C10" s="200"/>
      <c r="D10" s="88" t="s">
        <v>77</v>
      </c>
      <c r="E10" s="93"/>
      <c r="F10" s="19"/>
      <c r="G10" s="20"/>
      <c r="H10" s="19"/>
      <c r="I10" s="19"/>
      <c r="J10" s="21"/>
      <c r="K10" s="31">
        <f>RAW!K4</f>
        <v>185</v>
      </c>
      <c r="L10" s="28">
        <f>RAW!L4</f>
        <v>108</v>
      </c>
      <c r="M10" s="29">
        <f>RAW!M4</f>
        <v>132</v>
      </c>
      <c r="N10" s="30">
        <f>RAW!N4</f>
        <v>200</v>
      </c>
      <c r="O10" s="31">
        <f>RAW!O4</f>
        <v>260</v>
      </c>
      <c r="P10" s="29"/>
    </row>
    <row r="11" spans="2:16" ht="15.75" customHeight="1" hidden="1">
      <c r="B11" s="201"/>
      <c r="C11" s="202"/>
      <c r="D11" s="89" t="s">
        <v>78</v>
      </c>
      <c r="E11" s="4"/>
      <c r="F11" s="1"/>
      <c r="G11" s="2"/>
      <c r="H11" s="1"/>
      <c r="I11" s="1"/>
      <c r="J11" s="5"/>
      <c r="K11" s="6">
        <f>RAW!K2</f>
        <v>60</v>
      </c>
      <c r="L11" s="1">
        <f>RAW!L2</f>
        <v>64</v>
      </c>
      <c r="M11" s="2">
        <f>RAW!M2</f>
        <v>59</v>
      </c>
      <c r="N11" s="3">
        <f>RAW!N2</f>
        <v>68</v>
      </c>
      <c r="O11" s="6">
        <f>RAW!O2</f>
        <v>71</v>
      </c>
      <c r="P11" s="2"/>
    </row>
    <row r="12" spans="2:16" s="78" customFormat="1" ht="15.75" customHeight="1" hidden="1">
      <c r="B12" s="201"/>
      <c r="C12" s="202"/>
      <c r="D12" s="90" t="s">
        <v>79</v>
      </c>
      <c r="E12" s="94"/>
      <c r="F12" s="84"/>
      <c r="G12" s="85"/>
      <c r="H12" s="84"/>
      <c r="I12" s="84"/>
      <c r="J12" s="129"/>
      <c r="K12" s="96">
        <f>K10/K11</f>
        <v>3.0833333333333335</v>
      </c>
      <c r="L12" s="84">
        <f>L10/L11</f>
        <v>1.6875</v>
      </c>
      <c r="M12" s="85">
        <f>M10/M11</f>
        <v>2.23728813559322</v>
      </c>
      <c r="N12" s="147">
        <f>N10/N11</f>
        <v>2.9411764705882355</v>
      </c>
      <c r="O12" s="96">
        <f>O10/O11</f>
        <v>3.6619718309859155</v>
      </c>
      <c r="P12" s="85"/>
    </row>
    <row r="13" spans="2:16" s="57" customFormat="1" ht="15.75" customHeight="1" hidden="1">
      <c r="B13" s="201"/>
      <c r="C13" s="202"/>
      <c r="D13" s="91" t="s">
        <v>36</v>
      </c>
      <c r="E13" s="95"/>
      <c r="F13" s="86"/>
      <c r="G13" s="87"/>
      <c r="H13" s="86"/>
      <c r="I13" s="86"/>
      <c r="J13" s="130"/>
      <c r="K13" s="97">
        <f>RAW!K3</f>
        <v>52</v>
      </c>
      <c r="L13" s="86">
        <f>RAW!L3</f>
        <v>62</v>
      </c>
      <c r="M13" s="87">
        <f>RAW!M3</f>
        <v>58</v>
      </c>
      <c r="N13" s="148">
        <f>RAW!N3</f>
        <v>68</v>
      </c>
      <c r="O13" s="97">
        <f>RAW!O3</f>
        <v>69</v>
      </c>
      <c r="P13" s="87"/>
    </row>
    <row r="14" spans="2:16" s="70" customFormat="1" ht="15.75" customHeight="1" hidden="1" thickBot="1">
      <c r="B14" s="203"/>
      <c r="C14" s="204"/>
      <c r="D14" s="92" t="s">
        <v>92</v>
      </c>
      <c r="E14" s="79"/>
      <c r="F14" s="80"/>
      <c r="G14" s="81"/>
      <c r="H14" s="80"/>
      <c r="I14" s="80"/>
      <c r="J14" s="82"/>
      <c r="K14" s="56">
        <f>K13/K11*100</f>
        <v>86.66666666666667</v>
      </c>
      <c r="L14" s="53">
        <f>L13/L11*100</f>
        <v>96.875</v>
      </c>
      <c r="M14" s="54">
        <f>M13/M11*100</f>
        <v>98.30508474576271</v>
      </c>
      <c r="N14" s="156">
        <f>N13/N11*100</f>
        <v>100</v>
      </c>
      <c r="O14" s="157">
        <f>O13/O11*100</f>
        <v>97.1830985915493</v>
      </c>
      <c r="P14" s="158"/>
    </row>
    <row r="15" spans="2:16" ht="15.75" customHeight="1">
      <c r="B15" s="222" t="s">
        <v>16</v>
      </c>
      <c r="C15" s="223"/>
      <c r="D15" s="12" t="s">
        <v>80</v>
      </c>
      <c r="E15" s="18"/>
      <c r="F15" s="19"/>
      <c r="G15" s="20"/>
      <c r="H15" s="19"/>
      <c r="I15" s="19"/>
      <c r="J15" s="21"/>
      <c r="K15" s="6">
        <f>RAW!K5</f>
        <v>64</v>
      </c>
      <c r="L15" s="1">
        <f>RAW!L5</f>
        <v>70</v>
      </c>
      <c r="M15" s="5">
        <f>RAW!M5</f>
        <v>68</v>
      </c>
      <c r="N15" s="22">
        <f>RAW!N5</f>
        <v>79</v>
      </c>
      <c r="O15" s="19">
        <f>RAW!O5</f>
        <v>89</v>
      </c>
      <c r="P15" s="20">
        <f>RAW!P5</f>
        <v>69</v>
      </c>
    </row>
    <row r="16" spans="2:16" ht="15.75" customHeight="1">
      <c r="B16" s="224"/>
      <c r="C16" s="225"/>
      <c r="D16" s="13" t="s">
        <v>81</v>
      </c>
      <c r="E16" s="4"/>
      <c r="F16" s="1"/>
      <c r="G16" s="2"/>
      <c r="H16" s="1"/>
      <c r="I16" s="1"/>
      <c r="J16" s="5"/>
      <c r="K16" s="6">
        <f>RAW!K6</f>
        <v>62</v>
      </c>
      <c r="L16" s="1">
        <f>RAW!L6</f>
        <v>65</v>
      </c>
      <c r="M16" s="5">
        <f>RAW!M6</f>
        <v>67</v>
      </c>
      <c r="N16" s="6">
        <f>RAW!N6</f>
        <v>78</v>
      </c>
      <c r="O16" s="1">
        <f>RAW!O6</f>
        <v>86</v>
      </c>
      <c r="P16" s="2">
        <f>RAW!P6</f>
        <v>66</v>
      </c>
    </row>
    <row r="17" spans="2:16" ht="15.75" customHeight="1">
      <c r="B17" s="226"/>
      <c r="C17" s="227"/>
      <c r="D17" s="98" t="s">
        <v>82</v>
      </c>
      <c r="E17" s="99"/>
      <c r="F17" s="100"/>
      <c r="G17" s="101"/>
      <c r="H17" s="100"/>
      <c r="I17" s="100"/>
      <c r="J17" s="131"/>
      <c r="K17" s="6">
        <f aca="true" t="shared" si="0" ref="K17:P17">K15-K16</f>
        <v>2</v>
      </c>
      <c r="L17" s="1">
        <f t="shared" si="0"/>
        <v>5</v>
      </c>
      <c r="M17" s="5">
        <f t="shared" si="0"/>
        <v>1</v>
      </c>
      <c r="N17" s="6">
        <f t="shared" si="0"/>
        <v>1</v>
      </c>
      <c r="O17" s="1">
        <f t="shared" si="0"/>
        <v>3</v>
      </c>
      <c r="P17" s="2">
        <f t="shared" si="0"/>
        <v>3</v>
      </c>
    </row>
    <row r="18" spans="2:16" ht="15.75" customHeight="1" thickBot="1">
      <c r="B18" s="228"/>
      <c r="C18" s="229"/>
      <c r="D18" s="14" t="s">
        <v>13</v>
      </c>
      <c r="E18" s="32"/>
      <c r="F18" s="33"/>
      <c r="G18" s="34"/>
      <c r="H18" s="33"/>
      <c r="I18" s="33"/>
      <c r="J18" s="132"/>
      <c r="K18" s="39">
        <f aca="true" t="shared" si="1" ref="K18:P18">K16/K15*100</f>
        <v>96.875</v>
      </c>
      <c r="L18" s="36">
        <f t="shared" si="1"/>
        <v>92.85714285714286</v>
      </c>
      <c r="M18" s="38">
        <f t="shared" si="1"/>
        <v>98.52941176470588</v>
      </c>
      <c r="N18" s="39">
        <f t="shared" si="1"/>
        <v>98.73417721518987</v>
      </c>
      <c r="O18" s="36">
        <f t="shared" si="1"/>
        <v>96.62921348314607</v>
      </c>
      <c r="P18" s="37">
        <f t="shared" si="1"/>
        <v>95.65217391304348</v>
      </c>
    </row>
    <row r="19" spans="2:16" ht="15.75" customHeight="1" thickBot="1">
      <c r="B19" s="233" t="s">
        <v>14</v>
      </c>
      <c r="C19" s="234"/>
      <c r="D19" s="24"/>
      <c r="E19" s="25"/>
      <c r="F19" s="26"/>
      <c r="G19" s="27"/>
      <c r="H19" s="26"/>
      <c r="I19" s="26"/>
      <c r="J19" s="133"/>
      <c r="K19" s="152"/>
      <c r="L19" s="149"/>
      <c r="M19" s="155"/>
      <c r="N19" s="152"/>
      <c r="O19" s="149"/>
      <c r="P19" s="153"/>
    </row>
    <row r="20" spans="2:16" ht="15.75" customHeight="1">
      <c r="B20" s="230" t="s">
        <v>15</v>
      </c>
      <c r="C20" s="205" t="s">
        <v>19</v>
      </c>
      <c r="D20" s="12" t="s">
        <v>83</v>
      </c>
      <c r="E20" s="18"/>
      <c r="F20" s="19"/>
      <c r="G20" s="20"/>
      <c r="H20" s="19"/>
      <c r="I20" s="19"/>
      <c r="J20" s="21"/>
      <c r="K20" s="6">
        <f>RAW!K9</f>
        <v>6134</v>
      </c>
      <c r="L20" s="1">
        <f>RAW!L9</f>
        <v>6054</v>
      </c>
      <c r="M20" s="5">
        <f>RAW!M9</f>
        <v>5998</v>
      </c>
      <c r="N20" s="6">
        <f>RAW!N9</f>
        <v>5930</v>
      </c>
      <c r="O20" s="1">
        <f>RAW!O9</f>
        <v>5895</v>
      </c>
      <c r="P20" s="2">
        <f>RAW!P9</f>
        <v>5865</v>
      </c>
    </row>
    <row r="21" spans="2:16" ht="15.75" customHeight="1">
      <c r="B21" s="231"/>
      <c r="C21" s="206"/>
      <c r="D21" s="13" t="s">
        <v>84</v>
      </c>
      <c r="E21" s="4"/>
      <c r="F21" s="1"/>
      <c r="G21" s="2"/>
      <c r="H21" s="1"/>
      <c r="I21" s="1"/>
      <c r="J21" s="5"/>
      <c r="K21" s="6">
        <f>RAW!K10</f>
        <v>30</v>
      </c>
      <c r="L21" s="1">
        <f>RAW!L10</f>
        <v>56</v>
      </c>
      <c r="M21" s="5">
        <f>RAW!M10</f>
        <v>31</v>
      </c>
      <c r="N21" s="6">
        <f>RAW!N10</f>
        <v>28</v>
      </c>
      <c r="O21" s="1">
        <f>RAW!O10</f>
        <v>41</v>
      </c>
      <c r="P21" s="2">
        <f>RAW!P10</f>
        <v>73</v>
      </c>
    </row>
    <row r="22" spans="2:16" ht="15.75" customHeight="1" thickBot="1">
      <c r="B22" s="231"/>
      <c r="C22" s="207"/>
      <c r="D22" s="14" t="s">
        <v>85</v>
      </c>
      <c r="E22" s="32"/>
      <c r="F22" s="33"/>
      <c r="G22" s="34"/>
      <c r="H22" s="33"/>
      <c r="I22" s="33"/>
      <c r="J22" s="132"/>
      <c r="K22" s="39">
        <f aca="true" t="shared" si="2" ref="K22:P22">K21/K20*100</f>
        <v>0.48907727420932506</v>
      </c>
      <c r="L22" s="36">
        <f t="shared" si="2"/>
        <v>0.9250082590023125</v>
      </c>
      <c r="M22" s="38">
        <f t="shared" si="2"/>
        <v>0.5168389463154385</v>
      </c>
      <c r="N22" s="39">
        <f t="shared" si="2"/>
        <v>0.4721753794266442</v>
      </c>
      <c r="O22" s="36">
        <f t="shared" si="2"/>
        <v>0.6955046649703138</v>
      </c>
      <c r="P22" s="37">
        <f t="shared" si="2"/>
        <v>1.2446717817561808</v>
      </c>
    </row>
    <row r="23" spans="2:16" ht="15.75" customHeight="1">
      <c r="B23" s="231"/>
      <c r="C23" s="205" t="s">
        <v>20</v>
      </c>
      <c r="D23" s="12" t="s">
        <v>83</v>
      </c>
      <c r="E23" s="18"/>
      <c r="F23" s="19"/>
      <c r="G23" s="20"/>
      <c r="H23" s="19"/>
      <c r="I23" s="19"/>
      <c r="J23" s="21"/>
      <c r="K23" s="6" t="s">
        <v>99</v>
      </c>
      <c r="L23" s="1" t="s">
        <v>99</v>
      </c>
      <c r="M23" s="5" t="s">
        <v>99</v>
      </c>
      <c r="N23" s="6" t="s">
        <v>99</v>
      </c>
      <c r="O23" s="1" t="s">
        <v>99</v>
      </c>
      <c r="P23" s="2" t="s">
        <v>99</v>
      </c>
    </row>
    <row r="24" spans="2:16" ht="15.75" customHeight="1">
      <c r="B24" s="231"/>
      <c r="C24" s="206"/>
      <c r="D24" s="13" t="s">
        <v>84</v>
      </c>
      <c r="E24" s="4"/>
      <c r="F24" s="1"/>
      <c r="G24" s="2"/>
      <c r="H24" s="1"/>
      <c r="I24" s="1"/>
      <c r="J24" s="5"/>
      <c r="K24" s="6" t="s">
        <v>99</v>
      </c>
      <c r="L24" s="1" t="s">
        <v>99</v>
      </c>
      <c r="M24" s="5" t="s">
        <v>99</v>
      </c>
      <c r="N24" s="6" t="s">
        <v>99</v>
      </c>
      <c r="O24" s="1" t="s">
        <v>99</v>
      </c>
      <c r="P24" s="2" t="s">
        <v>99</v>
      </c>
    </row>
    <row r="25" spans="2:16" ht="15.75" customHeight="1" thickBot="1">
      <c r="B25" s="231"/>
      <c r="C25" s="207"/>
      <c r="D25" s="14" t="s">
        <v>85</v>
      </c>
      <c r="E25" s="32"/>
      <c r="F25" s="33"/>
      <c r="G25" s="34"/>
      <c r="H25" s="33"/>
      <c r="I25" s="33"/>
      <c r="J25" s="132"/>
      <c r="K25" s="154" t="s">
        <v>99</v>
      </c>
      <c r="L25" s="150" t="s">
        <v>99</v>
      </c>
      <c r="M25" s="38" t="s">
        <v>99</v>
      </c>
      <c r="N25" s="39" t="s">
        <v>99</v>
      </c>
      <c r="O25" s="36" t="s">
        <v>99</v>
      </c>
      <c r="P25" s="37" t="s">
        <v>99</v>
      </c>
    </row>
    <row r="26" spans="2:16" ht="15.75" customHeight="1">
      <c r="B26" s="231"/>
      <c r="C26" s="205" t="s">
        <v>21</v>
      </c>
      <c r="D26" s="12" t="s">
        <v>83</v>
      </c>
      <c r="E26" s="18"/>
      <c r="F26" s="19"/>
      <c r="G26" s="20"/>
      <c r="H26" s="19"/>
      <c r="I26" s="19"/>
      <c r="J26" s="21"/>
      <c r="K26" s="6">
        <f>RAW!K11</f>
        <v>2793</v>
      </c>
      <c r="L26" s="1">
        <f>RAW!L11</f>
        <v>2296</v>
      </c>
      <c r="M26" s="5">
        <f>RAW!M11</f>
        <v>2768</v>
      </c>
      <c r="N26" s="6">
        <f>RAW!N11</f>
        <v>2750</v>
      </c>
      <c r="O26" s="1">
        <f>RAW!O11</f>
        <v>2730</v>
      </c>
      <c r="P26" s="2">
        <f>RAW!P11</f>
        <v>2721</v>
      </c>
    </row>
    <row r="27" spans="2:16" ht="15.75" customHeight="1">
      <c r="B27" s="231"/>
      <c r="C27" s="206"/>
      <c r="D27" s="13" t="s">
        <v>84</v>
      </c>
      <c r="E27" s="4"/>
      <c r="F27" s="1"/>
      <c r="G27" s="2"/>
      <c r="H27" s="1"/>
      <c r="I27" s="1"/>
      <c r="J27" s="5"/>
      <c r="K27" s="6">
        <f>RAW!K12</f>
        <v>24</v>
      </c>
      <c r="L27" s="1">
        <f>RAW!L12</f>
        <v>68</v>
      </c>
      <c r="M27" s="5">
        <f>RAW!M12</f>
        <v>32</v>
      </c>
      <c r="N27" s="6">
        <f>RAW!N12</f>
        <v>24</v>
      </c>
      <c r="O27" s="1">
        <f>RAW!O12</f>
        <v>26</v>
      </c>
      <c r="P27" s="2">
        <f>RAW!P12</f>
        <v>91</v>
      </c>
    </row>
    <row r="28" spans="2:16" ht="15.75" customHeight="1" thickBot="1">
      <c r="B28" s="232"/>
      <c r="C28" s="207"/>
      <c r="D28" s="14" t="s">
        <v>85</v>
      </c>
      <c r="E28" s="32"/>
      <c r="F28" s="33"/>
      <c r="G28" s="34"/>
      <c r="H28" s="33"/>
      <c r="I28" s="33"/>
      <c r="J28" s="132"/>
      <c r="K28" s="39">
        <f aca="true" t="shared" si="3" ref="K28:P28">K27/K26*100</f>
        <v>0.8592910848549946</v>
      </c>
      <c r="L28" s="36">
        <f t="shared" si="3"/>
        <v>2.961672473867596</v>
      </c>
      <c r="M28" s="38">
        <f t="shared" si="3"/>
        <v>1.1560693641618496</v>
      </c>
      <c r="N28" s="39">
        <f t="shared" si="3"/>
        <v>0.8727272727272728</v>
      </c>
      <c r="O28" s="36">
        <f t="shared" si="3"/>
        <v>0.9523809523809524</v>
      </c>
      <c r="P28" s="37">
        <f t="shared" si="3"/>
        <v>3.3443586916574786</v>
      </c>
    </row>
    <row r="29" spans="2:16" ht="15.75" customHeight="1">
      <c r="B29" s="199" t="s">
        <v>17</v>
      </c>
      <c r="C29" s="200"/>
      <c r="D29" s="12" t="s">
        <v>86</v>
      </c>
      <c r="E29" s="18"/>
      <c r="F29" s="19"/>
      <c r="G29" s="21"/>
      <c r="H29" s="19"/>
      <c r="I29" s="19"/>
      <c r="J29" s="21"/>
      <c r="K29" s="6">
        <f>RAW!K15</f>
        <v>45</v>
      </c>
      <c r="L29" s="1">
        <f>RAW!L15</f>
        <v>64</v>
      </c>
      <c r="M29" s="5">
        <f>RAW!M15</f>
        <v>57</v>
      </c>
      <c r="N29" s="6">
        <f>RAW!N15</f>
        <v>48</v>
      </c>
      <c r="O29" s="1">
        <f>RAW!O15</f>
        <v>50</v>
      </c>
      <c r="P29" s="2">
        <f>RAW!P15</f>
        <v>152</v>
      </c>
    </row>
    <row r="30" spans="2:16" s="78" customFormat="1" ht="15.75" customHeight="1">
      <c r="B30" s="201"/>
      <c r="C30" s="202"/>
      <c r="D30" s="44" t="s">
        <v>88</v>
      </c>
      <c r="E30" s="115"/>
      <c r="F30" s="102"/>
      <c r="G30" s="103"/>
      <c r="H30" s="102"/>
      <c r="I30" s="102"/>
      <c r="J30" s="103"/>
      <c r="K30" s="104">
        <f>RAW!K17</f>
        <v>43</v>
      </c>
      <c r="L30" s="102">
        <f>RAW!L17</f>
        <v>63</v>
      </c>
      <c r="M30" s="103">
        <f>RAW!M17</f>
        <v>56</v>
      </c>
      <c r="N30" s="104">
        <f>RAW!N17</f>
        <v>48</v>
      </c>
      <c r="O30" s="102">
        <f>RAW!O17</f>
        <v>49</v>
      </c>
      <c r="P30" s="105">
        <f>RAW!P17</f>
        <v>145</v>
      </c>
    </row>
    <row r="31" spans="2:16" ht="15.75" customHeight="1">
      <c r="B31" s="201"/>
      <c r="C31" s="202"/>
      <c r="D31" s="13" t="s">
        <v>89</v>
      </c>
      <c r="E31" s="35"/>
      <c r="F31" s="36"/>
      <c r="G31" s="38"/>
      <c r="H31" s="36"/>
      <c r="I31" s="36"/>
      <c r="J31" s="38"/>
      <c r="K31" s="39">
        <f aca="true" t="shared" si="4" ref="K31:P31">K30/K29*100</f>
        <v>95.55555555555556</v>
      </c>
      <c r="L31" s="36">
        <f t="shared" si="4"/>
        <v>98.4375</v>
      </c>
      <c r="M31" s="38">
        <f t="shared" si="4"/>
        <v>98.24561403508771</v>
      </c>
      <c r="N31" s="39">
        <f t="shared" si="4"/>
        <v>100</v>
      </c>
      <c r="O31" s="36">
        <f t="shared" si="4"/>
        <v>98</v>
      </c>
      <c r="P31" s="37">
        <f t="shared" si="4"/>
        <v>95.39473684210526</v>
      </c>
    </row>
    <row r="32" spans="2:16" s="78" customFormat="1" ht="15.75" customHeight="1">
      <c r="B32" s="201"/>
      <c r="C32" s="202"/>
      <c r="D32" s="44" t="s">
        <v>87</v>
      </c>
      <c r="E32" s="120"/>
      <c r="F32" s="120"/>
      <c r="G32" s="126"/>
      <c r="H32" s="120"/>
      <c r="I32" s="120"/>
      <c r="J32" s="126"/>
      <c r="K32" s="120">
        <f>RAW!K16/1440</f>
        <v>22.09861111111111</v>
      </c>
      <c r="L32" s="151">
        <f>RAW!L16/1440</f>
        <v>44.511805555555554</v>
      </c>
      <c r="M32" s="122">
        <f>RAW!M16/1440</f>
        <v>29.155555555555555</v>
      </c>
      <c r="N32" s="123">
        <f>RAW!N16/1440</f>
        <v>20.622222222222224</v>
      </c>
      <c r="O32" s="121">
        <f>RAW!O16/1440</f>
        <v>21.506944444444443</v>
      </c>
      <c r="P32" s="124">
        <f>RAW!P16/1440</f>
        <v>58.83611111111111</v>
      </c>
    </row>
    <row r="33" spans="2:16" s="78" customFormat="1" ht="15.75" customHeight="1">
      <c r="B33" s="201"/>
      <c r="C33" s="202"/>
      <c r="D33" s="44" t="s">
        <v>90</v>
      </c>
      <c r="E33" s="120"/>
      <c r="F33" s="121"/>
      <c r="G33" s="122"/>
      <c r="H33" s="121"/>
      <c r="I33" s="121"/>
      <c r="J33" s="122"/>
      <c r="K33" s="123">
        <f aca="true" t="shared" si="5" ref="K33:P33">K32/K29</f>
        <v>0.49108024691358027</v>
      </c>
      <c r="L33" s="121">
        <f t="shared" si="5"/>
        <v>0.6954969618055555</v>
      </c>
      <c r="M33" s="122">
        <f t="shared" si="5"/>
        <v>0.5115009746588693</v>
      </c>
      <c r="N33" s="123">
        <f t="shared" si="5"/>
        <v>0.42962962962962964</v>
      </c>
      <c r="O33" s="121">
        <f t="shared" si="5"/>
        <v>0.43013888888888885</v>
      </c>
      <c r="P33" s="124">
        <f t="shared" si="5"/>
        <v>0.38707967836257307</v>
      </c>
    </row>
    <row r="34" spans="2:24" s="57" customFormat="1" ht="15.75" customHeight="1">
      <c r="B34" s="201"/>
      <c r="C34" s="202"/>
      <c r="D34" s="51" t="s">
        <v>41</v>
      </c>
      <c r="E34" s="58"/>
      <c r="F34" s="59"/>
      <c r="G34" s="61"/>
      <c r="H34" s="59"/>
      <c r="I34" s="59"/>
      <c r="J34" s="61"/>
      <c r="K34" s="62">
        <f>RAW!K18</f>
        <v>0</v>
      </c>
      <c r="L34" s="59">
        <f>RAW!L18</f>
        <v>0</v>
      </c>
      <c r="M34" s="61">
        <f>RAW!M18</f>
        <v>1</v>
      </c>
      <c r="N34" s="62">
        <f>RAW!N18</f>
        <v>0</v>
      </c>
      <c r="O34" s="59">
        <f>RAW!O18</f>
        <v>0</v>
      </c>
      <c r="P34" s="60">
        <f>RAW!P18</f>
        <v>0</v>
      </c>
      <c r="Q34" s="78"/>
      <c r="R34" s="78"/>
      <c r="S34" s="78"/>
      <c r="T34" s="78"/>
      <c r="U34" s="78"/>
      <c r="V34" s="78"/>
      <c r="W34" s="78"/>
      <c r="X34" s="78"/>
    </row>
    <row r="35" spans="2:24" s="70" customFormat="1" ht="15.75" customHeight="1">
      <c r="B35" s="201"/>
      <c r="C35" s="202"/>
      <c r="D35" s="51" t="s">
        <v>42</v>
      </c>
      <c r="E35" s="52"/>
      <c r="F35" s="107"/>
      <c r="G35" s="109"/>
      <c r="H35" s="107"/>
      <c r="I35" s="107"/>
      <c r="J35" s="109"/>
      <c r="K35" s="110">
        <f aca="true" t="shared" si="6" ref="K35:P35">K34/K29*100</f>
        <v>0</v>
      </c>
      <c r="L35" s="107">
        <f t="shared" si="6"/>
        <v>0</v>
      </c>
      <c r="M35" s="109">
        <f t="shared" si="6"/>
        <v>1.7543859649122806</v>
      </c>
      <c r="N35" s="110">
        <f t="shared" si="6"/>
        <v>0</v>
      </c>
      <c r="O35" s="107">
        <f t="shared" si="6"/>
        <v>0</v>
      </c>
      <c r="P35" s="108">
        <f t="shared" si="6"/>
        <v>0</v>
      </c>
      <c r="Q35" s="135"/>
      <c r="R35" s="135"/>
      <c r="S35" s="135"/>
      <c r="T35" s="135"/>
      <c r="U35" s="135"/>
      <c r="V35" s="135"/>
      <c r="W35" s="135"/>
      <c r="X35" s="135"/>
    </row>
    <row r="36" spans="2:24" s="57" customFormat="1" ht="15.75" customHeight="1">
      <c r="B36" s="201"/>
      <c r="C36" s="202"/>
      <c r="D36" s="51" t="s">
        <v>37</v>
      </c>
      <c r="E36" s="63"/>
      <c r="F36" s="64"/>
      <c r="G36" s="65"/>
      <c r="H36" s="64"/>
      <c r="I36" s="64"/>
      <c r="J36" s="65"/>
      <c r="K36" s="97">
        <f>RAW!K19</f>
        <v>0</v>
      </c>
      <c r="L36" s="86">
        <f>RAW!L19</f>
        <v>0</v>
      </c>
      <c r="M36" s="130">
        <f>RAW!M19</f>
        <v>0</v>
      </c>
      <c r="N36" s="97">
        <f>RAW!N19</f>
        <v>0</v>
      </c>
      <c r="O36" s="86">
        <f>RAW!O19</f>
        <v>0</v>
      </c>
      <c r="P36" s="87">
        <f>RAW!P19</f>
        <v>0</v>
      </c>
      <c r="Q36" s="78"/>
      <c r="R36" s="78"/>
      <c r="S36" s="78"/>
      <c r="T36" s="78"/>
      <c r="U36" s="78"/>
      <c r="V36" s="78"/>
      <c r="W36" s="78"/>
      <c r="X36" s="78"/>
    </row>
    <row r="37" spans="2:24" s="70" customFormat="1" ht="15.75" customHeight="1" thickBot="1">
      <c r="B37" s="201"/>
      <c r="C37" s="202"/>
      <c r="D37" s="111" t="s">
        <v>39</v>
      </c>
      <c r="E37" s="112"/>
      <c r="F37" s="113"/>
      <c r="G37" s="114"/>
      <c r="H37" s="113"/>
      <c r="I37" s="113"/>
      <c r="J37" s="114"/>
      <c r="K37" s="163">
        <f aca="true" t="shared" si="7" ref="K37:P37">K36/K29*100</f>
        <v>0</v>
      </c>
      <c r="L37" s="113">
        <f t="shared" si="7"/>
        <v>0</v>
      </c>
      <c r="M37" s="114">
        <f t="shared" si="7"/>
        <v>0</v>
      </c>
      <c r="N37" s="163">
        <f t="shared" si="7"/>
        <v>0</v>
      </c>
      <c r="O37" s="113">
        <f t="shared" si="7"/>
        <v>0</v>
      </c>
      <c r="P37" s="164">
        <f t="shared" si="7"/>
        <v>0</v>
      </c>
      <c r="Q37" s="135"/>
      <c r="R37" s="135"/>
      <c r="S37" s="135"/>
      <c r="T37" s="135"/>
      <c r="U37" s="135"/>
      <c r="V37" s="135"/>
      <c r="W37" s="135"/>
      <c r="X37" s="135"/>
    </row>
    <row r="38" spans="2:24" ht="15.75" customHeight="1">
      <c r="B38" s="199" t="s">
        <v>35</v>
      </c>
      <c r="C38" s="200"/>
      <c r="D38" s="12" t="s">
        <v>34</v>
      </c>
      <c r="E38" s="47"/>
      <c r="F38" s="48"/>
      <c r="G38" s="49"/>
      <c r="H38" s="48"/>
      <c r="I38" s="48"/>
      <c r="J38" s="49"/>
      <c r="K38" s="165">
        <f>RAW!K22</f>
        <v>1</v>
      </c>
      <c r="L38" s="48">
        <f>RAW!L22</f>
        <v>3</v>
      </c>
      <c r="M38" s="49">
        <f>RAW!M22</f>
        <v>1</v>
      </c>
      <c r="N38" s="165">
        <f>RAW!N22</f>
        <v>2</v>
      </c>
      <c r="O38" s="48">
        <f>RAW!O22</f>
        <v>1</v>
      </c>
      <c r="P38" s="166">
        <f>RAW!P22</f>
        <v>2</v>
      </c>
      <c r="Q38" s="135"/>
      <c r="R38" s="135"/>
      <c r="S38" s="135"/>
      <c r="T38" s="135"/>
      <c r="U38" s="135"/>
      <c r="V38" s="135"/>
      <c r="W38" s="135"/>
      <c r="X38" s="135"/>
    </row>
    <row r="39" spans="2:16" s="78" customFormat="1" ht="15.75" customHeight="1">
      <c r="B39" s="201"/>
      <c r="C39" s="202"/>
      <c r="D39" s="116" t="s">
        <v>88</v>
      </c>
      <c r="E39" s="117"/>
      <c r="F39" s="118"/>
      <c r="G39" s="119"/>
      <c r="H39" s="118"/>
      <c r="I39" s="118"/>
      <c r="J39" s="119"/>
      <c r="K39" s="104">
        <f>RAW!K24</f>
        <v>1</v>
      </c>
      <c r="L39" s="102">
        <f>RAW!L24</f>
        <v>0</v>
      </c>
      <c r="M39" s="103">
        <f>RAW!M24</f>
        <v>0</v>
      </c>
      <c r="N39" s="104">
        <f>RAW!N24</f>
        <v>0</v>
      </c>
      <c r="O39" s="102">
        <f>RAW!O24</f>
        <v>0</v>
      </c>
      <c r="P39" s="105">
        <f>RAW!P24</f>
        <v>1</v>
      </c>
    </row>
    <row r="40" spans="2:24" s="50" customFormat="1" ht="15.75" customHeight="1">
      <c r="B40" s="201"/>
      <c r="C40" s="202"/>
      <c r="D40" s="13" t="s">
        <v>89</v>
      </c>
      <c r="E40" s="40"/>
      <c r="F40" s="67"/>
      <c r="G40" s="127"/>
      <c r="H40" s="67"/>
      <c r="I40" s="67"/>
      <c r="J40" s="127"/>
      <c r="K40" s="134">
        <f aca="true" t="shared" si="8" ref="K40:P40">K39/K38*100</f>
        <v>100</v>
      </c>
      <c r="L40" s="67">
        <f t="shared" si="8"/>
        <v>0</v>
      </c>
      <c r="M40" s="38">
        <f t="shared" si="8"/>
        <v>0</v>
      </c>
      <c r="N40" s="39">
        <f t="shared" si="8"/>
        <v>0</v>
      </c>
      <c r="O40" s="36">
        <f t="shared" si="8"/>
        <v>0</v>
      </c>
      <c r="P40" s="37">
        <f t="shared" si="8"/>
        <v>50</v>
      </c>
      <c r="Q40" s="78"/>
      <c r="R40" s="78"/>
      <c r="S40" s="78"/>
      <c r="T40" s="78"/>
      <c r="U40" s="78"/>
      <c r="V40" s="78"/>
      <c r="W40" s="78"/>
      <c r="X40" s="78"/>
    </row>
    <row r="41" spans="2:16" s="78" customFormat="1" ht="15.75" customHeight="1">
      <c r="B41" s="201"/>
      <c r="C41" s="202"/>
      <c r="D41" s="44" t="s">
        <v>87</v>
      </c>
      <c r="E41" s="125"/>
      <c r="F41" s="121"/>
      <c r="G41" s="122"/>
      <c r="H41" s="121"/>
      <c r="I41" s="121"/>
      <c r="J41" s="122"/>
      <c r="K41" s="123">
        <f>RAW!K23/1440</f>
        <v>0.16875</v>
      </c>
      <c r="L41" s="121">
        <f>RAW!L23/1440</f>
        <v>5.476388888888889</v>
      </c>
      <c r="M41" s="122">
        <f>RAW!M23/1440</f>
        <v>3.2840277777777778</v>
      </c>
      <c r="N41" s="123">
        <f>RAW!N23/1440</f>
        <v>3.879861111111111</v>
      </c>
      <c r="O41" s="121">
        <f>RAW!O23/1440</f>
        <v>1.6125</v>
      </c>
      <c r="P41" s="124">
        <f>RAW!P23/1440</f>
        <v>3.716666666666667</v>
      </c>
    </row>
    <row r="42" spans="2:16" s="78" customFormat="1" ht="15.75" customHeight="1">
      <c r="B42" s="201"/>
      <c r="C42" s="202"/>
      <c r="D42" s="44" t="s">
        <v>90</v>
      </c>
      <c r="E42" s="125"/>
      <c r="F42" s="121"/>
      <c r="G42" s="122"/>
      <c r="H42" s="121"/>
      <c r="I42" s="121"/>
      <c r="J42" s="122"/>
      <c r="K42" s="123">
        <f aca="true" t="shared" si="9" ref="K42:P42">K41/K38</f>
        <v>0.16875</v>
      </c>
      <c r="L42" s="121">
        <f t="shared" si="9"/>
        <v>1.8254629629629628</v>
      </c>
      <c r="M42" s="122">
        <f t="shared" si="9"/>
        <v>3.2840277777777778</v>
      </c>
      <c r="N42" s="123">
        <f t="shared" si="9"/>
        <v>1.9399305555555555</v>
      </c>
      <c r="O42" s="121">
        <f t="shared" si="9"/>
        <v>1.6125</v>
      </c>
      <c r="P42" s="124">
        <f t="shared" si="9"/>
        <v>1.8583333333333334</v>
      </c>
    </row>
    <row r="43" spans="2:24" s="57" customFormat="1" ht="15.75" customHeight="1">
      <c r="B43" s="201"/>
      <c r="C43" s="202"/>
      <c r="D43" s="51" t="s">
        <v>38</v>
      </c>
      <c r="E43" s="58"/>
      <c r="F43" s="59"/>
      <c r="G43" s="61"/>
      <c r="H43" s="59"/>
      <c r="I43" s="59"/>
      <c r="J43" s="61"/>
      <c r="K43" s="62">
        <f>RAW!K25</f>
        <v>0</v>
      </c>
      <c r="L43" s="59">
        <f>RAW!L25</f>
        <v>0</v>
      </c>
      <c r="M43" s="61">
        <f>RAW!M25</f>
        <v>1</v>
      </c>
      <c r="N43" s="62">
        <f>RAW!N25</f>
        <v>0</v>
      </c>
      <c r="O43" s="59">
        <f>RAW!O25</f>
        <v>0</v>
      </c>
      <c r="P43" s="60">
        <f>RAW!P25</f>
        <v>1</v>
      </c>
      <c r="Q43" s="78"/>
      <c r="R43" s="78"/>
      <c r="S43" s="78"/>
      <c r="T43" s="78"/>
      <c r="U43" s="78"/>
      <c r="V43" s="78"/>
      <c r="W43" s="78"/>
      <c r="X43" s="78"/>
    </row>
    <row r="44" spans="2:24" s="57" customFormat="1" ht="15.75" customHeight="1">
      <c r="B44" s="201"/>
      <c r="C44" s="202"/>
      <c r="D44" s="51" t="s">
        <v>42</v>
      </c>
      <c r="E44" s="52"/>
      <c r="F44" s="53"/>
      <c r="G44" s="55"/>
      <c r="H44" s="53"/>
      <c r="I44" s="53"/>
      <c r="J44" s="55"/>
      <c r="K44" s="56">
        <f aca="true" t="shared" si="10" ref="K44:P44">K43/K38*100</f>
        <v>0</v>
      </c>
      <c r="L44" s="53">
        <f t="shared" si="10"/>
        <v>0</v>
      </c>
      <c r="M44" s="55">
        <f t="shared" si="10"/>
        <v>100</v>
      </c>
      <c r="N44" s="56">
        <f t="shared" si="10"/>
        <v>0</v>
      </c>
      <c r="O44" s="53">
        <f t="shared" si="10"/>
        <v>0</v>
      </c>
      <c r="P44" s="54">
        <f t="shared" si="10"/>
        <v>50</v>
      </c>
      <c r="Q44" s="78"/>
      <c r="R44" s="78"/>
      <c r="S44" s="78"/>
      <c r="T44" s="78"/>
      <c r="U44" s="78"/>
      <c r="V44" s="78"/>
      <c r="W44" s="78"/>
      <c r="X44" s="78"/>
    </row>
    <row r="45" spans="2:24" s="57" customFormat="1" ht="15.75" customHeight="1">
      <c r="B45" s="201"/>
      <c r="C45" s="202"/>
      <c r="D45" s="51" t="s">
        <v>37</v>
      </c>
      <c r="E45" s="63"/>
      <c r="F45" s="64"/>
      <c r="G45" s="65"/>
      <c r="H45" s="64"/>
      <c r="I45" s="64"/>
      <c r="J45" s="65"/>
      <c r="K45" s="97">
        <f>RAW!K26</f>
        <v>0</v>
      </c>
      <c r="L45" s="86">
        <f>RAW!L26</f>
        <v>0</v>
      </c>
      <c r="M45" s="130">
        <f>RAW!M26</f>
        <v>0</v>
      </c>
      <c r="N45" s="97">
        <f>RAW!N26</f>
        <v>0</v>
      </c>
      <c r="O45" s="86">
        <f>RAW!O26</f>
        <v>0</v>
      </c>
      <c r="P45" s="87">
        <f>RAW!P26</f>
        <v>0</v>
      </c>
      <c r="Q45" s="78"/>
      <c r="R45" s="78"/>
      <c r="S45" s="78"/>
      <c r="T45" s="78"/>
      <c r="U45" s="78"/>
      <c r="V45" s="78"/>
      <c r="W45" s="78"/>
      <c r="X45" s="78"/>
    </row>
    <row r="46" spans="2:24" s="57" customFormat="1" ht="15.75" customHeight="1" thickBot="1">
      <c r="B46" s="203"/>
      <c r="C46" s="204"/>
      <c r="D46" s="106" t="s">
        <v>39</v>
      </c>
      <c r="E46" s="79"/>
      <c r="F46" s="80"/>
      <c r="G46" s="82"/>
      <c r="H46" s="80"/>
      <c r="I46" s="80"/>
      <c r="J46" s="82"/>
      <c r="K46" s="83">
        <f aca="true" t="shared" si="11" ref="K46:P46">K45/K38*100</f>
        <v>0</v>
      </c>
      <c r="L46" s="80">
        <f t="shared" si="11"/>
        <v>0</v>
      </c>
      <c r="M46" s="82">
        <f t="shared" si="11"/>
        <v>0</v>
      </c>
      <c r="N46" s="83">
        <f t="shared" si="11"/>
        <v>0</v>
      </c>
      <c r="O46" s="80">
        <f t="shared" si="11"/>
        <v>0</v>
      </c>
      <c r="P46" s="81">
        <f t="shared" si="11"/>
        <v>0</v>
      </c>
      <c r="Q46" s="78"/>
      <c r="R46" s="78"/>
      <c r="S46" s="78"/>
      <c r="T46" s="78"/>
      <c r="U46" s="78"/>
      <c r="V46" s="78"/>
      <c r="W46" s="78"/>
      <c r="X46" s="78"/>
    </row>
    <row r="47" spans="2:29" s="57" customFormat="1" ht="15.75" customHeight="1" thickBot="1">
      <c r="B47" s="161"/>
      <c r="C47" s="162"/>
      <c r="D47" s="167"/>
      <c r="E47" s="168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</row>
    <row r="48" spans="2:29" s="57" customFormat="1" ht="15.75" customHeight="1">
      <c r="B48" s="160"/>
      <c r="D48" s="171" t="s">
        <v>102</v>
      </c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</row>
    <row r="49" spans="2:29" s="57" customFormat="1" ht="15.75" customHeight="1">
      <c r="B49" s="159"/>
      <c r="C49" s="172" t="s">
        <v>103</v>
      </c>
      <c r="D49" s="174" t="s">
        <v>104</v>
      </c>
      <c r="E49" s="168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</row>
    <row r="50" spans="2:29" s="57" customFormat="1" ht="15.75" customHeight="1">
      <c r="B50" s="159"/>
      <c r="C50" s="159"/>
      <c r="D50" s="173" t="s">
        <v>105</v>
      </c>
      <c r="E50" s="168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 spans="2:29" s="57" customFormat="1" ht="15.75" customHeight="1">
      <c r="B51" s="159"/>
      <c r="C51" s="159"/>
      <c r="D51" s="170"/>
      <c r="E51" s="168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</row>
    <row r="52" spans="2:24" s="57" customFormat="1" ht="15.75" customHeight="1">
      <c r="B52" s="159"/>
      <c r="C52" s="159"/>
      <c r="D52" s="170"/>
      <c r="E52" s="168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78"/>
      <c r="R52" s="78"/>
      <c r="S52" s="78"/>
      <c r="T52" s="78"/>
      <c r="U52" s="78"/>
      <c r="V52" s="78"/>
      <c r="W52" s="78"/>
      <c r="X52" s="78"/>
    </row>
    <row r="54" spans="2:16" ht="28.5" customHeight="1" hidden="1" thickBot="1">
      <c r="B54" s="186" t="s">
        <v>30</v>
      </c>
      <c r="C54" s="187"/>
      <c r="D54" s="188"/>
      <c r="E54" s="216" t="s">
        <v>29</v>
      </c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8"/>
    </row>
    <row r="55" spans="2:16" ht="16.5" customHeight="1" hidden="1" thickBot="1">
      <c r="B55" s="189"/>
      <c r="C55" s="190"/>
      <c r="D55" s="191"/>
      <c r="E55" s="181" t="s">
        <v>22</v>
      </c>
      <c r="F55" s="182"/>
      <c r="G55" s="183"/>
      <c r="H55" s="184" t="s">
        <v>23</v>
      </c>
      <c r="I55" s="182"/>
      <c r="J55" s="185"/>
      <c r="K55" s="181" t="s">
        <v>24</v>
      </c>
      <c r="L55" s="182"/>
      <c r="M55" s="183"/>
      <c r="N55" s="184" t="s">
        <v>25</v>
      </c>
      <c r="O55" s="182"/>
      <c r="P55" s="183"/>
    </row>
    <row r="56" spans="2:16" ht="16.5" customHeight="1" hidden="1" thickBot="1">
      <c r="B56" s="192"/>
      <c r="C56" s="193"/>
      <c r="D56" s="194"/>
      <c r="E56" s="10" t="s">
        <v>1</v>
      </c>
      <c r="F56" s="8" t="s">
        <v>2</v>
      </c>
      <c r="G56" s="9" t="s">
        <v>3</v>
      </c>
      <c r="H56" s="10" t="s">
        <v>4</v>
      </c>
      <c r="I56" s="8" t="s">
        <v>5</v>
      </c>
      <c r="J56" s="11" t="s">
        <v>6</v>
      </c>
      <c r="K56" s="7" t="s">
        <v>7</v>
      </c>
      <c r="L56" s="8" t="s">
        <v>8</v>
      </c>
      <c r="M56" s="9" t="s">
        <v>9</v>
      </c>
      <c r="N56" s="10" t="s">
        <v>10</v>
      </c>
      <c r="O56" s="8" t="s">
        <v>11</v>
      </c>
      <c r="P56" s="9" t="s">
        <v>12</v>
      </c>
    </row>
    <row r="57" spans="2:16" ht="16.5" customHeight="1" hidden="1">
      <c r="B57" s="175" t="s">
        <v>31</v>
      </c>
      <c r="C57" s="176"/>
      <c r="D57" s="15" t="s">
        <v>91</v>
      </c>
      <c r="E57" s="31"/>
      <c r="F57" s="28"/>
      <c r="G57" s="29"/>
      <c r="H57" s="28"/>
      <c r="I57" s="28"/>
      <c r="J57" s="23"/>
      <c r="K57" s="138">
        <v>104028</v>
      </c>
      <c r="L57" s="28">
        <v>90458</v>
      </c>
      <c r="M57" s="29">
        <f>'[1]SEP'!$B$7</f>
        <v>176168</v>
      </c>
      <c r="N57" s="30"/>
      <c r="O57" s="28"/>
      <c r="P57" s="29"/>
    </row>
    <row r="58" spans="2:16" ht="16.5" customHeight="1" hidden="1">
      <c r="B58" s="177"/>
      <c r="C58" s="178"/>
      <c r="D58" s="16" t="s">
        <v>32</v>
      </c>
      <c r="E58" s="6"/>
      <c r="F58" s="1"/>
      <c r="G58" s="2"/>
      <c r="H58" s="1"/>
      <c r="I58" s="1"/>
      <c r="J58" s="5"/>
      <c r="K58" s="139">
        <v>3821195</v>
      </c>
      <c r="L58" s="1">
        <v>3696441</v>
      </c>
      <c r="M58" s="2">
        <f>'[1]SEP'!$E$7</f>
        <v>13062348</v>
      </c>
      <c r="N58" s="3"/>
      <c r="O58" s="1"/>
      <c r="P58" s="2"/>
    </row>
    <row r="59" spans="2:16" ht="31.5" customHeight="1" hidden="1" thickBot="1">
      <c r="B59" s="179"/>
      <c r="C59" s="180"/>
      <c r="D59" s="17" t="s">
        <v>33</v>
      </c>
      <c r="E59" s="41"/>
      <c r="F59" s="42"/>
      <c r="G59" s="43"/>
      <c r="H59" s="128"/>
      <c r="I59" s="128"/>
      <c r="J59" s="46"/>
      <c r="K59" s="140">
        <v>96.8316222555466</v>
      </c>
      <c r="L59" s="128">
        <v>97.0151893696522</v>
      </c>
      <c r="M59" s="142">
        <f>'[1]SEP'!$D$7*100</f>
        <v>89.15410290177557</v>
      </c>
      <c r="N59" s="45"/>
      <c r="O59" s="42"/>
      <c r="P59" s="43"/>
    </row>
    <row r="60" ht="12.75" hidden="1">
      <c r="C60" s="141" t="s">
        <v>98</v>
      </c>
    </row>
    <row r="61" s="68" customFormat="1" ht="12.75">
      <c r="C61" s="68" t="s">
        <v>40</v>
      </c>
    </row>
  </sheetData>
  <sheetProtection/>
  <mergeCells count="28">
    <mergeCell ref="N55:P55"/>
    <mergeCell ref="E54:P54"/>
    <mergeCell ref="H8:J8"/>
    <mergeCell ref="K8:M8"/>
    <mergeCell ref="B15:C18"/>
    <mergeCell ref="B20:B28"/>
    <mergeCell ref="E8:G8"/>
    <mergeCell ref="C26:C28"/>
    <mergeCell ref="B19:C19"/>
    <mergeCell ref="B10:C14"/>
    <mergeCell ref="C20:C22"/>
    <mergeCell ref="C23:C25"/>
    <mergeCell ref="E7:G7"/>
    <mergeCell ref="H7:J7"/>
    <mergeCell ref="K7:M7"/>
    <mergeCell ref="L4:O4"/>
    <mergeCell ref="N8:P8"/>
    <mergeCell ref="N7:P7"/>
    <mergeCell ref="B57:C59"/>
    <mergeCell ref="E55:G55"/>
    <mergeCell ref="H55:J55"/>
    <mergeCell ref="K55:M55"/>
    <mergeCell ref="B54:D56"/>
    <mergeCell ref="C1:P1"/>
    <mergeCell ref="D2:E2"/>
    <mergeCell ref="B29:C37"/>
    <mergeCell ref="B38:C46"/>
    <mergeCell ref="B7:D9"/>
  </mergeCells>
  <conditionalFormatting sqref="E59:P59">
    <cfRule type="cellIs" priority="1" dxfId="1" operator="greaterThanOrEqual" stopIfTrue="1">
      <formula>80</formula>
    </cfRule>
    <cfRule type="cellIs" priority="2" dxfId="0" operator="lessThan" stopIfTrue="1">
      <formula>80</formula>
    </cfRule>
  </conditionalFormatting>
  <conditionalFormatting sqref="E31:P31">
    <cfRule type="cellIs" priority="3" dxfId="1" operator="greaterThanOrEqual" stopIfTrue="1">
      <formula>90</formula>
    </cfRule>
    <cfRule type="cellIs" priority="4" dxfId="0" operator="lessThan" stopIfTrue="1">
      <formula>90</formula>
    </cfRule>
  </conditionalFormatting>
  <conditionalFormatting sqref="E18:P18">
    <cfRule type="cellIs" priority="5" dxfId="1" operator="greaterThanOrEqual" stopIfTrue="1">
      <formula>95</formula>
    </cfRule>
    <cfRule type="cellIs" priority="6" dxfId="0" operator="lessThan" stopIfTrue="1">
      <formula>95</formula>
    </cfRule>
  </conditionalFormatting>
  <conditionalFormatting sqref="E22:P22">
    <cfRule type="cellIs" priority="7" dxfId="1" operator="lessThanOrEqual" stopIfTrue="1">
      <formula>6</formula>
    </cfRule>
    <cfRule type="cellIs" priority="8" dxfId="0" operator="greaterThan" stopIfTrue="1">
      <formula>6</formula>
    </cfRule>
  </conditionalFormatting>
  <conditionalFormatting sqref="E25:P25">
    <cfRule type="cellIs" priority="9" dxfId="1" operator="lessThanOrEqual" stopIfTrue="1">
      <formula>8</formula>
    </cfRule>
    <cfRule type="cellIs" priority="10" dxfId="0" operator="greaterThan" stopIfTrue="1">
      <formula>8</formula>
    </cfRule>
  </conditionalFormatting>
  <conditionalFormatting sqref="E28:P28">
    <cfRule type="cellIs" priority="11" dxfId="1" operator="lessThanOrEqual" stopIfTrue="1">
      <formula>10</formula>
    </cfRule>
    <cfRule type="cellIs" priority="12" dxfId="0" operator="greaterThan" stopIfTrue="1">
      <formula>10</formula>
    </cfRule>
  </conditionalFormatting>
  <conditionalFormatting sqref="E12:P12">
    <cfRule type="cellIs" priority="13" dxfId="1" operator="lessThanOrEqual" stopIfTrue="1">
      <formula>5</formula>
    </cfRule>
    <cfRule type="cellIs" priority="14" dxfId="0" operator="greaterThan" stopIfTrue="1">
      <formula>5</formula>
    </cfRule>
  </conditionalFormatting>
  <printOptions/>
  <pageMargins left="0.75" right="0.75" top="1" bottom="1" header="0.5" footer="0.5"/>
  <pageSetup fitToHeight="1" fitToWidth="1" horizontalDpi="600" verticalDpi="600" orientation="landscape" scale="4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6">
      <selection activeCell="S38" sqref="S38"/>
    </sheetView>
  </sheetViews>
  <sheetFormatPr defaultColWidth="9.140625" defaultRowHeight="12.75"/>
  <cols>
    <col min="1" max="2" width="2.00390625" style="0" bestFit="1" customWidth="1"/>
    <col min="4" max="4" width="21.140625" style="66" bestFit="1" customWidth="1"/>
    <col min="5" max="5" width="4.57421875" style="0" bestFit="1" customWidth="1"/>
    <col min="6" max="6" width="4.7109375" style="0" bestFit="1" customWidth="1"/>
    <col min="7" max="7" width="5.00390625" style="0" bestFit="1" customWidth="1"/>
    <col min="8" max="10" width="4.7109375" style="0" bestFit="1" customWidth="1"/>
    <col min="11" max="15" width="6.00390625" style="0" bestFit="1" customWidth="1"/>
  </cols>
  <sheetData>
    <row r="1" spans="5:16" ht="12.75">
      <c r="E1" s="66" t="s">
        <v>57</v>
      </c>
      <c r="F1" s="66" t="s">
        <v>58</v>
      </c>
      <c r="G1" s="66" t="s">
        <v>59</v>
      </c>
      <c r="H1" s="66" t="s">
        <v>60</v>
      </c>
      <c r="I1" s="66" t="s">
        <v>61</v>
      </c>
      <c r="J1" s="66" t="s">
        <v>62</v>
      </c>
      <c r="K1" s="66" t="s">
        <v>63</v>
      </c>
      <c r="L1" s="66" t="s">
        <v>64</v>
      </c>
      <c r="M1" s="66" t="s">
        <v>65</v>
      </c>
      <c r="N1" s="66" t="s">
        <v>66</v>
      </c>
      <c r="O1" s="66" t="s">
        <v>67</v>
      </c>
      <c r="P1" s="66" t="s">
        <v>68</v>
      </c>
    </row>
    <row r="2" spans="3:16" ht="12.75">
      <c r="C2">
        <v>1</v>
      </c>
      <c r="D2" s="66" t="s">
        <v>93</v>
      </c>
      <c r="E2">
        <f>E30+E37</f>
        <v>0</v>
      </c>
      <c r="F2">
        <f aca="true" t="shared" si="0" ref="F2:P2">F30+F37</f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60</v>
      </c>
      <c r="L2">
        <v>64</v>
      </c>
      <c r="M2">
        <v>59</v>
      </c>
      <c r="N2">
        <v>68</v>
      </c>
      <c r="O2">
        <f t="shared" si="0"/>
        <v>71</v>
      </c>
      <c r="P2">
        <f t="shared" si="0"/>
        <v>55</v>
      </c>
    </row>
    <row r="3" spans="3:16" ht="12.75">
      <c r="C3">
        <v>2</v>
      </c>
      <c r="D3" s="66" t="s">
        <v>94</v>
      </c>
      <c r="E3">
        <f aca="true" t="shared" si="1" ref="E3:P3">E31+E38</f>
        <v>0</v>
      </c>
      <c r="F3">
        <f t="shared" si="1"/>
        <v>0</v>
      </c>
      <c r="G3">
        <f t="shared" si="1"/>
        <v>0</v>
      </c>
      <c r="H3">
        <f t="shared" si="1"/>
        <v>0</v>
      </c>
      <c r="I3">
        <f t="shared" si="1"/>
        <v>0</v>
      </c>
      <c r="J3">
        <f t="shared" si="1"/>
        <v>0</v>
      </c>
      <c r="K3">
        <f t="shared" si="1"/>
        <v>52</v>
      </c>
      <c r="L3">
        <v>62</v>
      </c>
      <c r="M3">
        <v>58</v>
      </c>
      <c r="N3">
        <v>68</v>
      </c>
      <c r="O3">
        <f t="shared" si="1"/>
        <v>69</v>
      </c>
      <c r="P3">
        <f t="shared" si="1"/>
        <v>54</v>
      </c>
    </row>
    <row r="4" spans="3:16" ht="12.75">
      <c r="C4">
        <v>3</v>
      </c>
      <c r="D4" s="66" t="s">
        <v>95</v>
      </c>
      <c r="E4">
        <f aca="true" t="shared" si="2" ref="E4:P4">E32+E39</f>
        <v>0</v>
      </c>
      <c r="F4">
        <f t="shared" si="2"/>
        <v>0</v>
      </c>
      <c r="G4">
        <f t="shared" si="2"/>
        <v>0</v>
      </c>
      <c r="H4">
        <f t="shared" si="2"/>
        <v>0</v>
      </c>
      <c r="I4">
        <f t="shared" si="2"/>
        <v>0</v>
      </c>
      <c r="J4">
        <f t="shared" si="2"/>
        <v>0</v>
      </c>
      <c r="K4">
        <f t="shared" si="2"/>
        <v>185</v>
      </c>
      <c r="L4">
        <v>108</v>
      </c>
      <c r="M4">
        <v>132</v>
      </c>
      <c r="N4">
        <v>200</v>
      </c>
      <c r="O4">
        <f t="shared" si="2"/>
        <v>260</v>
      </c>
      <c r="P4">
        <f t="shared" si="2"/>
        <v>188</v>
      </c>
    </row>
    <row r="5" spans="3:16" ht="12.75">
      <c r="C5">
        <v>4</v>
      </c>
      <c r="D5" s="66" t="s">
        <v>96</v>
      </c>
      <c r="E5">
        <f aca="true" t="shared" si="3" ref="E5:P5">E33+E40</f>
        <v>0</v>
      </c>
      <c r="F5">
        <f t="shared" si="3"/>
        <v>0</v>
      </c>
      <c r="G5">
        <f t="shared" si="3"/>
        <v>0</v>
      </c>
      <c r="H5">
        <f t="shared" si="3"/>
        <v>0</v>
      </c>
      <c r="I5">
        <f t="shared" si="3"/>
        <v>0</v>
      </c>
      <c r="J5">
        <f t="shared" si="3"/>
        <v>0</v>
      </c>
      <c r="K5">
        <f t="shared" si="3"/>
        <v>64</v>
      </c>
      <c r="L5">
        <v>70</v>
      </c>
      <c r="M5">
        <v>68</v>
      </c>
      <c r="N5">
        <v>79</v>
      </c>
      <c r="O5">
        <f t="shared" si="3"/>
        <v>89</v>
      </c>
      <c r="P5">
        <f t="shared" si="3"/>
        <v>69</v>
      </c>
    </row>
    <row r="6" spans="3:16" ht="12.75">
      <c r="C6">
        <v>5</v>
      </c>
      <c r="D6" s="66" t="s">
        <v>97</v>
      </c>
      <c r="E6">
        <f aca="true" t="shared" si="4" ref="E6:P6">E34+E41</f>
        <v>0</v>
      </c>
      <c r="F6">
        <f t="shared" si="4"/>
        <v>0</v>
      </c>
      <c r="G6">
        <f t="shared" si="4"/>
        <v>0</v>
      </c>
      <c r="H6">
        <f t="shared" si="4"/>
        <v>0</v>
      </c>
      <c r="I6">
        <f t="shared" si="4"/>
        <v>0</v>
      </c>
      <c r="J6">
        <f t="shared" si="4"/>
        <v>0</v>
      </c>
      <c r="K6">
        <f t="shared" si="4"/>
        <v>62</v>
      </c>
      <c r="L6">
        <v>65</v>
      </c>
      <c r="M6">
        <v>67</v>
      </c>
      <c r="N6">
        <v>78</v>
      </c>
      <c r="O6">
        <f t="shared" si="4"/>
        <v>86</v>
      </c>
      <c r="P6">
        <f t="shared" si="4"/>
        <v>66</v>
      </c>
    </row>
    <row r="8" spans="5:16" s="66" customFormat="1" ht="12.75">
      <c r="E8" s="66" t="s">
        <v>57</v>
      </c>
      <c r="F8" s="66" t="s">
        <v>58</v>
      </c>
      <c r="G8" s="66" t="s">
        <v>59</v>
      </c>
      <c r="H8" s="66" t="s">
        <v>60</v>
      </c>
      <c r="I8" s="66" t="s">
        <v>61</v>
      </c>
      <c r="J8" s="66" t="s">
        <v>62</v>
      </c>
      <c r="K8" s="66" t="s">
        <v>63</v>
      </c>
      <c r="L8" s="66" t="s">
        <v>64</v>
      </c>
      <c r="M8" s="66" t="s">
        <v>65</v>
      </c>
      <c r="N8" s="66" t="s">
        <v>66</v>
      </c>
      <c r="O8" s="66" t="s">
        <v>67</v>
      </c>
      <c r="P8" s="66" t="s">
        <v>68</v>
      </c>
    </row>
    <row r="9" spans="1:16" ht="12.75">
      <c r="A9">
        <v>2</v>
      </c>
      <c r="B9">
        <v>1</v>
      </c>
      <c r="C9" t="s">
        <v>43</v>
      </c>
      <c r="D9" s="66" t="s">
        <v>44</v>
      </c>
      <c r="K9">
        <v>6134</v>
      </c>
      <c r="L9">
        <v>6054</v>
      </c>
      <c r="M9">
        <v>5998</v>
      </c>
      <c r="N9">
        <v>5930</v>
      </c>
      <c r="O9">
        <v>5895</v>
      </c>
      <c r="P9">
        <v>5865</v>
      </c>
    </row>
    <row r="10" spans="1:16" ht="12.75">
      <c r="A10">
        <v>2</v>
      </c>
      <c r="B10">
        <v>2</v>
      </c>
      <c r="C10" t="s">
        <v>45</v>
      </c>
      <c r="D10" s="66" t="s">
        <v>44</v>
      </c>
      <c r="K10">
        <v>30</v>
      </c>
      <c r="L10">
        <v>56</v>
      </c>
      <c r="M10">
        <v>31</v>
      </c>
      <c r="N10">
        <v>28</v>
      </c>
      <c r="O10">
        <v>41</v>
      </c>
      <c r="P10">
        <v>73</v>
      </c>
    </row>
    <row r="11" spans="1:16" ht="12.75">
      <c r="A11">
        <v>2</v>
      </c>
      <c r="B11">
        <v>1</v>
      </c>
      <c r="C11" t="s">
        <v>43</v>
      </c>
      <c r="D11" s="66" t="s">
        <v>46</v>
      </c>
      <c r="K11">
        <v>2793</v>
      </c>
      <c r="L11">
        <v>2296</v>
      </c>
      <c r="M11">
        <v>2768</v>
      </c>
      <c r="N11">
        <v>2750</v>
      </c>
      <c r="O11">
        <v>2730</v>
      </c>
      <c r="P11">
        <v>2721</v>
      </c>
    </row>
    <row r="12" spans="1:16" ht="12.75">
      <c r="A12">
        <v>2</v>
      </c>
      <c r="B12">
        <v>2</v>
      </c>
      <c r="C12" t="s">
        <v>45</v>
      </c>
      <c r="D12" s="66" t="s">
        <v>46</v>
      </c>
      <c r="K12">
        <v>24</v>
      </c>
      <c r="L12">
        <v>68</v>
      </c>
      <c r="M12">
        <v>32</v>
      </c>
      <c r="N12">
        <v>24</v>
      </c>
      <c r="O12">
        <v>26</v>
      </c>
      <c r="P12">
        <v>91</v>
      </c>
    </row>
    <row r="14" spans="5:16" s="66" customFormat="1" ht="12.75">
      <c r="E14" s="66" t="s">
        <v>57</v>
      </c>
      <c r="F14" s="66" t="s">
        <v>58</v>
      </c>
      <c r="G14" s="66" t="s">
        <v>59</v>
      </c>
      <c r="H14" s="66" t="s">
        <v>60</v>
      </c>
      <c r="I14" s="66" t="s">
        <v>61</v>
      </c>
      <c r="J14" s="66" t="s">
        <v>62</v>
      </c>
      <c r="K14" s="66" t="s">
        <v>63</v>
      </c>
      <c r="L14" s="66" t="s">
        <v>64</v>
      </c>
      <c r="M14" s="66" t="s">
        <v>65</v>
      </c>
      <c r="N14" s="66" t="s">
        <v>66</v>
      </c>
      <c r="O14" s="66" t="s">
        <v>67</v>
      </c>
      <c r="P14" s="66" t="s">
        <v>68</v>
      </c>
    </row>
    <row r="15" spans="3:16" ht="12.75">
      <c r="C15">
        <v>1</v>
      </c>
      <c r="D15" s="66" t="s">
        <v>47</v>
      </c>
      <c r="K15">
        <v>45</v>
      </c>
      <c r="L15">
        <v>64</v>
      </c>
      <c r="M15">
        <v>57</v>
      </c>
      <c r="N15">
        <v>48</v>
      </c>
      <c r="O15">
        <v>50</v>
      </c>
      <c r="P15">
        <v>152</v>
      </c>
    </row>
    <row r="16" spans="3:16" ht="12.75">
      <c r="C16">
        <v>3</v>
      </c>
      <c r="D16" s="66" t="s">
        <v>48</v>
      </c>
      <c r="K16">
        <v>31822</v>
      </c>
      <c r="L16">
        <v>64097</v>
      </c>
      <c r="M16">
        <v>41984</v>
      </c>
      <c r="N16">
        <v>29696</v>
      </c>
      <c r="O16">
        <v>30970</v>
      </c>
      <c r="P16">
        <v>84724</v>
      </c>
    </row>
    <row r="17" spans="3:16" ht="12.75">
      <c r="C17">
        <v>4</v>
      </c>
      <c r="D17" s="66" t="s">
        <v>49</v>
      </c>
      <c r="K17">
        <v>43</v>
      </c>
      <c r="L17">
        <v>63</v>
      </c>
      <c r="M17">
        <v>56</v>
      </c>
      <c r="N17">
        <v>48</v>
      </c>
      <c r="O17">
        <v>49</v>
      </c>
      <c r="P17">
        <v>145</v>
      </c>
    </row>
    <row r="18" spans="3:16" ht="12.75">
      <c r="C18">
        <v>6</v>
      </c>
      <c r="D18" s="66" t="s">
        <v>50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</row>
    <row r="19" spans="3:16" ht="12.75">
      <c r="C19">
        <v>7</v>
      </c>
      <c r="D19" s="66" t="s">
        <v>51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1" spans="5:16" s="66" customFormat="1" ht="12.75">
      <c r="E21" s="66" t="s">
        <v>57</v>
      </c>
      <c r="F21" s="66" t="s">
        <v>58</v>
      </c>
      <c r="G21" s="66" t="s">
        <v>59</v>
      </c>
      <c r="H21" s="66" t="s">
        <v>60</v>
      </c>
      <c r="I21" s="66" t="s">
        <v>61</v>
      </c>
      <c r="J21" s="66" t="s">
        <v>62</v>
      </c>
      <c r="K21" s="66" t="s">
        <v>63</v>
      </c>
      <c r="L21" s="66" t="s">
        <v>64</v>
      </c>
      <c r="M21" s="66" t="s">
        <v>65</v>
      </c>
      <c r="N21" s="66" t="s">
        <v>66</v>
      </c>
      <c r="O21" s="66" t="s">
        <v>67</v>
      </c>
      <c r="P21" s="66" t="s">
        <v>68</v>
      </c>
    </row>
    <row r="22" spans="3:16" ht="12.75">
      <c r="C22">
        <v>1</v>
      </c>
      <c r="D22" s="66" t="s">
        <v>52</v>
      </c>
      <c r="K22">
        <v>1</v>
      </c>
      <c r="L22">
        <v>3</v>
      </c>
      <c r="M22">
        <v>1</v>
      </c>
      <c r="N22">
        <v>2</v>
      </c>
      <c r="O22">
        <v>1</v>
      </c>
      <c r="P22">
        <v>2</v>
      </c>
    </row>
    <row r="23" spans="3:16" ht="12.75">
      <c r="C23">
        <v>2</v>
      </c>
      <c r="D23" s="66" t="s">
        <v>53</v>
      </c>
      <c r="K23">
        <v>243</v>
      </c>
      <c r="L23">
        <v>7886</v>
      </c>
      <c r="M23">
        <v>4729</v>
      </c>
      <c r="N23">
        <v>5587</v>
      </c>
      <c r="O23">
        <v>2322</v>
      </c>
      <c r="P23">
        <v>5352</v>
      </c>
    </row>
    <row r="24" spans="3:16" ht="12.75">
      <c r="C24">
        <v>3</v>
      </c>
      <c r="D24" s="66" t="s">
        <v>54</v>
      </c>
      <c r="K24">
        <v>1</v>
      </c>
      <c r="L24">
        <v>0</v>
      </c>
      <c r="M24">
        <v>0</v>
      </c>
      <c r="N24">
        <v>0</v>
      </c>
      <c r="O24">
        <v>0</v>
      </c>
      <c r="P24">
        <v>1</v>
      </c>
    </row>
    <row r="25" spans="3:16" ht="12.75">
      <c r="C25">
        <v>4</v>
      </c>
      <c r="D25" s="66" t="s">
        <v>55</v>
      </c>
      <c r="K25">
        <v>0</v>
      </c>
      <c r="L25">
        <v>0</v>
      </c>
      <c r="M25">
        <v>1</v>
      </c>
      <c r="N25">
        <v>0</v>
      </c>
      <c r="O25">
        <v>0</v>
      </c>
      <c r="P25">
        <v>1</v>
      </c>
    </row>
    <row r="26" spans="3:16" ht="12.75">
      <c r="C26">
        <v>5</v>
      </c>
      <c r="D26" s="66" t="s">
        <v>56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9" spans="4:16" ht="12.75">
      <c r="D29" s="69" t="s">
        <v>70</v>
      </c>
      <c r="E29" s="66" t="s">
        <v>57</v>
      </c>
      <c r="F29" s="66" t="s">
        <v>58</v>
      </c>
      <c r="G29" s="66" t="s">
        <v>59</v>
      </c>
      <c r="H29" s="66" t="s">
        <v>60</v>
      </c>
      <c r="I29" s="66" t="s">
        <v>61</v>
      </c>
      <c r="J29" s="66" t="s">
        <v>62</v>
      </c>
      <c r="K29" s="66" t="s">
        <v>63</v>
      </c>
      <c r="L29" s="66" t="s">
        <v>64</v>
      </c>
      <c r="M29" s="66" t="s">
        <v>65</v>
      </c>
      <c r="N29" s="66" t="s">
        <v>66</v>
      </c>
      <c r="O29" s="66" t="s">
        <v>67</v>
      </c>
      <c r="P29" s="66" t="s">
        <v>68</v>
      </c>
    </row>
    <row r="30" spans="3:16" s="135" customFormat="1" ht="12.75">
      <c r="C30" s="135">
        <v>1</v>
      </c>
      <c r="D30" s="136" t="s">
        <v>93</v>
      </c>
      <c r="K30" s="135">
        <v>60</v>
      </c>
      <c r="L30" s="135">
        <v>64</v>
      </c>
      <c r="M30" s="135">
        <v>62</v>
      </c>
      <c r="N30" s="135">
        <v>68</v>
      </c>
      <c r="O30" s="135">
        <v>71</v>
      </c>
      <c r="P30" s="135">
        <v>55</v>
      </c>
    </row>
    <row r="31" spans="3:16" s="135" customFormat="1" ht="12.75">
      <c r="C31" s="135">
        <v>2</v>
      </c>
      <c r="D31" s="136" t="s">
        <v>94</v>
      </c>
      <c r="K31" s="135">
        <v>52</v>
      </c>
      <c r="L31" s="135">
        <v>62</v>
      </c>
      <c r="M31" s="135">
        <v>58</v>
      </c>
      <c r="N31" s="135">
        <v>68</v>
      </c>
      <c r="O31" s="135">
        <v>69</v>
      </c>
      <c r="P31" s="135">
        <v>54</v>
      </c>
    </row>
    <row r="32" spans="3:16" s="135" customFormat="1" ht="12.75">
      <c r="C32" s="135">
        <v>3</v>
      </c>
      <c r="D32" s="136" t="s">
        <v>95</v>
      </c>
      <c r="K32" s="135">
        <v>185</v>
      </c>
      <c r="L32" s="135">
        <v>108</v>
      </c>
      <c r="M32" s="135">
        <v>132</v>
      </c>
      <c r="N32" s="135">
        <v>200</v>
      </c>
      <c r="O32" s="135">
        <v>260</v>
      </c>
      <c r="P32" s="135">
        <v>188</v>
      </c>
    </row>
    <row r="33" spans="3:16" s="135" customFormat="1" ht="12.75">
      <c r="C33" s="135">
        <v>4</v>
      </c>
      <c r="D33" s="136" t="s">
        <v>96</v>
      </c>
      <c r="K33" s="135">
        <v>64</v>
      </c>
      <c r="L33" s="135">
        <v>70</v>
      </c>
      <c r="M33" s="135">
        <v>70</v>
      </c>
      <c r="N33" s="135">
        <v>79</v>
      </c>
      <c r="O33" s="135">
        <v>89</v>
      </c>
      <c r="P33" s="135">
        <v>69</v>
      </c>
    </row>
    <row r="34" spans="3:16" s="135" customFormat="1" ht="12.75">
      <c r="C34" s="135">
        <v>5</v>
      </c>
      <c r="D34" s="136" t="s">
        <v>97</v>
      </c>
      <c r="K34" s="135">
        <v>62</v>
      </c>
      <c r="L34" s="135">
        <v>65</v>
      </c>
      <c r="M34" s="135">
        <v>67</v>
      </c>
      <c r="N34" s="135">
        <v>78</v>
      </c>
      <c r="O34" s="135">
        <v>86</v>
      </c>
      <c r="P34" s="135">
        <v>66</v>
      </c>
    </row>
    <row r="36" spans="4:16" ht="12.75">
      <c r="D36" s="69" t="s">
        <v>69</v>
      </c>
      <c r="E36" s="66" t="s">
        <v>57</v>
      </c>
      <c r="F36" s="66" t="s">
        <v>58</v>
      </c>
      <c r="G36" s="66" t="s">
        <v>59</v>
      </c>
      <c r="H36" s="66" t="s">
        <v>60</v>
      </c>
      <c r="I36" s="66" t="s">
        <v>61</v>
      </c>
      <c r="J36" s="66" t="s">
        <v>62</v>
      </c>
      <c r="K36" s="66" t="s">
        <v>63</v>
      </c>
      <c r="L36" s="66" t="s">
        <v>64</v>
      </c>
      <c r="M36" s="66" t="s">
        <v>65</v>
      </c>
      <c r="N36" s="66" t="s">
        <v>66</v>
      </c>
      <c r="O36" s="66" t="s">
        <v>67</v>
      </c>
      <c r="P36" s="66" t="s">
        <v>68</v>
      </c>
    </row>
    <row r="37" spans="3:16" ht="12.75">
      <c r="C37">
        <v>1</v>
      </c>
      <c r="D37" s="66" t="s">
        <v>93</v>
      </c>
      <c r="K37" s="135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3:16" ht="12.75">
      <c r="C38">
        <v>2</v>
      </c>
      <c r="D38" s="66" t="s">
        <v>94</v>
      </c>
      <c r="E38" s="70"/>
      <c r="F38" s="70"/>
      <c r="G38" s="70"/>
      <c r="H38" s="70"/>
      <c r="I38" s="70"/>
      <c r="J38" s="70"/>
      <c r="K38" s="137"/>
      <c r="L38" s="70"/>
      <c r="M38" s="70"/>
      <c r="N38" s="70"/>
      <c r="O38" s="70"/>
      <c r="P38" s="70"/>
    </row>
    <row r="39" spans="3:16" ht="12.75">
      <c r="C39">
        <v>3</v>
      </c>
      <c r="D39" s="66" t="s">
        <v>95</v>
      </c>
      <c r="K39" s="135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3:16" ht="12.75">
      <c r="C40">
        <v>4</v>
      </c>
      <c r="D40" s="66" t="s">
        <v>96</v>
      </c>
      <c r="K40" s="135">
        <v>0</v>
      </c>
      <c r="L40">
        <v>0</v>
      </c>
      <c r="M40">
        <v>0</v>
      </c>
      <c r="N40">
        <v>3</v>
      </c>
      <c r="O40">
        <v>0</v>
      </c>
      <c r="P40">
        <v>0</v>
      </c>
    </row>
    <row r="41" spans="3:16" ht="12.75">
      <c r="C41">
        <v>5</v>
      </c>
      <c r="D41" s="66" t="s">
        <v>97</v>
      </c>
      <c r="E41" s="70"/>
      <c r="F41" s="70"/>
      <c r="G41" s="70"/>
      <c r="H41" s="70"/>
      <c r="I41" s="70"/>
      <c r="J41" s="70"/>
      <c r="K41" s="137"/>
      <c r="L41" s="70"/>
      <c r="M41" s="70"/>
      <c r="N41" s="70"/>
      <c r="O41" s="70"/>
      <c r="P41" s="70"/>
    </row>
    <row r="42" ht="12.75">
      <c r="K42" s="13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V772130</dc:creator>
  <cp:keywords/>
  <dc:description/>
  <cp:lastModifiedBy>MDE</cp:lastModifiedBy>
  <cp:lastPrinted>2010-02-15T20:02:23Z</cp:lastPrinted>
  <dcterms:created xsi:type="dcterms:W3CDTF">2010-02-15T19:41:51Z</dcterms:created>
  <dcterms:modified xsi:type="dcterms:W3CDTF">2011-02-16T16:38:46Z</dcterms:modified>
  <cp:category/>
  <cp:version/>
  <cp:contentType/>
  <cp:contentStatus/>
</cp:coreProperties>
</file>