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0" windowWidth="18225" windowHeight="10470" tabRatio="453" activeTab="0"/>
  </bookViews>
  <sheets>
    <sheet name="WC" sheetId="1" r:id="rId1"/>
    <sheet name="RAW" sheetId="2" r:id="rId2"/>
  </sheets>
  <externalReferences>
    <externalReference r:id="rId5"/>
  </externalReferences>
  <definedNames>
    <definedName name="_xlnm.Print_Area" localSheetId="0">'WC'!$B$1:$P$64</definedName>
  </definedNames>
  <calcPr fullCalcOnLoad="1"/>
</workbook>
</file>

<file path=xl/sharedStrings.xml><?xml version="1.0" encoding="utf-8"?>
<sst xmlns="http://schemas.openxmlformats.org/spreadsheetml/2006/main" count="217" uniqueCount="107">
  <si>
    <t>Measurement (Compile monthly, file quarterly)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</si>
  <si>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</si>
  <si>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</si>
  <si>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</si>
  <si>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</si>
  <si>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</si>
  <si>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</si>
  <si>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</si>
  <si>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</si>
  <si>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</si>
  <si>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</si>
  <si>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</si>
  <si>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</si>
  <si>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% of commitment met</t>
  </si>
  <si>
    <t>Customer Trouble Report</t>
  </si>
  <si>
    <t>Min. Standard</t>
  </si>
  <si>
    <r>
      <t xml:space="preserve">Installation Commitment
</t>
    </r>
    <r>
      <rPr>
        <sz val="10"/>
        <rFont val="Arial"/>
        <family val="2"/>
      </rPr>
      <t>Min. standard = 95% commitment met</t>
    </r>
  </si>
  <si>
    <r>
      <t xml:space="preserve">Out of Service Report
</t>
    </r>
    <r>
      <rPr>
        <sz val="10"/>
        <rFont val="Arial"/>
        <family val="2"/>
      </rPr>
      <t xml:space="preserve">Min. standard = 90% within 24Hrs
</t>
    </r>
  </si>
  <si>
    <r>
      <t xml:space="preserve">Installation Interval
</t>
    </r>
    <r>
      <rPr>
        <sz val="10"/>
        <rFont val="Arial"/>
        <family val="2"/>
      </rPr>
      <t>Min. standard = 5 bus. Days</t>
    </r>
  </si>
  <si>
    <r>
      <t xml:space="preserve">6% (6 per 100 lines for units w/
</t>
    </r>
    <r>
      <rPr>
        <u val="single"/>
        <sz val="10"/>
        <rFont val="Arial"/>
        <family val="2"/>
      </rPr>
      <t>&gt;</t>
    </r>
    <r>
      <rPr>
        <sz val="10"/>
        <rFont val="Arial"/>
        <family val="2"/>
      </rPr>
      <t xml:space="preserve"> 3,000 lines)</t>
    </r>
  </si>
  <si>
    <t>8% (8 per 100 lines for units w/
 1,001 - 2,999 lines)</t>
  </si>
  <si>
    <r>
      <t xml:space="preserve">10% (10 per 100 lines for units w/
</t>
    </r>
    <r>
      <rPr>
        <u val="single"/>
        <sz val="10"/>
        <rFont val="Arial"/>
        <family val="2"/>
      </rPr>
      <t>&lt;</t>
    </r>
    <r>
      <rPr>
        <sz val="10"/>
        <rFont val="Arial"/>
        <family val="2"/>
      </rPr>
      <t xml:space="preserve"> 1,000 lines)</t>
    </r>
  </si>
  <si>
    <t>1st Quarter</t>
  </si>
  <si>
    <t>2nd Quarter</t>
  </si>
  <si>
    <t>3rd Quarter</t>
  </si>
  <si>
    <t>4th Quarter</t>
  </si>
  <si>
    <t>Date filed
(05/15/10)</t>
  </si>
  <si>
    <t>Date filed
(08/15/10)</t>
  </si>
  <si>
    <t>Date filed
(11/15/10)</t>
  </si>
  <si>
    <t>Date filed
(02/15/11)</t>
  </si>
  <si>
    <t>Measurement (Compile quarterly, file annually on February 15)</t>
  </si>
  <si>
    <r>
      <t>Answer Time (Trouble Reports “TR”, Billing &amp; Non-Billing)</t>
    </r>
    <r>
      <rPr>
        <sz val="10"/>
        <rFont val="Arial"/>
        <family val="0"/>
      </rPr>
      <t xml:space="preserve">
Min. standard =  80% of calls ≤ 60 seconds to reach live agent (w/ a menu option to reach live agent)
</t>
    </r>
  </si>
  <si>
    <t>Total # of call seconds to reach live agent</t>
  </si>
  <si>
    <t>% ≤ 60 seconds</t>
  </si>
  <si>
    <t>Total # of Out of Service Appt reports</t>
  </si>
  <si>
    <t>Out of Service Report
APPOINTMENTS</t>
  </si>
  <si>
    <t># of installations w/in 5 Days**</t>
  </si>
  <si>
    <t># &gt; 120 Hours**</t>
  </si>
  <si>
    <t># &gt; 72 hrs &lt; 120 hours**</t>
  </si>
  <si>
    <t>% &gt; 120 Hours**</t>
  </si>
  <si>
    <t>**These rows are not reported to commission and are for informational purposes only.</t>
  </si>
  <si>
    <r>
      <t xml:space="preserve"># &gt; 72 hrs </t>
    </r>
    <r>
      <rPr>
        <u val="single"/>
        <sz val="10"/>
        <rFont val="Arial"/>
        <family val="2"/>
      </rPr>
      <t>&lt;</t>
    </r>
    <r>
      <rPr>
        <sz val="10"/>
        <rFont val="Arial"/>
        <family val="2"/>
      </rPr>
      <t xml:space="preserve"> 120 hours**</t>
    </r>
  </si>
  <si>
    <r>
      <t xml:space="preserve">% &gt; 72 hrs </t>
    </r>
    <r>
      <rPr>
        <u val="single"/>
        <sz val="10"/>
        <rFont val="Arial"/>
        <family val="2"/>
      </rPr>
      <t>&lt;</t>
    </r>
    <r>
      <rPr>
        <sz val="10"/>
        <rFont val="Arial"/>
        <family val="2"/>
      </rPr>
      <t xml:space="preserve"> 120 hours**</t>
    </r>
  </si>
  <si>
    <t>LINES</t>
  </si>
  <si>
    <t>3000 OR MORE</t>
  </si>
  <si>
    <t>TRBL</t>
  </si>
  <si>
    <t>1001 - 2999</t>
  </si>
  <si>
    <t>1000 OR LESS</t>
  </si>
  <si>
    <t>OOS24 TOT</t>
  </si>
  <si>
    <t>OOS24 RPR MIN</t>
  </si>
  <si>
    <t>OOS24 MET</t>
  </si>
  <si>
    <t>OOS72TO120</t>
  </si>
  <si>
    <t>OOSGT120</t>
  </si>
  <si>
    <t>OOS24 APPT TOT</t>
  </si>
  <si>
    <t>OOS24 APPT RPR MIN</t>
  </si>
  <si>
    <t>OOS24 APPT MET</t>
  </si>
  <si>
    <t>OOS24 APPT 72TO120</t>
  </si>
  <si>
    <t>OOS24 APPT GT120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</si>
  <si>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</si>
  <si>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</si>
  <si>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</si>
  <si>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</si>
  <si>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</si>
  <si>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</si>
  <si>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</si>
  <si>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</si>
  <si>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</si>
  <si>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</si>
  <si>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</si>
  <si>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</si>
  <si>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WC INST</t>
  </si>
  <si>
    <t>WC INST IN 5</t>
  </si>
  <si>
    <t>WC INST INTERVAL</t>
  </si>
  <si>
    <t>WC INST COM</t>
  </si>
  <si>
    <t>WC INST COM MET</t>
  </si>
  <si>
    <t>C Line Add misses</t>
  </si>
  <si>
    <t>Before C additions</t>
  </si>
  <si>
    <t>California Public Utilities Commission
Service Quality Standards Reporting
General Order No. 133-C</t>
  </si>
  <si>
    <t xml:space="preserve">   Company Name: </t>
  </si>
  <si>
    <t>U#:</t>
  </si>
  <si>
    <t xml:space="preserve">Report Year: </t>
  </si>
  <si>
    <t xml:space="preserve">   Reporting Unit Type: </t>
  </si>
  <si>
    <t>Reporting Unit Name:</t>
  </si>
  <si>
    <t>Total # of business days</t>
  </si>
  <si>
    <t>Total # of service orders</t>
  </si>
  <si>
    <t>Avg. # of business days</t>
  </si>
  <si>
    <t>Total # of installation commitments</t>
  </si>
  <si>
    <t>Total # of installation commitment met</t>
  </si>
  <si>
    <t>Total # of installation commitment missed</t>
  </si>
  <si>
    <t>Total # of working lines</t>
  </si>
  <si>
    <t>Total # of trouble reports</t>
  </si>
  <si>
    <t>% of trouble reports</t>
  </si>
  <si>
    <t>Total # of outage report tickets</t>
  </si>
  <si>
    <t>Sum of the duration of all outages (hh:mm)</t>
  </si>
  <si>
    <t>Total # of repair tickets restored in &lt; 24hrs</t>
  </si>
  <si>
    <t>% of repair tickets restored ≤ 24 Hours</t>
  </si>
  <si>
    <t>Avg. outage duration  (hh:mm)</t>
  </si>
  <si>
    <t>Total # of calls for TR, Billing &amp; Non-Billing</t>
  </si>
  <si>
    <r>
      <t xml:space="preserve">% </t>
    </r>
    <r>
      <rPr>
        <u val="single"/>
        <sz val="10"/>
        <rFont val="Arial"/>
        <family val="2"/>
      </rPr>
      <t>&lt;</t>
    </r>
    <r>
      <rPr>
        <sz val="10"/>
        <rFont val="Arial"/>
        <family val="2"/>
      </rPr>
      <t xml:space="preserve"> 5 Business Days**</t>
    </r>
  </si>
  <si>
    <t>Frontier Communications West Coast Inc</t>
  </si>
  <si>
    <t>U-1020-C</t>
  </si>
  <si>
    <t>Frontier Communications West Coast</t>
  </si>
  <si>
    <t xml:space="preserve">Primary Utility Contact Information </t>
  </si>
  <si>
    <t>Name:  Sheila Romano</t>
  </si>
  <si>
    <t>Phone:  916-686-3577</t>
  </si>
  <si>
    <t>E-Mail:  sheila.romano@ftr.com</t>
  </si>
  <si>
    <t>N/A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</si>
</sst>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h]:mm"/>
    <numFmt numFmtId="169" formatCode="0.000000"/>
    <numFmt numFmtId="170" formatCode="0.00000"/>
    <numFmt numFmtId="171" formatCode="0.0000"/>
    <numFmt numFmtId="172" formatCode="0.000"/>
    <numFmt numFmtId="173" formatCode="0.0%"/>
  </numFmts>
  <fonts count="45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Times New Roman"/>
      <family val="1"/>
    </font>
    <font>
      <sz val="8"/>
      <name val="Tahoma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 wrapText="1" indent="1"/>
    </xf>
    <xf numFmtId="0" fontId="0" fillId="0" borderId="20" xfId="0" applyFont="1" applyBorder="1" applyAlignment="1">
      <alignment horizontal="left" vertical="center" wrapText="1" indent="1"/>
    </xf>
    <xf numFmtId="0" fontId="0" fillId="0" borderId="21" xfId="0" applyFont="1" applyBorder="1" applyAlignment="1">
      <alignment horizontal="left" vertical="center" wrapText="1" indent="1"/>
    </xf>
    <xf numFmtId="0" fontId="0" fillId="0" borderId="19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left" vertical="center" wrapText="1" indent="1"/>
    </xf>
    <xf numFmtId="0" fontId="2" fillId="33" borderId="28" xfId="0" applyFont="1" applyFill="1" applyBorder="1" applyAlignment="1">
      <alignment horizontal="center" vertical="center" wrapText="1"/>
    </xf>
    <xf numFmtId="0" fontId="0" fillId="33" borderId="29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2" fontId="7" fillId="0" borderId="34" xfId="0" applyNumberFormat="1" applyFont="1" applyBorder="1" applyAlignment="1">
      <alignment horizontal="center" vertical="center" wrapText="1"/>
    </xf>
    <xf numFmtId="2" fontId="3" fillId="0" borderId="35" xfId="0" applyNumberFormat="1" applyFont="1" applyBorder="1" applyAlignment="1">
      <alignment horizontal="center" vertical="center"/>
    </xf>
    <xf numFmtId="2" fontId="3" fillId="0" borderId="36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left" vertical="center" wrapText="1" indent="1"/>
    </xf>
    <xf numFmtId="0" fontId="3" fillId="0" borderId="37" xfId="0" applyFont="1" applyBorder="1" applyAlignment="1">
      <alignment horizontal="center" vertical="center"/>
    </xf>
    <xf numFmtId="1" fontId="1" fillId="0" borderId="38" xfId="0" applyNumberFormat="1" applyFont="1" applyBorder="1" applyAlignment="1">
      <alignment horizontal="center" vertical="center" wrapText="1"/>
    </xf>
    <xf numFmtId="1" fontId="0" fillId="0" borderId="23" xfId="0" applyNumberFormat="1" applyBorder="1" applyAlignment="1">
      <alignment horizontal="center" vertical="center"/>
    </xf>
    <xf numFmtId="1" fontId="0" fillId="0" borderId="25" xfId="0" applyNumberFormat="1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1" fontId="0" fillId="0" borderId="24" xfId="0" applyNumberFormat="1" applyBorder="1" applyAlignment="1">
      <alignment horizontal="center" vertical="center"/>
    </xf>
    <xf numFmtId="0" fontId="0" fillId="0" borderId="0" xfId="0" applyFont="1" applyAlignment="1">
      <alignment/>
    </xf>
    <xf numFmtId="0" fontId="0" fillId="33" borderId="20" xfId="0" applyFont="1" applyFill="1" applyBorder="1" applyAlignment="1">
      <alignment horizontal="left" vertical="center" wrapText="1" indent="1"/>
    </xf>
    <xf numFmtId="2" fontId="1" fillId="33" borderId="12" xfId="0" applyNumberFormat="1" applyFont="1" applyFill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 horizontal="center" vertical="center"/>
    </xf>
    <xf numFmtId="2" fontId="0" fillId="33" borderId="11" xfId="0" applyNumberFormat="1" applyFont="1" applyFill="1" applyBorder="1" applyAlignment="1">
      <alignment horizontal="center" vertical="center"/>
    </xf>
    <xf numFmtId="2" fontId="0" fillId="33" borderId="13" xfId="0" applyNumberFormat="1" applyFont="1" applyFill="1" applyBorder="1" applyAlignment="1">
      <alignment horizontal="center" vertical="center"/>
    </xf>
    <xf numFmtId="2" fontId="0" fillId="33" borderId="12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1" fontId="1" fillId="33" borderId="12" xfId="0" applyNumberFormat="1" applyFont="1" applyFill="1" applyBorder="1" applyAlignment="1">
      <alignment horizontal="center" vertical="center" wrapText="1"/>
    </xf>
    <xf numFmtId="1" fontId="0" fillId="33" borderId="10" xfId="0" applyNumberFormat="1" applyFont="1" applyFill="1" applyBorder="1" applyAlignment="1">
      <alignment horizontal="center" vertical="center"/>
    </xf>
    <xf numFmtId="1" fontId="0" fillId="33" borderId="11" xfId="0" applyNumberFormat="1" applyFont="1" applyFill="1" applyBorder="1" applyAlignment="1">
      <alignment horizontal="center" vertical="center"/>
    </xf>
    <xf numFmtId="1" fontId="0" fillId="33" borderId="13" xfId="0" applyNumberFormat="1" applyFont="1" applyFill="1" applyBorder="1" applyAlignment="1">
      <alignment horizontal="center" vertical="center"/>
    </xf>
    <xf numFmtId="1" fontId="0" fillId="33" borderId="12" xfId="0" applyNumberFormat="1" applyFont="1" applyFill="1" applyBorder="1" applyAlignment="1">
      <alignment horizontal="center" vertical="center"/>
    </xf>
    <xf numFmtId="0" fontId="1" fillId="33" borderId="39" xfId="0" applyFont="1" applyFill="1" applyBorder="1" applyAlignment="1">
      <alignment horizontal="center" vertical="center" wrapText="1"/>
    </xf>
    <xf numFmtId="0" fontId="0" fillId="33" borderId="40" xfId="0" applyFont="1" applyFill="1" applyBorder="1" applyAlignment="1">
      <alignment horizontal="center" vertical="center"/>
    </xf>
    <xf numFmtId="0" fontId="0" fillId="33" borderId="41" xfId="0" applyFont="1" applyFill="1" applyBorder="1" applyAlignment="1">
      <alignment horizontal="center" vertical="center"/>
    </xf>
    <xf numFmtId="0" fontId="0" fillId="33" borderId="42" xfId="0" applyFont="1" applyFill="1" applyBorder="1" applyAlignment="1">
      <alignment horizontal="center" vertical="center"/>
    </xf>
    <xf numFmtId="0" fontId="0" fillId="33" borderId="39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2" fontId="0" fillId="0" borderId="10" xfId="0" applyNumberFormat="1" applyFont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3" fillId="34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0" fillId="0" borderId="43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3" fillId="0" borderId="43" xfId="0" applyFont="1" applyBorder="1" applyAlignment="1">
      <alignment/>
    </xf>
    <xf numFmtId="0" fontId="0" fillId="0" borderId="0" xfId="0" applyFont="1" applyFill="1" applyAlignment="1">
      <alignment/>
    </xf>
    <xf numFmtId="2" fontId="1" fillId="33" borderId="34" xfId="0" applyNumberFormat="1" applyFont="1" applyFill="1" applyBorder="1" applyAlignment="1">
      <alignment horizontal="center" vertical="center" wrapText="1"/>
    </xf>
    <xf numFmtId="2" fontId="0" fillId="33" borderId="35" xfId="0" applyNumberFormat="1" applyFont="1" applyFill="1" applyBorder="1" applyAlignment="1">
      <alignment horizontal="center" vertical="center"/>
    </xf>
    <xf numFmtId="2" fontId="0" fillId="33" borderId="36" xfId="0" applyNumberFormat="1" applyFont="1" applyFill="1" applyBorder="1" applyAlignment="1">
      <alignment horizontal="center" vertical="center"/>
    </xf>
    <xf numFmtId="2" fontId="0" fillId="33" borderId="37" xfId="0" applyNumberFormat="1" applyFont="1" applyFill="1" applyBorder="1" applyAlignment="1">
      <alignment horizontal="center" vertical="center"/>
    </xf>
    <xf numFmtId="2" fontId="0" fillId="33" borderId="34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left" vertical="center" wrapText="1" indent="1"/>
    </xf>
    <xf numFmtId="0" fontId="0" fillId="0" borderId="45" xfId="0" applyFont="1" applyBorder="1" applyAlignment="1">
      <alignment horizontal="left" vertical="center" wrapText="1" indent="1"/>
    </xf>
    <xf numFmtId="0" fontId="0" fillId="0" borderId="45" xfId="0" applyFont="1" applyFill="1" applyBorder="1" applyAlignment="1">
      <alignment horizontal="left" vertical="center" wrapText="1" indent="1"/>
    </xf>
    <xf numFmtId="0" fontId="0" fillId="33" borderId="45" xfId="0" applyFont="1" applyFill="1" applyBorder="1" applyAlignment="1">
      <alignment horizontal="left" vertical="center" wrapText="1" indent="1"/>
    </xf>
    <xf numFmtId="0" fontId="0" fillId="33" borderId="46" xfId="0" applyFont="1" applyFill="1" applyBorder="1" applyAlignment="1">
      <alignment horizontal="left" vertical="center" wrapText="1" indent="1"/>
    </xf>
    <xf numFmtId="0" fontId="1" fillId="0" borderId="22" xfId="0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0" borderId="47" xfId="0" applyFont="1" applyBorder="1" applyAlignment="1">
      <alignment horizontal="left" vertical="center" wrapText="1" indent="1"/>
    </xf>
    <xf numFmtId="0" fontId="1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2" fontId="0" fillId="33" borderId="11" xfId="0" applyNumberFormat="1" applyFill="1" applyBorder="1" applyAlignment="1">
      <alignment horizontal="center" vertical="center"/>
    </xf>
    <xf numFmtId="2" fontId="0" fillId="33" borderId="13" xfId="0" applyNumberFormat="1" applyFill="1" applyBorder="1" applyAlignment="1">
      <alignment horizontal="center" vertical="center"/>
    </xf>
    <xf numFmtId="2" fontId="0" fillId="33" borderId="12" xfId="0" applyNumberFormat="1" applyFill="1" applyBorder="1" applyAlignment="1">
      <alignment horizontal="center" vertical="center"/>
    </xf>
    <xf numFmtId="0" fontId="0" fillId="33" borderId="48" xfId="0" applyFont="1" applyFill="1" applyBorder="1" applyAlignment="1">
      <alignment horizontal="left" vertical="center" wrapText="1" indent="1"/>
    </xf>
    <xf numFmtId="2" fontId="1" fillId="33" borderId="39" xfId="0" applyNumberFormat="1" applyFont="1" applyFill="1" applyBorder="1" applyAlignment="1">
      <alignment horizontal="center" vertical="center" wrapText="1"/>
    </xf>
    <xf numFmtId="2" fontId="0" fillId="33" borderId="40" xfId="0" applyNumberFormat="1" applyFill="1" applyBorder="1" applyAlignment="1">
      <alignment horizontal="center" vertical="center"/>
    </xf>
    <xf numFmtId="2" fontId="0" fillId="33" borderId="41" xfId="0" applyNumberFormat="1" applyFill="1" applyBorder="1" applyAlignment="1">
      <alignment horizontal="center" vertical="center"/>
    </xf>
    <xf numFmtId="2" fontId="0" fillId="33" borderId="42" xfId="0" applyNumberFormat="1" applyFill="1" applyBorder="1" applyAlignment="1">
      <alignment horizontal="center" vertical="center"/>
    </xf>
    <xf numFmtId="2" fontId="0" fillId="33" borderId="39" xfId="0" applyNumberFormat="1" applyFill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left" vertical="center" wrapText="1" indent="1"/>
    </xf>
    <xf numFmtId="1" fontId="1" fillId="0" borderId="33" xfId="0" applyNumberFormat="1" applyFont="1" applyFill="1" applyBorder="1" applyAlignment="1">
      <alignment horizontal="center" vertical="center" wrapText="1"/>
    </xf>
    <xf numFmtId="1" fontId="0" fillId="0" borderId="31" xfId="0" applyNumberFormat="1" applyFont="1" applyFill="1" applyBorder="1" applyAlignment="1">
      <alignment horizontal="center" vertical="center"/>
    </xf>
    <xf numFmtId="1" fontId="0" fillId="0" borderId="32" xfId="0" applyNumberFormat="1" applyFont="1" applyFill="1" applyBorder="1" applyAlignment="1">
      <alignment horizontal="center" vertical="center"/>
    </xf>
    <xf numFmtId="1" fontId="0" fillId="0" borderId="26" xfId="0" applyNumberFormat="1" applyFont="1" applyFill="1" applyBorder="1" applyAlignment="1">
      <alignment horizontal="center" vertical="center"/>
    </xf>
    <xf numFmtId="1" fontId="0" fillId="0" borderId="33" xfId="0" applyNumberFormat="1" applyFont="1" applyFill="1" applyBorder="1" applyAlignment="1">
      <alignment horizontal="center" vertical="center"/>
    </xf>
    <xf numFmtId="168" fontId="1" fillId="0" borderId="12" xfId="0" applyNumberFormat="1" applyFont="1" applyFill="1" applyBorder="1" applyAlignment="1">
      <alignment horizontal="center" vertical="center" wrapText="1"/>
    </xf>
    <xf numFmtId="168" fontId="0" fillId="0" borderId="10" xfId="0" applyNumberFormat="1" applyFont="1" applyFill="1" applyBorder="1" applyAlignment="1">
      <alignment horizontal="center" vertical="center"/>
    </xf>
    <xf numFmtId="168" fontId="0" fillId="0" borderId="13" xfId="0" applyNumberFormat="1" applyFont="1" applyFill="1" applyBorder="1" applyAlignment="1">
      <alignment horizontal="center" vertical="center"/>
    </xf>
    <xf numFmtId="168" fontId="0" fillId="0" borderId="12" xfId="0" applyNumberFormat="1" applyFont="1" applyFill="1" applyBorder="1" applyAlignment="1">
      <alignment horizontal="center" vertical="center"/>
    </xf>
    <xf numFmtId="168" fontId="0" fillId="0" borderId="11" xfId="0" applyNumberFormat="1" applyFont="1" applyFill="1" applyBorder="1" applyAlignment="1">
      <alignment horizontal="center" vertical="center"/>
    </xf>
    <xf numFmtId="168" fontId="1" fillId="0" borderId="50" xfId="0" applyNumberFormat="1" applyFont="1" applyFill="1" applyBorder="1" applyAlignment="1">
      <alignment horizontal="center" vertical="center" wrapText="1"/>
    </xf>
    <xf numFmtId="168" fontId="1" fillId="0" borderId="45" xfId="0" applyNumberFormat="1" applyFont="1" applyFill="1" applyBorder="1" applyAlignment="1">
      <alignment horizontal="center" vertical="center" wrapText="1"/>
    </xf>
    <xf numFmtId="2" fontId="0" fillId="0" borderId="13" xfId="0" applyNumberFormat="1" applyFont="1" applyBorder="1" applyAlignment="1">
      <alignment horizontal="center" vertical="center"/>
    </xf>
    <xf numFmtId="2" fontId="3" fillId="0" borderId="35" xfId="0" applyNumberFormat="1" applyFont="1" applyBorder="1" applyAlignment="1">
      <alignment horizontal="center" vertical="center"/>
    </xf>
    <xf numFmtId="2" fontId="3" fillId="0" borderId="34" xfId="0" applyNumberFormat="1" applyFont="1" applyBorder="1" applyAlignment="1">
      <alignment horizontal="center" vertical="center"/>
    </xf>
    <xf numFmtId="43" fontId="3" fillId="0" borderId="35" xfId="42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2" fontId="3" fillId="0" borderId="37" xfId="0" applyNumberFormat="1" applyFont="1" applyBorder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2" fontId="3" fillId="0" borderId="34" xfId="0" applyNumberFormat="1" applyFont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168" fontId="1" fillId="0" borderId="20" xfId="0" applyNumberFormat="1" applyFont="1" applyFill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/>
    </xf>
    <xf numFmtId="43" fontId="3" fillId="0" borderId="37" xfId="42" applyFont="1" applyBorder="1" applyAlignment="1">
      <alignment horizontal="center" vertical="center"/>
    </xf>
    <xf numFmtId="2" fontId="0" fillId="33" borderId="40" xfId="0" applyNumberFormat="1" applyFont="1" applyFill="1" applyBorder="1" applyAlignment="1">
      <alignment horizontal="center" vertical="center"/>
    </xf>
    <xf numFmtId="2" fontId="0" fillId="33" borderId="42" xfId="0" applyNumberFormat="1" applyFont="1" applyFill="1" applyBorder="1" applyAlignment="1">
      <alignment horizontal="center" vertical="center"/>
    </xf>
    <xf numFmtId="2" fontId="0" fillId="33" borderId="39" xfId="0" applyNumberFormat="1" applyFont="1" applyFill="1" applyBorder="1" applyAlignment="1">
      <alignment horizontal="center" vertical="center"/>
    </xf>
    <xf numFmtId="2" fontId="0" fillId="33" borderId="4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 indent="1"/>
    </xf>
    <xf numFmtId="2" fontId="1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horizontal="left" vertical="center" wrapText="1" inden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 indent="1"/>
    </xf>
    <xf numFmtId="0" fontId="3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20" xfId="0" applyFont="1" applyBorder="1" applyAlignment="1">
      <alignment horizontal="center" vertical="center" textRotation="90" wrapText="1"/>
    </xf>
    <xf numFmtId="0" fontId="0" fillId="0" borderId="21" xfId="0" applyFont="1" applyBorder="1" applyAlignment="1">
      <alignment horizontal="center" vertical="center" textRotation="90" wrapText="1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43" xfId="0" applyFont="1" applyBorder="1" applyAlignment="1">
      <alignment horizont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62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4"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scc416\LOCALS~1\Temp\Temporary%20Directory%201%20for%20Frontier13%20West%20Coast%20GO-133C%204Q2010-DEC.zip\Frontier13%20West%20Coast%20GO-133C%204Q2010-DEC\WC%20Answer%20Tim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"/>
      <sheetName val="April"/>
      <sheetName val="May"/>
      <sheetName val="June"/>
      <sheetName val="July"/>
      <sheetName val="Aug"/>
      <sheetName val="Sept"/>
    </sheetNames>
    <sheetDataSet>
      <sheetData sheetId="4">
        <row r="7">
          <cell r="B7">
            <v>119933</v>
          </cell>
          <cell r="D7">
            <v>0.9702167043265824</v>
          </cell>
          <cell r="E7">
            <v>4011305</v>
          </cell>
        </row>
      </sheetData>
      <sheetData sheetId="5">
        <row r="7">
          <cell r="B7">
            <v>105766</v>
          </cell>
          <cell r="D7">
            <v>0.972892990185882</v>
          </cell>
          <cell r="E7">
            <v>3839755</v>
          </cell>
        </row>
      </sheetData>
      <sheetData sheetId="6">
        <row r="7">
          <cell r="B7">
            <v>191548</v>
          </cell>
          <cell r="D7">
            <v>0.8987877712113935</v>
          </cell>
          <cell r="E7">
            <v>13249315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64"/>
  <sheetViews>
    <sheetView tabSelected="1" view="pageBreakPreview" zoomScale="85" zoomScaleNormal="85" zoomScaleSheetLayoutView="85" zoomScalePageLayoutView="0" workbookViewId="0" topLeftCell="A2">
      <selection activeCell="O47" sqref="O47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29.7109375" style="0" customWidth="1"/>
    <col min="4" max="4" width="39.7109375" style="0" customWidth="1"/>
    <col min="5" max="5" width="8.7109375" style="0" bestFit="1" customWidth="1"/>
    <col min="11" max="11" width="9.28125" style="0" bestFit="1" customWidth="1"/>
  </cols>
  <sheetData>
    <row r="1" spans="3:16" s="72" customFormat="1" ht="79.5" customHeight="1">
      <c r="C1" s="200" t="s">
        <v>77</v>
      </c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</row>
    <row r="2" spans="2:15" s="73" customFormat="1" ht="13.5" thickBot="1">
      <c r="B2" s="73" t="s">
        <v>78</v>
      </c>
      <c r="D2" s="202" t="s">
        <v>99</v>
      </c>
      <c r="E2" s="202"/>
      <c r="I2" s="74" t="s">
        <v>79</v>
      </c>
      <c r="J2" s="75" t="s">
        <v>100</v>
      </c>
      <c r="M2" s="73" t="s">
        <v>80</v>
      </c>
      <c r="N2" s="76"/>
      <c r="O2" s="78">
        <v>2010</v>
      </c>
    </row>
    <row r="3" spans="2:14" s="72" customFormat="1" ht="12.75">
      <c r="B3" s="73"/>
      <c r="I3" s="73"/>
      <c r="J3" s="73"/>
      <c r="K3" s="73"/>
      <c r="L3" s="73"/>
      <c r="M3" s="73"/>
      <c r="N3" s="73"/>
    </row>
    <row r="4" spans="2:15" s="73" customFormat="1" ht="13.5" thickBot="1">
      <c r="B4" s="73" t="s">
        <v>81</v>
      </c>
      <c r="D4" s="77"/>
      <c r="E4" s="77"/>
      <c r="I4" s="74" t="s">
        <v>82</v>
      </c>
      <c r="J4" s="76"/>
      <c r="L4" s="78" t="s">
        <v>101</v>
      </c>
      <c r="M4" s="78"/>
      <c r="N4" s="78"/>
      <c r="O4" s="75"/>
    </row>
    <row r="5" spans="2:5" s="72" customFormat="1" ht="12.75">
      <c r="B5" s="73"/>
      <c r="C5" s="73"/>
      <c r="D5" s="73"/>
      <c r="E5" s="73"/>
    </row>
    <row r="6" s="72" customFormat="1" ht="13.5" thickBot="1"/>
    <row r="7" spans="2:16" ht="28.5" customHeight="1" thickBot="1">
      <c r="B7" s="208" t="s">
        <v>0</v>
      </c>
      <c r="C7" s="209"/>
      <c r="D7" s="210"/>
      <c r="E7" s="203" t="s">
        <v>26</v>
      </c>
      <c r="F7" s="204"/>
      <c r="G7" s="205"/>
      <c r="H7" s="206" t="s">
        <v>27</v>
      </c>
      <c r="I7" s="204"/>
      <c r="J7" s="207"/>
      <c r="K7" s="203" t="s">
        <v>28</v>
      </c>
      <c r="L7" s="204"/>
      <c r="M7" s="205"/>
      <c r="N7" s="203" t="s">
        <v>29</v>
      </c>
      <c r="O7" s="204"/>
      <c r="P7" s="205"/>
    </row>
    <row r="8" spans="2:16" ht="20.25" customHeight="1" thickBot="1">
      <c r="B8" s="194"/>
      <c r="C8" s="195"/>
      <c r="D8" s="196"/>
      <c r="E8" s="211" t="s">
        <v>22</v>
      </c>
      <c r="F8" s="186"/>
      <c r="G8" s="187"/>
      <c r="H8" s="185" t="s">
        <v>23</v>
      </c>
      <c r="I8" s="186"/>
      <c r="J8" s="218"/>
      <c r="K8" s="211" t="s">
        <v>24</v>
      </c>
      <c r="L8" s="186"/>
      <c r="M8" s="187"/>
      <c r="N8" s="211" t="s">
        <v>25</v>
      </c>
      <c r="O8" s="186"/>
      <c r="P8" s="187"/>
    </row>
    <row r="9" spans="2:16" ht="20.25" customHeight="1" thickBot="1">
      <c r="B9" s="197"/>
      <c r="C9" s="198"/>
      <c r="D9" s="199"/>
      <c r="E9" s="6" t="s">
        <v>1</v>
      </c>
      <c r="F9" s="7" t="s">
        <v>2</v>
      </c>
      <c r="G9" s="8" t="s">
        <v>3</v>
      </c>
      <c r="H9" s="9" t="s">
        <v>4</v>
      </c>
      <c r="I9" s="7" t="s">
        <v>5</v>
      </c>
      <c r="J9" s="10" t="s">
        <v>6</v>
      </c>
      <c r="K9" s="6" t="s">
        <v>7</v>
      </c>
      <c r="L9" s="7" t="s">
        <v>8</v>
      </c>
      <c r="M9" s="8" t="s">
        <v>9</v>
      </c>
      <c r="N9" s="6" t="s">
        <v>10</v>
      </c>
      <c r="O9" s="7" t="s">
        <v>11</v>
      </c>
      <c r="P9" s="8" t="s">
        <v>12</v>
      </c>
    </row>
    <row r="10" spans="2:16" ht="15.75" customHeight="1" hidden="1">
      <c r="B10" s="163" t="s">
        <v>18</v>
      </c>
      <c r="C10" s="164"/>
      <c r="D10" s="89" t="s">
        <v>83</v>
      </c>
      <c r="E10" s="94">
        <f>RAW!E4</f>
        <v>185</v>
      </c>
      <c r="F10" s="18">
        <f>RAW!F4</f>
        <v>187</v>
      </c>
      <c r="G10" s="19">
        <f>RAW!G4</f>
        <v>124</v>
      </c>
      <c r="H10" s="18">
        <f>RAW!H4</f>
        <v>107</v>
      </c>
      <c r="I10" s="18">
        <f>RAW!I4</f>
        <v>71</v>
      </c>
      <c r="J10" s="20">
        <f>RAW!J4</f>
        <v>127</v>
      </c>
      <c r="K10" s="21">
        <f>RAW!K4</f>
        <v>174</v>
      </c>
      <c r="L10" s="18">
        <f>RAW!L4</f>
        <v>110</v>
      </c>
      <c r="M10" s="19">
        <f>RAW!M4</f>
        <v>231</v>
      </c>
      <c r="N10" s="21">
        <f>RAW!N4</f>
        <v>150</v>
      </c>
      <c r="O10" s="21">
        <f>RAW!O4</f>
        <v>117</v>
      </c>
      <c r="P10" s="19"/>
    </row>
    <row r="11" spans="2:16" ht="15.75" customHeight="1" hidden="1">
      <c r="B11" s="165"/>
      <c r="C11" s="166"/>
      <c r="D11" s="90" t="s">
        <v>84</v>
      </c>
      <c r="E11" s="3">
        <f>RAW!E2</f>
        <v>73</v>
      </c>
      <c r="F11" s="1">
        <f>RAW!F2</f>
        <v>83</v>
      </c>
      <c r="G11" s="2">
        <f>RAW!G2</f>
        <v>79</v>
      </c>
      <c r="H11" s="1">
        <f>RAW!H2</f>
        <v>77</v>
      </c>
      <c r="I11" s="1">
        <f>RAW!I2</f>
        <v>58</v>
      </c>
      <c r="J11" s="4">
        <f>RAW!J2</f>
        <v>65</v>
      </c>
      <c r="K11" s="5">
        <f>RAW!K2</f>
        <v>76</v>
      </c>
      <c r="L11" s="1">
        <f>RAW!L2</f>
        <v>76</v>
      </c>
      <c r="M11" s="2">
        <f>RAW!M2</f>
        <v>72</v>
      </c>
      <c r="N11" s="5">
        <f>RAW!N2</f>
        <v>74</v>
      </c>
      <c r="O11" s="5">
        <f>RAW!O2</f>
        <v>58</v>
      </c>
      <c r="P11" s="2"/>
    </row>
    <row r="12" spans="2:16" s="79" customFormat="1" ht="15.75" customHeight="1" hidden="1">
      <c r="B12" s="165"/>
      <c r="C12" s="166"/>
      <c r="D12" s="91" t="s">
        <v>85</v>
      </c>
      <c r="E12" s="95">
        <f aca="true" t="shared" si="0" ref="E12:J12">E10/E11</f>
        <v>2.5342465753424657</v>
      </c>
      <c r="F12" s="85">
        <f t="shared" si="0"/>
        <v>2.253012048192771</v>
      </c>
      <c r="G12" s="86">
        <f t="shared" si="0"/>
        <v>1.5696202531645569</v>
      </c>
      <c r="H12" s="85">
        <f t="shared" si="0"/>
        <v>1.3896103896103895</v>
      </c>
      <c r="I12" s="85">
        <f t="shared" si="0"/>
        <v>1.2241379310344827</v>
      </c>
      <c r="J12" s="136">
        <f t="shared" si="0"/>
        <v>1.9538461538461538</v>
      </c>
      <c r="K12" s="141">
        <f>K10/K11</f>
        <v>2.289473684210526</v>
      </c>
      <c r="L12" s="85">
        <f>L10/L11</f>
        <v>1.4473684210526316</v>
      </c>
      <c r="M12" s="86">
        <f>M10/M11</f>
        <v>3.2083333333333335</v>
      </c>
      <c r="N12" s="141">
        <f>N10/N11</f>
        <v>2.027027027027027</v>
      </c>
      <c r="O12" s="141">
        <f>O10/O11</f>
        <v>2.0172413793103448</v>
      </c>
      <c r="P12" s="86"/>
    </row>
    <row r="13" spans="2:16" s="56" customFormat="1" ht="15.75" customHeight="1" hidden="1">
      <c r="B13" s="165"/>
      <c r="C13" s="166"/>
      <c r="D13" s="92" t="s">
        <v>36</v>
      </c>
      <c r="E13" s="96">
        <f>RAW!E3</f>
        <v>53</v>
      </c>
      <c r="F13" s="87">
        <f>RAW!F3</f>
        <v>72</v>
      </c>
      <c r="G13" s="88">
        <f>RAW!G3</f>
        <v>77</v>
      </c>
      <c r="H13" s="87">
        <f>RAW!H3</f>
        <v>74</v>
      </c>
      <c r="I13" s="87">
        <f>RAW!I3</f>
        <v>57</v>
      </c>
      <c r="J13" s="137">
        <f>RAW!J3</f>
        <v>61</v>
      </c>
      <c r="K13" s="142">
        <f>RAW!K3</f>
        <v>71</v>
      </c>
      <c r="L13" s="87">
        <f>RAW!L3</f>
        <v>76</v>
      </c>
      <c r="M13" s="88">
        <f>RAW!M3</f>
        <v>70</v>
      </c>
      <c r="N13" s="142">
        <f>RAW!N3</f>
        <v>73</v>
      </c>
      <c r="O13" s="142">
        <f>RAW!O3</f>
        <v>58</v>
      </c>
      <c r="P13" s="88"/>
    </row>
    <row r="14" spans="2:16" s="71" customFormat="1" ht="15.75" customHeight="1" hidden="1" thickBot="1">
      <c r="B14" s="167"/>
      <c r="C14" s="168"/>
      <c r="D14" s="93" t="s">
        <v>98</v>
      </c>
      <c r="E14" s="80">
        <f aca="true" t="shared" si="1" ref="E14:J14">E13/E11*100</f>
        <v>72.6027397260274</v>
      </c>
      <c r="F14" s="81">
        <f t="shared" si="1"/>
        <v>86.74698795180723</v>
      </c>
      <c r="G14" s="82">
        <f t="shared" si="1"/>
        <v>97.46835443037975</v>
      </c>
      <c r="H14" s="81">
        <f t="shared" si="1"/>
        <v>96.1038961038961</v>
      </c>
      <c r="I14" s="81">
        <f t="shared" si="1"/>
        <v>98.27586206896551</v>
      </c>
      <c r="J14" s="83">
        <f t="shared" si="1"/>
        <v>93.84615384615384</v>
      </c>
      <c r="K14" s="84">
        <f>K13/K11*100</f>
        <v>93.42105263157895</v>
      </c>
      <c r="L14" s="81">
        <f>L13/L11*100</f>
        <v>100</v>
      </c>
      <c r="M14" s="82">
        <f>M13/M11*100</f>
        <v>97.22222222222221</v>
      </c>
      <c r="N14" s="84">
        <f>N13/N11*100</f>
        <v>98.64864864864865</v>
      </c>
      <c r="O14" s="84">
        <f>O13/O11*100</f>
        <v>100</v>
      </c>
      <c r="P14" s="82"/>
    </row>
    <row r="15" spans="2:16" ht="15.75" customHeight="1">
      <c r="B15" s="169" t="s">
        <v>16</v>
      </c>
      <c r="C15" s="170"/>
      <c r="D15" s="11" t="s">
        <v>86</v>
      </c>
      <c r="E15" s="17">
        <f>RAW!E5</f>
        <v>92</v>
      </c>
      <c r="F15" s="18">
        <f>RAW!F5</f>
        <v>99</v>
      </c>
      <c r="G15" s="19">
        <f>RAW!G5</f>
        <v>108</v>
      </c>
      <c r="H15" s="18">
        <f>RAW!H5</f>
        <v>94</v>
      </c>
      <c r="I15" s="18">
        <f>RAW!I5</f>
        <v>74</v>
      </c>
      <c r="J15" s="20">
        <f>RAW!J5</f>
        <v>74</v>
      </c>
      <c r="K15" s="21">
        <f>RAW!K5</f>
        <v>90</v>
      </c>
      <c r="L15" s="18">
        <f>RAW!L5</f>
        <v>83</v>
      </c>
      <c r="M15" s="19">
        <f>RAW!M5</f>
        <v>90</v>
      </c>
      <c r="N15" s="21">
        <f>RAW!N5</f>
        <v>91</v>
      </c>
      <c r="O15" s="21">
        <f>RAW!O5</f>
        <v>66</v>
      </c>
      <c r="P15" s="21">
        <f>RAW!P5</f>
        <v>81</v>
      </c>
    </row>
    <row r="16" spans="2:16" ht="15.75" customHeight="1">
      <c r="B16" s="171"/>
      <c r="C16" s="172"/>
      <c r="D16" s="12" t="s">
        <v>87</v>
      </c>
      <c r="E16" s="3">
        <f>RAW!E6</f>
        <v>89</v>
      </c>
      <c r="F16" s="1">
        <f>RAW!F6</f>
        <v>98</v>
      </c>
      <c r="G16" s="2">
        <f>RAW!G6</f>
        <v>104</v>
      </c>
      <c r="H16" s="1">
        <f>RAW!H6</f>
        <v>93</v>
      </c>
      <c r="I16" s="1">
        <f>RAW!I6</f>
        <v>71</v>
      </c>
      <c r="J16" s="4">
        <f>RAW!J6</f>
        <v>72</v>
      </c>
      <c r="K16" s="5">
        <f>RAW!K6</f>
        <v>88</v>
      </c>
      <c r="L16" s="1">
        <f>RAW!L6</f>
        <v>81</v>
      </c>
      <c r="M16" s="2">
        <f>RAW!M6</f>
        <v>85</v>
      </c>
      <c r="N16" s="5">
        <f>RAW!N6</f>
        <v>91</v>
      </c>
      <c r="O16" s="5">
        <f>RAW!O6</f>
        <v>65</v>
      </c>
      <c r="P16" s="5">
        <f>RAW!P6</f>
        <v>78</v>
      </c>
    </row>
    <row r="17" spans="2:16" ht="15.75" customHeight="1">
      <c r="B17" s="173"/>
      <c r="C17" s="174"/>
      <c r="D17" s="97" t="s">
        <v>88</v>
      </c>
      <c r="E17" s="98">
        <f aca="true" t="shared" si="2" ref="E17:J17">E15-E16</f>
        <v>3</v>
      </c>
      <c r="F17" s="99">
        <f t="shared" si="2"/>
        <v>1</v>
      </c>
      <c r="G17" s="100">
        <f t="shared" si="2"/>
        <v>4</v>
      </c>
      <c r="H17" s="99">
        <f t="shared" si="2"/>
        <v>1</v>
      </c>
      <c r="I17" s="99">
        <f t="shared" si="2"/>
        <v>3</v>
      </c>
      <c r="J17" s="138">
        <f t="shared" si="2"/>
        <v>2</v>
      </c>
      <c r="K17" s="143">
        <f aca="true" t="shared" si="3" ref="K17:P17">K15-K16</f>
        <v>2</v>
      </c>
      <c r="L17" s="99">
        <f t="shared" si="3"/>
        <v>2</v>
      </c>
      <c r="M17" s="100">
        <f t="shared" si="3"/>
        <v>5</v>
      </c>
      <c r="N17" s="143">
        <f t="shared" si="3"/>
        <v>0</v>
      </c>
      <c r="O17" s="143">
        <f t="shared" si="3"/>
        <v>1</v>
      </c>
      <c r="P17" s="143">
        <f t="shared" si="3"/>
        <v>3</v>
      </c>
    </row>
    <row r="18" spans="2:16" ht="15.75" customHeight="1" thickBot="1">
      <c r="B18" s="175"/>
      <c r="C18" s="176"/>
      <c r="D18" s="13" t="s">
        <v>13</v>
      </c>
      <c r="E18" s="30">
        <f aca="true" t="shared" si="4" ref="E18:J18">E16/E15*100</f>
        <v>96.73913043478261</v>
      </c>
      <c r="F18" s="31">
        <f t="shared" si="4"/>
        <v>98.98989898989899</v>
      </c>
      <c r="G18" s="32">
        <f t="shared" si="4"/>
        <v>96.29629629629629</v>
      </c>
      <c r="H18" s="31">
        <f t="shared" si="4"/>
        <v>98.93617021276596</v>
      </c>
      <c r="I18" s="31">
        <f t="shared" si="4"/>
        <v>95.94594594594594</v>
      </c>
      <c r="J18" s="139">
        <f t="shared" si="4"/>
        <v>97.2972972972973</v>
      </c>
      <c r="K18" s="144">
        <f aca="true" t="shared" si="5" ref="K18:P18">K16/K15*100</f>
        <v>97.77777777777777</v>
      </c>
      <c r="L18" s="31">
        <f t="shared" si="5"/>
        <v>97.59036144578313</v>
      </c>
      <c r="M18" s="32">
        <f t="shared" si="5"/>
        <v>94.44444444444444</v>
      </c>
      <c r="N18" s="144">
        <f t="shared" si="5"/>
        <v>100</v>
      </c>
      <c r="O18" s="144">
        <f t="shared" si="5"/>
        <v>98.48484848484848</v>
      </c>
      <c r="P18" s="144">
        <f t="shared" si="5"/>
        <v>96.29629629629629</v>
      </c>
    </row>
    <row r="19" spans="2:16" ht="15.75" customHeight="1" thickBot="1">
      <c r="B19" s="183" t="s">
        <v>14</v>
      </c>
      <c r="C19" s="184"/>
      <c r="D19" s="23"/>
      <c r="E19" s="24"/>
      <c r="F19" s="25"/>
      <c r="G19" s="26"/>
      <c r="H19" s="25"/>
      <c r="I19" s="25"/>
      <c r="J19" s="140"/>
      <c r="K19" s="145"/>
      <c r="L19" s="25"/>
      <c r="M19" s="26"/>
      <c r="N19" s="145"/>
      <c r="O19" s="145"/>
      <c r="P19" s="145"/>
    </row>
    <row r="20" spans="2:16" ht="15.75" customHeight="1">
      <c r="B20" s="177" t="s">
        <v>15</v>
      </c>
      <c r="C20" s="180" t="s">
        <v>19</v>
      </c>
      <c r="D20" s="11" t="s">
        <v>89</v>
      </c>
      <c r="E20" s="17">
        <v>8360</v>
      </c>
      <c r="F20" s="18">
        <v>8418</v>
      </c>
      <c r="G20" s="19">
        <f>RAW!G9</f>
        <v>8296</v>
      </c>
      <c r="H20" s="18">
        <f>RAW!H9</f>
        <v>8280</v>
      </c>
      <c r="I20" s="18">
        <f>RAW!I9</f>
        <v>8213</v>
      </c>
      <c r="J20" s="20">
        <f>RAW!J9</f>
        <v>8153</v>
      </c>
      <c r="K20" s="21">
        <f>RAW!K9</f>
        <v>8079</v>
      </c>
      <c r="L20" s="18">
        <f>RAW!L9</f>
        <v>8023</v>
      </c>
      <c r="M20" s="19">
        <f>RAW!M9</f>
        <v>7976</v>
      </c>
      <c r="N20" s="21">
        <f>RAW!N9</f>
        <v>7912</v>
      </c>
      <c r="O20" s="21">
        <f>RAW!O9</f>
        <v>7838</v>
      </c>
      <c r="P20" s="21">
        <f>RAW!P9</f>
        <v>7817</v>
      </c>
    </row>
    <row r="21" spans="2:16" ht="15.75" customHeight="1">
      <c r="B21" s="178"/>
      <c r="C21" s="181"/>
      <c r="D21" s="12" t="s">
        <v>90</v>
      </c>
      <c r="E21" s="3">
        <v>58</v>
      </c>
      <c r="F21" s="1">
        <v>41</v>
      </c>
      <c r="G21" s="2">
        <f>RAW!G10</f>
        <v>47</v>
      </c>
      <c r="H21" s="1">
        <f>RAW!H10</f>
        <v>44</v>
      </c>
      <c r="I21" s="1">
        <f>RAW!I10</f>
        <v>34</v>
      </c>
      <c r="J21" s="4">
        <f>RAW!J10</f>
        <v>43</v>
      </c>
      <c r="K21" s="5">
        <f>RAW!K10</f>
        <v>0</v>
      </c>
      <c r="L21" s="1">
        <f>RAW!L10</f>
        <v>25</v>
      </c>
      <c r="M21" s="2">
        <f>RAW!M10</f>
        <v>18</v>
      </c>
      <c r="N21" s="5">
        <f>RAW!N10</f>
        <v>0</v>
      </c>
      <c r="O21" s="5">
        <f>RAW!O10</f>
        <v>0</v>
      </c>
      <c r="P21" s="5">
        <f>RAW!P10</f>
        <v>0</v>
      </c>
    </row>
    <row r="22" spans="2:16" ht="15.75" customHeight="1" thickBot="1">
      <c r="B22" s="178"/>
      <c r="C22" s="182"/>
      <c r="D22" s="13" t="s">
        <v>91</v>
      </c>
      <c r="E22" s="30">
        <v>0.69377990430622</v>
      </c>
      <c r="F22" s="31">
        <v>0.48705155618911855</v>
      </c>
      <c r="G22" s="32">
        <f aca="true" t="shared" si="6" ref="G22:L22">G21/G20*100</f>
        <v>0.5665380906460945</v>
      </c>
      <c r="H22" s="31">
        <f t="shared" si="6"/>
        <v>0.5314009661835749</v>
      </c>
      <c r="I22" s="31">
        <f t="shared" si="6"/>
        <v>0.4139778400097407</v>
      </c>
      <c r="J22" s="139">
        <f t="shared" si="6"/>
        <v>0.5274132221268245</v>
      </c>
      <c r="K22" s="144">
        <f t="shared" si="6"/>
        <v>0</v>
      </c>
      <c r="L22" s="31">
        <f t="shared" si="6"/>
        <v>0.311604138102954</v>
      </c>
      <c r="M22" s="32">
        <f>M21/M20*100</f>
        <v>0.22567703109327986</v>
      </c>
      <c r="N22" s="144">
        <f>N21/N20*100</f>
        <v>0</v>
      </c>
      <c r="O22" s="144">
        <f>O21/O20*100</f>
        <v>0</v>
      </c>
      <c r="P22" s="144">
        <f>P21/P20*100</f>
        <v>0</v>
      </c>
    </row>
    <row r="23" spans="2:16" ht="15.75" customHeight="1">
      <c r="B23" s="178"/>
      <c r="C23" s="180" t="s">
        <v>20</v>
      </c>
      <c r="D23" s="11" t="s">
        <v>89</v>
      </c>
      <c r="E23" s="17">
        <v>1282</v>
      </c>
      <c r="F23" s="18">
        <v>1273</v>
      </c>
      <c r="G23" s="19">
        <f>RAW!G11</f>
        <v>1269</v>
      </c>
      <c r="H23" s="18">
        <f>RAW!H11</f>
        <v>1256</v>
      </c>
      <c r="I23" s="18">
        <f>RAW!I11</f>
        <v>1249</v>
      </c>
      <c r="J23" s="20">
        <f>RAW!J11</f>
        <v>1244</v>
      </c>
      <c r="K23" s="21">
        <f>RAW!K11</f>
        <v>1236</v>
      </c>
      <c r="L23" s="18">
        <f>RAW!L11</f>
        <v>1219</v>
      </c>
      <c r="M23" s="19">
        <f>RAW!M11</f>
        <v>1215</v>
      </c>
      <c r="N23" s="21">
        <f>RAW!N11</f>
        <v>1209</v>
      </c>
      <c r="O23" s="21">
        <f>RAW!O11</f>
        <v>1200</v>
      </c>
      <c r="P23" s="21">
        <f>RAW!P11</f>
        <v>1189</v>
      </c>
    </row>
    <row r="24" spans="2:16" ht="15.75" customHeight="1">
      <c r="B24" s="178"/>
      <c r="C24" s="181"/>
      <c r="D24" s="12" t="s">
        <v>90</v>
      </c>
      <c r="E24" s="3">
        <v>34</v>
      </c>
      <c r="F24" s="1">
        <v>13</v>
      </c>
      <c r="G24" s="2">
        <f>RAW!G12</f>
        <v>10</v>
      </c>
      <c r="H24" s="1">
        <f>RAW!H12</f>
        <v>6</v>
      </c>
      <c r="I24" s="1">
        <f>RAW!I12</f>
        <v>4</v>
      </c>
      <c r="J24" s="4">
        <f>RAW!J12</f>
        <v>25</v>
      </c>
      <c r="K24" s="5">
        <f>RAW!K12</f>
        <v>0</v>
      </c>
      <c r="L24" s="1">
        <f>RAW!L12</f>
        <v>13</v>
      </c>
      <c r="M24" s="2">
        <f>RAW!M12</f>
        <v>4</v>
      </c>
      <c r="N24" s="5">
        <f>RAW!N12</f>
        <v>0</v>
      </c>
      <c r="O24" s="5">
        <f>RAW!O12</f>
        <v>0</v>
      </c>
      <c r="P24" s="5">
        <f>RAW!P12</f>
        <v>0</v>
      </c>
    </row>
    <row r="25" spans="2:16" ht="15.75" customHeight="1" thickBot="1">
      <c r="B25" s="178"/>
      <c r="C25" s="182"/>
      <c r="D25" s="13" t="s">
        <v>91</v>
      </c>
      <c r="E25" s="30">
        <v>2.65210608424337</v>
      </c>
      <c r="F25" s="31">
        <v>1.021209740769835</v>
      </c>
      <c r="G25" s="32">
        <f aca="true" t="shared" si="7" ref="G25:L25">G24/G23*100</f>
        <v>0.7880220646178092</v>
      </c>
      <c r="H25" s="31">
        <f t="shared" si="7"/>
        <v>0.47770700636942676</v>
      </c>
      <c r="I25" s="31">
        <f t="shared" si="7"/>
        <v>0.32025620496397117</v>
      </c>
      <c r="J25" s="139">
        <f t="shared" si="7"/>
        <v>2.009646302250804</v>
      </c>
      <c r="K25" s="144">
        <f t="shared" si="7"/>
        <v>0</v>
      </c>
      <c r="L25" s="31">
        <f t="shared" si="7"/>
        <v>1.0664479081214109</v>
      </c>
      <c r="M25" s="32">
        <f>M24/M23*100</f>
        <v>0.3292181069958848</v>
      </c>
      <c r="N25" s="144">
        <f>N24/N23*100</f>
        <v>0</v>
      </c>
      <c r="O25" s="144">
        <f>O24/O23*100</f>
        <v>0</v>
      </c>
      <c r="P25" s="144">
        <f>P24/P23*100</f>
        <v>0</v>
      </c>
    </row>
    <row r="26" spans="2:16" ht="15.75" customHeight="1">
      <c r="B26" s="178"/>
      <c r="C26" s="180" t="s">
        <v>21</v>
      </c>
      <c r="D26" s="11" t="s">
        <v>89</v>
      </c>
      <c r="E26" s="17">
        <v>1732</v>
      </c>
      <c r="F26" s="18">
        <v>1721</v>
      </c>
      <c r="G26" s="19">
        <f>RAW!G13</f>
        <v>1708</v>
      </c>
      <c r="H26" s="18">
        <f>RAW!H13</f>
        <v>1704</v>
      </c>
      <c r="I26" s="18">
        <f>RAW!I13</f>
        <v>1695</v>
      </c>
      <c r="J26" s="20">
        <f>RAW!J13</f>
        <v>1697</v>
      </c>
      <c r="K26" s="21">
        <f>RAW!K13</f>
        <v>1684</v>
      </c>
      <c r="L26" s="18">
        <f>RAW!L13</f>
        <v>1675</v>
      </c>
      <c r="M26" s="19">
        <f>RAW!M13</f>
        <v>1678</v>
      </c>
      <c r="N26" s="21">
        <f>RAW!N13</f>
        <v>1658</v>
      </c>
      <c r="O26" s="21">
        <f>RAW!O13</f>
        <v>1656</v>
      </c>
      <c r="P26" s="21">
        <f>RAW!P13</f>
        <v>1657</v>
      </c>
    </row>
    <row r="27" spans="2:16" ht="15.75" customHeight="1">
      <c r="B27" s="178"/>
      <c r="C27" s="181"/>
      <c r="D27" s="12" t="s">
        <v>90</v>
      </c>
      <c r="E27" s="3">
        <v>25</v>
      </c>
      <c r="F27" s="1">
        <v>21</v>
      </c>
      <c r="G27" s="2">
        <f>RAW!G14</f>
        <v>14</v>
      </c>
      <c r="H27" s="1">
        <f>RAW!H14</f>
        <v>9</v>
      </c>
      <c r="I27" s="1">
        <f>RAW!I14</f>
        <v>7</v>
      </c>
      <c r="J27" s="4">
        <f>RAW!J14</f>
        <v>8</v>
      </c>
      <c r="K27" s="5">
        <f>RAW!K14</f>
        <v>0</v>
      </c>
      <c r="L27" s="1">
        <f>RAW!L14</f>
        <v>7</v>
      </c>
      <c r="M27" s="2">
        <f>RAW!M14</f>
        <v>2</v>
      </c>
      <c r="N27" s="5">
        <f>RAW!N14</f>
        <v>0</v>
      </c>
      <c r="O27" s="5">
        <f>RAW!O14</f>
        <v>0</v>
      </c>
      <c r="P27" s="5">
        <f>RAW!P14</f>
        <v>0</v>
      </c>
    </row>
    <row r="28" spans="2:16" ht="15.75" customHeight="1" thickBot="1">
      <c r="B28" s="179"/>
      <c r="C28" s="182"/>
      <c r="D28" s="13" t="s">
        <v>91</v>
      </c>
      <c r="E28" s="30">
        <v>1.443418013856813</v>
      </c>
      <c r="F28" s="31">
        <v>1.220220801859384</v>
      </c>
      <c r="G28" s="32">
        <f aca="true" t="shared" si="8" ref="G28:L28">G27/G26*100</f>
        <v>0.819672131147541</v>
      </c>
      <c r="H28" s="31">
        <f t="shared" si="8"/>
        <v>0.528169014084507</v>
      </c>
      <c r="I28" s="31">
        <f t="shared" si="8"/>
        <v>0.41297935103244837</v>
      </c>
      <c r="J28" s="139">
        <f t="shared" si="8"/>
        <v>0.4714201532115498</v>
      </c>
      <c r="K28" s="144">
        <f t="shared" si="8"/>
        <v>0</v>
      </c>
      <c r="L28" s="31">
        <f t="shared" si="8"/>
        <v>0.417910447761194</v>
      </c>
      <c r="M28" s="32">
        <f>M27/M26*100</f>
        <v>0.11918951132300357</v>
      </c>
      <c r="N28" s="144">
        <f>N27/N26*100</f>
        <v>0</v>
      </c>
      <c r="O28" s="144">
        <f>O27/O26*100</f>
        <v>0</v>
      </c>
      <c r="P28" s="144">
        <f>P27/P26*100</f>
        <v>0</v>
      </c>
    </row>
    <row r="29" spans="2:16" ht="15.75" customHeight="1">
      <c r="B29" s="163" t="s">
        <v>17</v>
      </c>
      <c r="C29" s="164"/>
      <c r="D29" s="11" t="s">
        <v>92</v>
      </c>
      <c r="E29" s="17">
        <f>RAW!E17</f>
        <v>69</v>
      </c>
      <c r="F29" s="18">
        <f>RAW!F17</f>
        <v>42</v>
      </c>
      <c r="G29" s="20">
        <f>RAW!G17</f>
        <v>55</v>
      </c>
      <c r="H29" s="18">
        <f>RAW!H17</f>
        <v>33</v>
      </c>
      <c r="I29" s="18">
        <f>RAW!I17</f>
        <v>24</v>
      </c>
      <c r="J29" s="20">
        <f>RAW!J17</f>
        <v>58</v>
      </c>
      <c r="K29" s="21">
        <f>RAW!K17</f>
        <v>27</v>
      </c>
      <c r="L29" s="18">
        <f>RAW!L17</f>
        <v>28</v>
      </c>
      <c r="M29" s="19">
        <f>RAW!M17</f>
        <v>40</v>
      </c>
      <c r="N29" s="21">
        <f>RAW!N17</f>
        <v>60</v>
      </c>
      <c r="O29" s="21">
        <f>RAW!O17</f>
        <v>38</v>
      </c>
      <c r="P29" s="21">
        <f>RAW!P17</f>
        <v>74</v>
      </c>
    </row>
    <row r="30" spans="2:16" s="79" customFormat="1" ht="15.75" customHeight="1">
      <c r="B30" s="165"/>
      <c r="C30" s="166"/>
      <c r="D30" s="42" t="s">
        <v>94</v>
      </c>
      <c r="E30" s="115">
        <f>RAW!E19</f>
        <v>59</v>
      </c>
      <c r="F30" s="101">
        <f>RAW!F19</f>
        <v>40</v>
      </c>
      <c r="G30" s="102">
        <f>RAW!G19</f>
        <v>48</v>
      </c>
      <c r="H30" s="101">
        <f>RAW!H19</f>
        <v>33</v>
      </c>
      <c r="I30" s="101">
        <f>RAW!I19</f>
        <v>24</v>
      </c>
      <c r="J30" s="102">
        <f>RAW!J19</f>
        <v>53</v>
      </c>
      <c r="K30" s="103">
        <f>RAW!K19</f>
        <v>27</v>
      </c>
      <c r="L30" s="101">
        <f>RAW!L19</f>
        <v>26</v>
      </c>
      <c r="M30" s="104">
        <f>RAW!M19</f>
        <v>37</v>
      </c>
      <c r="N30" s="103">
        <f>RAW!N19</f>
        <v>55</v>
      </c>
      <c r="O30" s="103">
        <f>RAW!O19</f>
        <v>34</v>
      </c>
      <c r="P30" s="103">
        <f>RAW!P19</f>
        <v>70</v>
      </c>
    </row>
    <row r="31" spans="2:16" ht="15.75" customHeight="1">
      <c r="B31" s="165"/>
      <c r="C31" s="166"/>
      <c r="D31" s="12" t="s">
        <v>95</v>
      </c>
      <c r="E31" s="33">
        <f aca="true" t="shared" si="9" ref="E31:J31">E30/E29*100</f>
        <v>85.5072463768116</v>
      </c>
      <c r="F31" s="34">
        <f t="shared" si="9"/>
        <v>95.23809523809523</v>
      </c>
      <c r="G31" s="36">
        <f t="shared" si="9"/>
        <v>87.27272727272727</v>
      </c>
      <c r="H31" s="34">
        <f t="shared" si="9"/>
        <v>100</v>
      </c>
      <c r="I31" s="34">
        <f t="shared" si="9"/>
        <v>100</v>
      </c>
      <c r="J31" s="36">
        <f t="shared" si="9"/>
        <v>91.37931034482759</v>
      </c>
      <c r="K31" s="37">
        <f aca="true" t="shared" si="10" ref="K31:P31">K30/K29*100</f>
        <v>100</v>
      </c>
      <c r="L31" s="34">
        <f t="shared" si="10"/>
        <v>92.85714285714286</v>
      </c>
      <c r="M31" s="35">
        <f t="shared" si="10"/>
        <v>92.5</v>
      </c>
      <c r="N31" s="37">
        <f t="shared" si="10"/>
        <v>91.66666666666666</v>
      </c>
      <c r="O31" s="37">
        <f t="shared" si="10"/>
        <v>89.47368421052632</v>
      </c>
      <c r="P31" s="37">
        <f t="shared" si="10"/>
        <v>94.5945945945946</v>
      </c>
    </row>
    <row r="32" spans="2:16" s="79" customFormat="1" ht="15.75" customHeight="1">
      <c r="B32" s="165"/>
      <c r="C32" s="166"/>
      <c r="D32" s="42" t="s">
        <v>93</v>
      </c>
      <c r="E32" s="122">
        <f>RAW!E18/1440</f>
        <v>35.52291666666667</v>
      </c>
      <c r="F32" s="122">
        <f>RAW!F18/1440</f>
        <v>23.929166666666667</v>
      </c>
      <c r="G32" s="128">
        <f>RAW!G18/1440</f>
        <v>29.38125</v>
      </c>
      <c r="H32" s="122">
        <f>RAW!H18/1440</f>
        <v>13.874305555555555</v>
      </c>
      <c r="I32" s="122">
        <f>RAW!I18/1440</f>
        <v>10.85</v>
      </c>
      <c r="J32" s="128">
        <f>RAW!J18/1440</f>
        <v>26.935416666666665</v>
      </c>
      <c r="K32" s="122">
        <f>RAW!K18/1440</f>
        <v>18.59375</v>
      </c>
      <c r="L32" s="122">
        <f>RAW!L18/1440</f>
        <v>15.938888888888888</v>
      </c>
      <c r="M32" s="147">
        <f>RAW!M18/1440</f>
        <v>21.777083333333334</v>
      </c>
      <c r="N32" s="122">
        <f>RAW!N18/1440</f>
        <v>31.304166666666667</v>
      </c>
      <c r="O32" s="122">
        <f>RAW!O18/1440</f>
        <v>22.647222222222222</v>
      </c>
      <c r="P32" s="122">
        <f>RAW!P18/1440</f>
        <v>37.61736111111111</v>
      </c>
    </row>
    <row r="33" spans="2:16" s="79" customFormat="1" ht="15.75" customHeight="1">
      <c r="B33" s="165"/>
      <c r="C33" s="166"/>
      <c r="D33" s="42" t="s">
        <v>96</v>
      </c>
      <c r="E33" s="122">
        <f aca="true" t="shared" si="11" ref="E33:J33">E32/E29</f>
        <v>0.5148248792270531</v>
      </c>
      <c r="F33" s="123">
        <f t="shared" si="11"/>
        <v>0.5697420634920635</v>
      </c>
      <c r="G33" s="124">
        <f t="shared" si="11"/>
        <v>0.5342045454545454</v>
      </c>
      <c r="H33" s="123">
        <f t="shared" si="11"/>
        <v>0.4204335016835017</v>
      </c>
      <c r="I33" s="123">
        <f t="shared" si="11"/>
        <v>0.45208333333333334</v>
      </c>
      <c r="J33" s="124">
        <f t="shared" si="11"/>
        <v>0.4644037356321839</v>
      </c>
      <c r="K33" s="125">
        <f aca="true" t="shared" si="12" ref="K33:P33">K32/K29</f>
        <v>0.6886574074074074</v>
      </c>
      <c r="L33" s="123">
        <f t="shared" si="12"/>
        <v>0.5692460317460317</v>
      </c>
      <c r="M33" s="126">
        <f t="shared" si="12"/>
        <v>0.5444270833333333</v>
      </c>
      <c r="N33" s="125">
        <f t="shared" si="12"/>
        <v>0.5217361111111111</v>
      </c>
      <c r="O33" s="125">
        <f t="shared" si="12"/>
        <v>0.5959795321637427</v>
      </c>
      <c r="P33" s="125">
        <f t="shared" si="12"/>
        <v>0.5083427177177177</v>
      </c>
    </row>
    <row r="34" spans="2:16" s="56" customFormat="1" ht="15.75" customHeight="1">
      <c r="B34" s="165"/>
      <c r="C34" s="166"/>
      <c r="D34" s="50" t="s">
        <v>41</v>
      </c>
      <c r="E34" s="57">
        <f>RAW!E20</f>
        <v>0</v>
      </c>
      <c r="F34" s="58">
        <f>RAW!F20</f>
        <v>0</v>
      </c>
      <c r="G34" s="60">
        <f>RAW!G20</f>
        <v>0</v>
      </c>
      <c r="H34" s="58">
        <f>RAW!H20</f>
        <v>0</v>
      </c>
      <c r="I34" s="58">
        <f>RAW!I20</f>
        <v>0</v>
      </c>
      <c r="J34" s="60">
        <f>RAW!J20</f>
        <v>0</v>
      </c>
      <c r="K34" s="61">
        <f>RAW!K20</f>
        <v>1</v>
      </c>
      <c r="L34" s="58">
        <f>RAW!L20</f>
        <v>0</v>
      </c>
      <c r="M34" s="59">
        <f>RAW!M20</f>
        <v>0</v>
      </c>
      <c r="N34" s="61">
        <f>RAW!N20</f>
        <v>0</v>
      </c>
      <c r="O34" s="61">
        <f>RAW!O20</f>
        <v>0</v>
      </c>
      <c r="P34" s="61">
        <f>RAW!P20</f>
        <v>0</v>
      </c>
    </row>
    <row r="35" spans="2:16" s="71" customFormat="1" ht="15.75" customHeight="1">
      <c r="B35" s="165"/>
      <c r="C35" s="166"/>
      <c r="D35" s="50" t="s">
        <v>42</v>
      </c>
      <c r="E35" s="51">
        <f aca="true" t="shared" si="13" ref="E35:J35">E34/E29*100</f>
        <v>0</v>
      </c>
      <c r="F35" s="105">
        <f t="shared" si="13"/>
        <v>0</v>
      </c>
      <c r="G35" s="107">
        <f t="shared" si="13"/>
        <v>0</v>
      </c>
      <c r="H35" s="105">
        <f t="shared" si="13"/>
        <v>0</v>
      </c>
      <c r="I35" s="105">
        <f t="shared" si="13"/>
        <v>0</v>
      </c>
      <c r="J35" s="107">
        <f t="shared" si="13"/>
        <v>0</v>
      </c>
      <c r="K35" s="108">
        <f aca="true" t="shared" si="14" ref="K35:P35">K34/K29*100</f>
        <v>3.7037037037037033</v>
      </c>
      <c r="L35" s="105">
        <f t="shared" si="14"/>
        <v>0</v>
      </c>
      <c r="M35" s="106">
        <f t="shared" si="14"/>
        <v>0</v>
      </c>
      <c r="N35" s="108">
        <f t="shared" si="14"/>
        <v>0</v>
      </c>
      <c r="O35" s="108">
        <f t="shared" si="14"/>
        <v>0</v>
      </c>
      <c r="P35" s="108">
        <f t="shared" si="14"/>
        <v>0</v>
      </c>
    </row>
    <row r="36" spans="2:16" s="56" customFormat="1" ht="15.75" customHeight="1">
      <c r="B36" s="165"/>
      <c r="C36" s="166"/>
      <c r="D36" s="50" t="s">
        <v>37</v>
      </c>
      <c r="E36" s="62">
        <f>RAW!E21</f>
        <v>0</v>
      </c>
      <c r="F36" s="63">
        <f>RAW!F21</f>
        <v>0</v>
      </c>
      <c r="G36" s="65">
        <f>RAW!G21</f>
        <v>0</v>
      </c>
      <c r="H36" s="63">
        <f>RAW!H21</f>
        <v>0</v>
      </c>
      <c r="I36" s="63">
        <f>RAW!I21</f>
        <v>0</v>
      </c>
      <c r="J36" s="65">
        <f>RAW!J21</f>
        <v>0</v>
      </c>
      <c r="K36" s="66">
        <f>RAW!K21</f>
        <v>0</v>
      </c>
      <c r="L36" s="63">
        <f>RAW!L21</f>
        <v>0</v>
      </c>
      <c r="M36" s="64">
        <f>RAW!M21</f>
        <v>0</v>
      </c>
      <c r="N36" s="66">
        <f>RAW!N21</f>
        <v>0</v>
      </c>
      <c r="O36" s="66">
        <f>RAW!O21</f>
        <v>0</v>
      </c>
      <c r="P36" s="66">
        <f>RAW!P21</f>
        <v>0</v>
      </c>
    </row>
    <row r="37" spans="2:16" s="71" customFormat="1" ht="15.75" customHeight="1" thickBot="1">
      <c r="B37" s="167"/>
      <c r="C37" s="168"/>
      <c r="D37" s="109" t="s">
        <v>39</v>
      </c>
      <c r="E37" s="110">
        <f aca="true" t="shared" si="15" ref="E37:J37">E36/E29*100</f>
        <v>0</v>
      </c>
      <c r="F37" s="111">
        <f t="shared" si="15"/>
        <v>0</v>
      </c>
      <c r="G37" s="113">
        <f t="shared" si="15"/>
        <v>0</v>
      </c>
      <c r="H37" s="111">
        <f t="shared" si="15"/>
        <v>0</v>
      </c>
      <c r="I37" s="111">
        <f t="shared" si="15"/>
        <v>0</v>
      </c>
      <c r="J37" s="113">
        <f t="shared" si="15"/>
        <v>0</v>
      </c>
      <c r="K37" s="114">
        <f aca="true" t="shared" si="16" ref="K37:P37">K36/K29*100</f>
        <v>0</v>
      </c>
      <c r="L37" s="111">
        <f t="shared" si="16"/>
        <v>0</v>
      </c>
      <c r="M37" s="112">
        <f t="shared" si="16"/>
        <v>0</v>
      </c>
      <c r="N37" s="114">
        <f t="shared" si="16"/>
        <v>0</v>
      </c>
      <c r="O37" s="114">
        <f t="shared" si="16"/>
        <v>0</v>
      </c>
      <c r="P37" s="114">
        <f t="shared" si="16"/>
        <v>0</v>
      </c>
    </row>
    <row r="38" spans="2:16" ht="15.75" customHeight="1">
      <c r="B38" s="163" t="s">
        <v>35</v>
      </c>
      <c r="C38" s="164"/>
      <c r="D38" s="11" t="s">
        <v>34</v>
      </c>
      <c r="E38" s="44">
        <f>RAW!E24</f>
        <v>7</v>
      </c>
      <c r="F38" s="45">
        <f>RAW!F24</f>
        <v>12</v>
      </c>
      <c r="G38" s="46">
        <f>RAW!G24</f>
        <v>7</v>
      </c>
      <c r="H38" s="45">
        <f>RAW!H24</f>
        <v>7</v>
      </c>
      <c r="I38" s="45">
        <f>RAW!I24</f>
        <v>3</v>
      </c>
      <c r="J38" s="46">
        <f>RAW!J24</f>
        <v>5</v>
      </c>
      <c r="K38" s="47">
        <f>RAW!K24</f>
        <v>4</v>
      </c>
      <c r="L38" s="45">
        <f>RAW!L24</f>
        <v>3</v>
      </c>
      <c r="M38" s="48">
        <f>RAW!M24</f>
        <v>6</v>
      </c>
      <c r="N38" s="47">
        <f>RAW!N24</f>
        <v>2</v>
      </c>
      <c r="O38" s="47">
        <f>RAW!O24</f>
        <v>0</v>
      </c>
      <c r="P38" s="47">
        <f>RAW!P24</f>
        <v>8</v>
      </c>
    </row>
    <row r="39" spans="2:16" s="79" customFormat="1" ht="15.75" customHeight="1">
      <c r="B39" s="165"/>
      <c r="C39" s="166"/>
      <c r="D39" s="116" t="s">
        <v>94</v>
      </c>
      <c r="E39" s="117">
        <f>RAW!E26</f>
        <v>6</v>
      </c>
      <c r="F39" s="118">
        <f>RAW!F26</f>
        <v>6</v>
      </c>
      <c r="G39" s="120">
        <f>RAW!G26</f>
        <v>6</v>
      </c>
      <c r="H39" s="118">
        <f>RAW!H26</f>
        <v>7</v>
      </c>
      <c r="I39" s="118">
        <f>RAW!I26</f>
        <v>2</v>
      </c>
      <c r="J39" s="120">
        <f>RAW!J26</f>
        <v>3</v>
      </c>
      <c r="K39" s="121">
        <f>RAW!K26</f>
        <v>2</v>
      </c>
      <c r="L39" s="118">
        <f>RAW!L26</f>
        <v>2</v>
      </c>
      <c r="M39" s="119">
        <f>RAW!M26</f>
        <v>4</v>
      </c>
      <c r="N39" s="121">
        <f>RAW!N26</f>
        <v>2</v>
      </c>
      <c r="O39" s="121">
        <f>RAW!O26</f>
        <v>0</v>
      </c>
      <c r="P39" s="121">
        <f>RAW!P26</f>
        <v>6</v>
      </c>
    </row>
    <row r="40" spans="2:16" s="49" customFormat="1" ht="15.75" customHeight="1">
      <c r="B40" s="165"/>
      <c r="C40" s="166"/>
      <c r="D40" s="12" t="s">
        <v>95</v>
      </c>
      <c r="E40" s="38">
        <f aca="true" t="shared" si="17" ref="E40:J40">E39/E38*100</f>
        <v>85.71428571428571</v>
      </c>
      <c r="F40" s="68">
        <f t="shared" si="17"/>
        <v>50</v>
      </c>
      <c r="G40" s="129">
        <f t="shared" si="17"/>
        <v>85.71428571428571</v>
      </c>
      <c r="H40" s="68">
        <f t="shared" si="17"/>
        <v>100</v>
      </c>
      <c r="I40" s="68">
        <f t="shared" si="17"/>
        <v>66.66666666666666</v>
      </c>
      <c r="J40" s="129">
        <f t="shared" si="17"/>
        <v>60</v>
      </c>
      <c r="K40" s="146">
        <f aca="true" t="shared" si="18" ref="K40:P40">K39/K38*100</f>
        <v>50</v>
      </c>
      <c r="L40" s="68">
        <f t="shared" si="18"/>
        <v>66.66666666666666</v>
      </c>
      <c r="M40" s="148">
        <f t="shared" si="18"/>
        <v>66.66666666666666</v>
      </c>
      <c r="N40" s="146">
        <f t="shared" si="18"/>
        <v>100</v>
      </c>
      <c r="O40" s="146" t="s">
        <v>106</v>
      </c>
      <c r="P40" s="146">
        <f t="shared" si="18"/>
        <v>75</v>
      </c>
    </row>
    <row r="41" spans="2:16" s="79" customFormat="1" ht="15.75" customHeight="1">
      <c r="B41" s="165"/>
      <c r="C41" s="166"/>
      <c r="D41" s="42" t="s">
        <v>93</v>
      </c>
      <c r="E41" s="127">
        <f>RAW!E25/1440</f>
        <v>4.754166666666666</v>
      </c>
      <c r="F41" s="123">
        <f>RAW!F25/1440</f>
        <v>12.596527777777778</v>
      </c>
      <c r="G41" s="124">
        <f>RAW!G25/1440</f>
        <v>2.9965277777777777</v>
      </c>
      <c r="H41" s="123">
        <f>RAW!H25/1440</f>
        <v>1.9527777777777777</v>
      </c>
      <c r="I41" s="123">
        <f>RAW!I25/1440</f>
        <v>2.8631944444444444</v>
      </c>
      <c r="J41" s="124">
        <f>RAW!J25/1440</f>
        <v>4.439583333333333</v>
      </c>
      <c r="K41" s="125">
        <f>RAW!K25/1440</f>
        <v>15.592361111111112</v>
      </c>
      <c r="L41" s="123">
        <f>RAW!L25/1440</f>
        <v>2.6597222222222223</v>
      </c>
      <c r="M41" s="126">
        <f>RAW!M25/1440</f>
        <v>3.8875</v>
      </c>
      <c r="N41" s="125">
        <f>RAW!N25/1440</f>
        <v>1.011111111111111</v>
      </c>
      <c r="O41" s="125">
        <f>RAW!O25/1440</f>
        <v>0</v>
      </c>
      <c r="P41" s="125">
        <f>RAW!P25/1440</f>
        <v>3.9118055555555555</v>
      </c>
    </row>
    <row r="42" spans="2:16" s="79" customFormat="1" ht="15.75" customHeight="1">
      <c r="B42" s="165"/>
      <c r="C42" s="166"/>
      <c r="D42" s="42" t="s">
        <v>96</v>
      </c>
      <c r="E42" s="127">
        <f aca="true" t="shared" si="19" ref="E42:J42">E41/E38</f>
        <v>0.6791666666666666</v>
      </c>
      <c r="F42" s="123">
        <f t="shared" si="19"/>
        <v>1.0497106481481482</v>
      </c>
      <c r="G42" s="124">
        <f t="shared" si="19"/>
        <v>0.4280753968253968</v>
      </c>
      <c r="H42" s="123">
        <f t="shared" si="19"/>
        <v>0.278968253968254</v>
      </c>
      <c r="I42" s="123">
        <f t="shared" si="19"/>
        <v>0.9543981481481482</v>
      </c>
      <c r="J42" s="124">
        <f t="shared" si="19"/>
        <v>0.8879166666666667</v>
      </c>
      <c r="K42" s="125">
        <f aca="true" t="shared" si="20" ref="K42:P42">K41/K38</f>
        <v>3.898090277777778</v>
      </c>
      <c r="L42" s="123">
        <f t="shared" si="20"/>
        <v>0.8865740740740741</v>
      </c>
      <c r="M42" s="126">
        <f t="shared" si="20"/>
        <v>0.6479166666666667</v>
      </c>
      <c r="N42" s="125">
        <f t="shared" si="20"/>
        <v>0.5055555555555555</v>
      </c>
      <c r="O42" s="125" t="s">
        <v>106</v>
      </c>
      <c r="P42" s="125">
        <f t="shared" si="20"/>
        <v>0.48897569444444444</v>
      </c>
    </row>
    <row r="43" spans="2:16" s="56" customFormat="1" ht="15.75" customHeight="1">
      <c r="B43" s="165"/>
      <c r="C43" s="166"/>
      <c r="D43" s="50" t="s">
        <v>38</v>
      </c>
      <c r="E43" s="57">
        <f>RAW!E27</f>
        <v>0</v>
      </c>
      <c r="F43" s="58">
        <f>RAW!F27</f>
        <v>1</v>
      </c>
      <c r="G43" s="60">
        <f>RAW!G27</f>
        <v>0</v>
      </c>
      <c r="H43" s="58">
        <f>RAW!H27</f>
        <v>0</v>
      </c>
      <c r="I43" s="58">
        <f>RAW!I27</f>
        <v>0</v>
      </c>
      <c r="J43" s="60">
        <f>RAW!J27</f>
        <v>0</v>
      </c>
      <c r="K43" s="61">
        <f>RAW!K27</f>
        <v>1</v>
      </c>
      <c r="L43" s="58">
        <f>RAW!L27</f>
        <v>0</v>
      </c>
      <c r="M43" s="59">
        <f>RAW!M27</f>
        <v>0</v>
      </c>
      <c r="N43" s="61">
        <f>RAW!N27</f>
        <v>0</v>
      </c>
      <c r="O43" s="61">
        <f>RAW!O27</f>
        <v>0</v>
      </c>
      <c r="P43" s="61">
        <f>RAW!P27</f>
        <v>0</v>
      </c>
    </row>
    <row r="44" spans="2:16" s="56" customFormat="1" ht="15.75" customHeight="1">
      <c r="B44" s="165"/>
      <c r="C44" s="166"/>
      <c r="D44" s="50" t="s">
        <v>42</v>
      </c>
      <c r="E44" s="51">
        <f aca="true" t="shared" si="21" ref="E44:J44">E43/E38*100</f>
        <v>0</v>
      </c>
      <c r="F44" s="52">
        <f t="shared" si="21"/>
        <v>8.333333333333332</v>
      </c>
      <c r="G44" s="54">
        <f t="shared" si="21"/>
        <v>0</v>
      </c>
      <c r="H44" s="52">
        <f t="shared" si="21"/>
        <v>0</v>
      </c>
      <c r="I44" s="52">
        <f t="shared" si="21"/>
        <v>0</v>
      </c>
      <c r="J44" s="54">
        <f t="shared" si="21"/>
        <v>0</v>
      </c>
      <c r="K44" s="55">
        <f aca="true" t="shared" si="22" ref="K44:P44">K43/K38*100</f>
        <v>25</v>
      </c>
      <c r="L44" s="52">
        <f t="shared" si="22"/>
        <v>0</v>
      </c>
      <c r="M44" s="53">
        <f t="shared" si="22"/>
        <v>0</v>
      </c>
      <c r="N44" s="55">
        <f t="shared" si="22"/>
        <v>0</v>
      </c>
      <c r="O44" s="55" t="s">
        <v>106</v>
      </c>
      <c r="P44" s="55">
        <f t="shared" si="22"/>
        <v>0</v>
      </c>
    </row>
    <row r="45" spans="2:16" s="56" customFormat="1" ht="15.75" customHeight="1">
      <c r="B45" s="165"/>
      <c r="C45" s="166"/>
      <c r="D45" s="50" t="s">
        <v>37</v>
      </c>
      <c r="E45" s="62">
        <f>RAW!E28</f>
        <v>0</v>
      </c>
      <c r="F45" s="63">
        <f>RAW!F28</f>
        <v>0</v>
      </c>
      <c r="G45" s="65">
        <f>RAW!G28</f>
        <v>0</v>
      </c>
      <c r="H45" s="63">
        <f>RAW!H28</f>
        <v>0</v>
      </c>
      <c r="I45" s="63">
        <f>RAW!I28</f>
        <v>0</v>
      </c>
      <c r="J45" s="65">
        <f>RAW!J28</f>
        <v>0</v>
      </c>
      <c r="K45" s="66">
        <f>RAW!K28</f>
        <v>1</v>
      </c>
      <c r="L45" s="63">
        <f>RAW!L28</f>
        <v>0</v>
      </c>
      <c r="M45" s="64">
        <f>RAW!M28</f>
        <v>0</v>
      </c>
      <c r="N45" s="66">
        <f>RAW!N28</f>
        <v>0</v>
      </c>
      <c r="O45" s="66">
        <f>RAW!O28</f>
        <v>0</v>
      </c>
      <c r="P45" s="66">
        <f>RAW!P28</f>
        <v>0</v>
      </c>
    </row>
    <row r="46" spans="2:16" s="56" customFormat="1" ht="15.75" customHeight="1">
      <c r="B46" s="165"/>
      <c r="C46" s="166"/>
      <c r="D46" s="109" t="s">
        <v>39</v>
      </c>
      <c r="E46" s="110">
        <f aca="true" t="shared" si="23" ref="E46:J46">E45/E38*100</f>
        <v>0</v>
      </c>
      <c r="F46" s="150">
        <f t="shared" si="23"/>
        <v>0</v>
      </c>
      <c r="G46" s="151">
        <f t="shared" si="23"/>
        <v>0</v>
      </c>
      <c r="H46" s="150">
        <f t="shared" si="23"/>
        <v>0</v>
      </c>
      <c r="I46" s="150">
        <f t="shared" si="23"/>
        <v>0</v>
      </c>
      <c r="J46" s="151">
        <f t="shared" si="23"/>
        <v>0</v>
      </c>
      <c r="K46" s="152">
        <f aca="true" t="shared" si="24" ref="K46:P46">K45/K38*100</f>
        <v>25</v>
      </c>
      <c r="L46" s="150">
        <f t="shared" si="24"/>
        <v>0</v>
      </c>
      <c r="M46" s="153">
        <f t="shared" si="24"/>
        <v>0</v>
      </c>
      <c r="N46" s="152">
        <f t="shared" si="24"/>
        <v>0</v>
      </c>
      <c r="O46" s="152" t="s">
        <v>106</v>
      </c>
      <c r="P46" s="152">
        <f t="shared" si="24"/>
        <v>0</v>
      </c>
    </row>
    <row r="47" spans="2:16" s="56" customFormat="1" ht="15.75" customHeight="1">
      <c r="B47" s="158"/>
      <c r="C47" s="154"/>
      <c r="D47" s="155"/>
      <c r="E47" s="156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</row>
    <row r="48" spans="2:16" s="56" customFormat="1" ht="15.75" customHeight="1">
      <c r="B48" s="158"/>
      <c r="C48" s="154"/>
      <c r="D48" s="155"/>
      <c r="E48" s="156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</row>
    <row r="49" spans="2:16" s="56" customFormat="1" ht="15.75" customHeight="1">
      <c r="B49" s="158"/>
      <c r="C49" s="154"/>
      <c r="D49" s="162" t="s">
        <v>102</v>
      </c>
      <c r="E49" s="156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</row>
    <row r="50" spans="2:16" s="56" customFormat="1" ht="15.75" customHeight="1">
      <c r="B50" s="158"/>
      <c r="C50" s="154"/>
      <c r="D50" s="155"/>
      <c r="E50" s="156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</row>
    <row r="51" spans="2:16" s="56" customFormat="1" ht="15.75" customHeight="1">
      <c r="B51" s="158"/>
      <c r="C51" s="161" t="s">
        <v>103</v>
      </c>
      <c r="D51" s="162" t="s">
        <v>104</v>
      </c>
      <c r="E51" s="156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</row>
    <row r="52" spans="2:16" s="56" customFormat="1" ht="15.75" customHeight="1">
      <c r="B52" s="158"/>
      <c r="C52" s="154"/>
      <c r="D52" s="160" t="s">
        <v>105</v>
      </c>
      <c r="E52" s="156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</row>
    <row r="53" spans="2:16" s="56" customFormat="1" ht="15.75" customHeight="1">
      <c r="B53" s="158"/>
      <c r="C53" s="154"/>
      <c r="D53" s="155"/>
      <c r="E53" s="156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</row>
    <row r="54" spans="2:16" s="56" customFormat="1" ht="15.75" customHeight="1">
      <c r="B54" s="158"/>
      <c r="C54" s="154"/>
      <c r="D54" s="155"/>
      <c r="E54" s="156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</row>
    <row r="55" spans="2:16" s="56" customFormat="1" ht="15.75" customHeight="1">
      <c r="B55" s="158"/>
      <c r="C55" s="154"/>
      <c r="D55" s="155"/>
      <c r="E55" s="156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</row>
    <row r="56" spans="2:16" ht="12.75">
      <c r="B56" s="159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</row>
    <row r="57" spans="2:16" ht="28.5" customHeight="1" hidden="1" thickBot="1">
      <c r="B57" s="191" t="s">
        <v>30</v>
      </c>
      <c r="C57" s="192"/>
      <c r="D57" s="193"/>
      <c r="E57" s="188" t="s">
        <v>29</v>
      </c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90"/>
    </row>
    <row r="58" spans="2:16" ht="16.5" customHeight="1" hidden="1" thickBot="1">
      <c r="B58" s="194"/>
      <c r="C58" s="195"/>
      <c r="D58" s="196"/>
      <c r="E58" s="211" t="s">
        <v>22</v>
      </c>
      <c r="F58" s="186"/>
      <c r="G58" s="187"/>
      <c r="H58" s="185" t="s">
        <v>23</v>
      </c>
      <c r="I58" s="186"/>
      <c r="J58" s="218"/>
      <c r="K58" s="211" t="s">
        <v>24</v>
      </c>
      <c r="L58" s="186"/>
      <c r="M58" s="187"/>
      <c r="N58" s="185" t="s">
        <v>25</v>
      </c>
      <c r="O58" s="186"/>
      <c r="P58" s="187"/>
    </row>
    <row r="59" spans="2:16" ht="16.5" customHeight="1" hidden="1" thickBot="1">
      <c r="B59" s="197"/>
      <c r="C59" s="198"/>
      <c r="D59" s="199"/>
      <c r="E59" s="9" t="s">
        <v>1</v>
      </c>
      <c r="F59" s="7" t="s">
        <v>2</v>
      </c>
      <c r="G59" s="8" t="s">
        <v>3</v>
      </c>
      <c r="H59" s="9" t="s">
        <v>4</v>
      </c>
      <c r="I59" s="7" t="s">
        <v>5</v>
      </c>
      <c r="J59" s="10" t="s">
        <v>6</v>
      </c>
      <c r="K59" s="6" t="s">
        <v>7</v>
      </c>
      <c r="L59" s="7" t="s">
        <v>8</v>
      </c>
      <c r="M59" s="10" t="s">
        <v>9</v>
      </c>
      <c r="N59" s="133" t="s">
        <v>10</v>
      </c>
      <c r="O59" s="134" t="s">
        <v>11</v>
      </c>
      <c r="P59" s="135" t="s">
        <v>12</v>
      </c>
    </row>
    <row r="60" spans="2:16" ht="16.5" customHeight="1" hidden="1">
      <c r="B60" s="212" t="s">
        <v>31</v>
      </c>
      <c r="C60" s="213"/>
      <c r="D60" s="14" t="s">
        <v>97</v>
      </c>
      <c r="E60" s="29">
        <v>127753</v>
      </c>
      <c r="F60" s="27">
        <v>72870</v>
      </c>
      <c r="G60" s="28">
        <v>66018</v>
      </c>
      <c r="H60" s="27">
        <v>263278</v>
      </c>
      <c r="I60" s="27">
        <v>295424</v>
      </c>
      <c r="J60" s="22">
        <v>319102</v>
      </c>
      <c r="K60" s="29">
        <f>'[1]July'!$B$7</f>
        <v>119933</v>
      </c>
      <c r="L60" s="27">
        <f>'[1]Aug'!$B$7</f>
        <v>105766</v>
      </c>
      <c r="M60" s="22">
        <f>'[1]Sept'!$B$7</f>
        <v>191548</v>
      </c>
      <c r="N60" s="29"/>
      <c r="O60" s="27"/>
      <c r="P60" s="28"/>
    </row>
    <row r="61" spans="2:16" ht="16.5" customHeight="1" hidden="1">
      <c r="B61" s="214"/>
      <c r="C61" s="215"/>
      <c r="D61" s="15" t="s">
        <v>32</v>
      </c>
      <c r="E61" s="5">
        <v>5071733</v>
      </c>
      <c r="F61" s="1">
        <v>3812438</v>
      </c>
      <c r="G61" s="2">
        <v>3719353</v>
      </c>
      <c r="H61" s="1">
        <v>24026555</v>
      </c>
      <c r="I61" s="1">
        <v>21452744</v>
      </c>
      <c r="J61" s="4">
        <v>15583246</v>
      </c>
      <c r="K61" s="5">
        <f>'[1]July'!$E$7</f>
        <v>4011305</v>
      </c>
      <c r="L61" s="1">
        <f>'[1]Aug'!$E$7</f>
        <v>3839755</v>
      </c>
      <c r="M61" s="4">
        <f>'[1]Sept'!$E$7</f>
        <v>13249315</v>
      </c>
      <c r="N61" s="5"/>
      <c r="O61" s="1"/>
      <c r="P61" s="2"/>
    </row>
    <row r="62" spans="2:16" ht="31.5" customHeight="1" hidden="1" thickBot="1">
      <c r="B62" s="216"/>
      <c r="C62" s="217"/>
      <c r="D62" s="16" t="s">
        <v>33</v>
      </c>
      <c r="E62" s="39">
        <v>78.26</v>
      </c>
      <c r="F62" s="40">
        <v>72.52</v>
      </c>
      <c r="G62" s="41">
        <v>70.19</v>
      </c>
      <c r="H62" s="130">
        <v>80.2995312939175</v>
      </c>
      <c r="I62" s="130">
        <v>82.7556325823224</v>
      </c>
      <c r="J62" s="43">
        <v>87.63</v>
      </c>
      <c r="K62" s="131">
        <f>'[1]July'!$D$7*100</f>
        <v>97.02167043265824</v>
      </c>
      <c r="L62" s="132">
        <f>'[1]Aug'!$D$7*100</f>
        <v>97.28929901858821</v>
      </c>
      <c r="M62" s="149">
        <f>'[1]Sept'!$D$7*100</f>
        <v>89.87877712113935</v>
      </c>
      <c r="N62" s="39"/>
      <c r="O62" s="40"/>
      <c r="P62" s="41"/>
    </row>
    <row r="63" ht="12.75" hidden="1"/>
    <row r="64" s="69" customFormat="1" ht="12.75">
      <c r="C64" s="69" t="s">
        <v>40</v>
      </c>
    </row>
  </sheetData>
  <sheetProtection/>
  <mergeCells count="27">
    <mergeCell ref="B7:D9"/>
    <mergeCell ref="N8:P8"/>
    <mergeCell ref="B60:C62"/>
    <mergeCell ref="E58:G58"/>
    <mergeCell ref="H58:J58"/>
    <mergeCell ref="K58:M58"/>
    <mergeCell ref="E8:G8"/>
    <mergeCell ref="H8:J8"/>
    <mergeCell ref="K8:M8"/>
    <mergeCell ref="C20:C22"/>
    <mergeCell ref="N58:P58"/>
    <mergeCell ref="E57:P57"/>
    <mergeCell ref="B57:D59"/>
    <mergeCell ref="B38:C46"/>
    <mergeCell ref="C1:P1"/>
    <mergeCell ref="D2:E2"/>
    <mergeCell ref="E7:G7"/>
    <mergeCell ref="H7:J7"/>
    <mergeCell ref="K7:M7"/>
    <mergeCell ref="N7:P7"/>
    <mergeCell ref="B10:C14"/>
    <mergeCell ref="B15:C18"/>
    <mergeCell ref="B20:B28"/>
    <mergeCell ref="B29:C37"/>
    <mergeCell ref="C26:C28"/>
    <mergeCell ref="B19:C19"/>
    <mergeCell ref="C23:C25"/>
  </mergeCells>
  <conditionalFormatting sqref="E62:P62">
    <cfRule type="cellIs" priority="1" dxfId="1" operator="greaterThanOrEqual" stopIfTrue="1">
      <formula>80</formula>
    </cfRule>
    <cfRule type="cellIs" priority="2" dxfId="0" operator="lessThan" stopIfTrue="1">
      <formula>80</formula>
    </cfRule>
  </conditionalFormatting>
  <conditionalFormatting sqref="E31:P31">
    <cfRule type="cellIs" priority="3" dxfId="1" operator="greaterThanOrEqual" stopIfTrue="1">
      <formula>90</formula>
    </cfRule>
    <cfRule type="cellIs" priority="4" dxfId="0" operator="lessThan" stopIfTrue="1">
      <formula>90</formula>
    </cfRule>
  </conditionalFormatting>
  <conditionalFormatting sqref="E18:P18">
    <cfRule type="cellIs" priority="5" dxfId="1" operator="greaterThanOrEqual" stopIfTrue="1">
      <formula>95</formula>
    </cfRule>
    <cfRule type="cellIs" priority="6" dxfId="0" operator="lessThan" stopIfTrue="1">
      <formula>95</formula>
    </cfRule>
  </conditionalFormatting>
  <conditionalFormatting sqref="E22:P22">
    <cfRule type="cellIs" priority="7" dxfId="1" operator="lessThanOrEqual" stopIfTrue="1">
      <formula>6</formula>
    </cfRule>
    <cfRule type="cellIs" priority="8" dxfId="0" operator="greaterThan" stopIfTrue="1">
      <formula>6</formula>
    </cfRule>
  </conditionalFormatting>
  <conditionalFormatting sqref="E25:P25">
    <cfRule type="cellIs" priority="9" dxfId="1" operator="lessThanOrEqual" stopIfTrue="1">
      <formula>8</formula>
    </cfRule>
    <cfRule type="cellIs" priority="10" dxfId="0" operator="greaterThan" stopIfTrue="1">
      <formula>8</formula>
    </cfRule>
  </conditionalFormatting>
  <conditionalFormatting sqref="E28:P28">
    <cfRule type="cellIs" priority="11" dxfId="1" operator="lessThanOrEqual" stopIfTrue="1">
      <formula>10</formula>
    </cfRule>
    <cfRule type="cellIs" priority="12" dxfId="0" operator="greaterThan" stopIfTrue="1">
      <formula>10</formula>
    </cfRule>
  </conditionalFormatting>
  <conditionalFormatting sqref="E12:P12">
    <cfRule type="cellIs" priority="13" dxfId="1" operator="lessThanOrEqual" stopIfTrue="1">
      <formula>5</formula>
    </cfRule>
    <cfRule type="cellIs" priority="14" dxfId="0" operator="greaterThan" stopIfTrue="1">
      <formula>5</formula>
    </cfRule>
  </conditionalFormatting>
  <printOptions/>
  <pageMargins left="0.75" right="0.75" top="1" bottom="1" header="0.5" footer="0.5"/>
  <pageSetup fitToHeight="1" fitToWidth="1" horizontalDpi="600" verticalDpi="600" orientation="landscape" scale="54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3"/>
  <sheetViews>
    <sheetView zoomScalePageLayoutView="0" workbookViewId="0" topLeftCell="A1">
      <selection activeCell="P7" sqref="P7"/>
    </sheetView>
  </sheetViews>
  <sheetFormatPr defaultColWidth="9.140625" defaultRowHeight="12.75"/>
  <cols>
    <col min="1" max="2" width="2.00390625" style="0" bestFit="1" customWidth="1"/>
    <col min="3" max="3" width="6.28125" style="0" bestFit="1" customWidth="1"/>
    <col min="4" max="4" width="20.8515625" style="67" bestFit="1" customWidth="1"/>
    <col min="5" max="15" width="6.00390625" style="0" bestFit="1" customWidth="1"/>
  </cols>
  <sheetData>
    <row r="1" spans="5:16" ht="12.75">
      <c r="E1" s="67" t="s">
        <v>58</v>
      </c>
      <c r="F1" s="67" t="s">
        <v>59</v>
      </c>
      <c r="G1" s="67" t="s">
        <v>60</v>
      </c>
      <c r="H1" s="67" t="s">
        <v>61</v>
      </c>
      <c r="I1" s="67" t="s">
        <v>62</v>
      </c>
      <c r="J1" s="67" t="s">
        <v>63</v>
      </c>
      <c r="K1" s="67" t="s">
        <v>64</v>
      </c>
      <c r="L1" s="67" t="s">
        <v>65</v>
      </c>
      <c r="M1" s="67" t="s">
        <v>66</v>
      </c>
      <c r="N1" s="67" t="s">
        <v>67</v>
      </c>
      <c r="O1" s="67" t="s">
        <v>68</v>
      </c>
      <c r="P1" s="67" t="s">
        <v>69</v>
      </c>
    </row>
    <row r="2" spans="3:16" ht="12.75">
      <c r="C2">
        <v>1</v>
      </c>
      <c r="D2" s="67" t="s">
        <v>70</v>
      </c>
      <c r="E2">
        <f>E32+E39</f>
        <v>73</v>
      </c>
      <c r="F2">
        <f aca="true" t="shared" si="0" ref="F2:P2">F32+F39</f>
        <v>83</v>
      </c>
      <c r="G2">
        <f t="shared" si="0"/>
        <v>79</v>
      </c>
      <c r="H2">
        <f t="shared" si="0"/>
        <v>77</v>
      </c>
      <c r="I2">
        <f t="shared" si="0"/>
        <v>58</v>
      </c>
      <c r="J2">
        <f t="shared" si="0"/>
        <v>65</v>
      </c>
      <c r="K2">
        <f t="shared" si="0"/>
        <v>76</v>
      </c>
      <c r="L2">
        <f t="shared" si="0"/>
        <v>76</v>
      </c>
      <c r="M2">
        <f t="shared" si="0"/>
        <v>72</v>
      </c>
      <c r="N2">
        <f t="shared" si="0"/>
        <v>74</v>
      </c>
      <c r="O2">
        <f t="shared" si="0"/>
        <v>58</v>
      </c>
      <c r="P2">
        <f t="shared" si="0"/>
        <v>76</v>
      </c>
    </row>
    <row r="3" spans="3:16" ht="12.75">
      <c r="C3">
        <v>2</v>
      </c>
      <c r="D3" s="67" t="s">
        <v>71</v>
      </c>
      <c r="E3">
        <f aca="true" t="shared" si="1" ref="E3:P3">E33+E40</f>
        <v>53</v>
      </c>
      <c r="F3">
        <f t="shared" si="1"/>
        <v>72</v>
      </c>
      <c r="G3">
        <f t="shared" si="1"/>
        <v>77</v>
      </c>
      <c r="H3">
        <f t="shared" si="1"/>
        <v>74</v>
      </c>
      <c r="I3">
        <f t="shared" si="1"/>
        <v>57</v>
      </c>
      <c r="J3">
        <f t="shared" si="1"/>
        <v>61</v>
      </c>
      <c r="K3">
        <f t="shared" si="1"/>
        <v>71</v>
      </c>
      <c r="L3">
        <f t="shared" si="1"/>
        <v>76</v>
      </c>
      <c r="M3">
        <f t="shared" si="1"/>
        <v>70</v>
      </c>
      <c r="N3">
        <f t="shared" si="1"/>
        <v>73</v>
      </c>
      <c r="O3">
        <f t="shared" si="1"/>
        <v>58</v>
      </c>
      <c r="P3">
        <f t="shared" si="1"/>
        <v>75</v>
      </c>
    </row>
    <row r="4" spans="3:16" ht="12.75">
      <c r="C4">
        <v>3</v>
      </c>
      <c r="D4" s="67" t="s">
        <v>72</v>
      </c>
      <c r="E4">
        <f aca="true" t="shared" si="2" ref="E4:P4">E34+E41</f>
        <v>185</v>
      </c>
      <c r="F4">
        <f t="shared" si="2"/>
        <v>187</v>
      </c>
      <c r="G4">
        <f t="shared" si="2"/>
        <v>124</v>
      </c>
      <c r="H4">
        <f t="shared" si="2"/>
        <v>107</v>
      </c>
      <c r="I4">
        <f t="shared" si="2"/>
        <v>71</v>
      </c>
      <c r="J4">
        <f t="shared" si="2"/>
        <v>127</v>
      </c>
      <c r="K4">
        <f t="shared" si="2"/>
        <v>174</v>
      </c>
      <c r="L4">
        <f t="shared" si="2"/>
        <v>110</v>
      </c>
      <c r="M4">
        <f t="shared" si="2"/>
        <v>231</v>
      </c>
      <c r="N4">
        <f t="shared" si="2"/>
        <v>150</v>
      </c>
      <c r="O4">
        <f t="shared" si="2"/>
        <v>117</v>
      </c>
      <c r="P4">
        <f t="shared" si="2"/>
        <v>133</v>
      </c>
    </row>
    <row r="5" spans="3:16" ht="12.75">
      <c r="C5">
        <v>4</v>
      </c>
      <c r="D5" s="67" t="s">
        <v>73</v>
      </c>
      <c r="E5">
        <f aca="true" t="shared" si="3" ref="E5:P5">E35+E42</f>
        <v>92</v>
      </c>
      <c r="F5">
        <f t="shared" si="3"/>
        <v>99</v>
      </c>
      <c r="G5">
        <f t="shared" si="3"/>
        <v>108</v>
      </c>
      <c r="H5">
        <f t="shared" si="3"/>
        <v>94</v>
      </c>
      <c r="I5">
        <f t="shared" si="3"/>
        <v>74</v>
      </c>
      <c r="J5">
        <f t="shared" si="3"/>
        <v>74</v>
      </c>
      <c r="K5">
        <f t="shared" si="3"/>
        <v>90</v>
      </c>
      <c r="L5">
        <f t="shared" si="3"/>
        <v>83</v>
      </c>
      <c r="M5">
        <f t="shared" si="3"/>
        <v>90</v>
      </c>
      <c r="N5">
        <v>91</v>
      </c>
      <c r="O5">
        <f t="shared" si="3"/>
        <v>66</v>
      </c>
      <c r="P5">
        <f t="shared" si="3"/>
        <v>81</v>
      </c>
    </row>
    <row r="6" spans="3:16" ht="12.75">
      <c r="C6">
        <v>5</v>
      </c>
      <c r="D6" s="67" t="s">
        <v>74</v>
      </c>
      <c r="E6">
        <f aca="true" t="shared" si="4" ref="E6:P6">E36+E43</f>
        <v>89</v>
      </c>
      <c r="F6">
        <f t="shared" si="4"/>
        <v>98</v>
      </c>
      <c r="G6">
        <f t="shared" si="4"/>
        <v>104</v>
      </c>
      <c r="H6">
        <f t="shared" si="4"/>
        <v>93</v>
      </c>
      <c r="I6">
        <f t="shared" si="4"/>
        <v>71</v>
      </c>
      <c r="J6">
        <f t="shared" si="4"/>
        <v>72</v>
      </c>
      <c r="K6">
        <f t="shared" si="4"/>
        <v>88</v>
      </c>
      <c r="L6">
        <f t="shared" si="4"/>
        <v>81</v>
      </c>
      <c r="M6">
        <f t="shared" si="4"/>
        <v>85</v>
      </c>
      <c r="N6">
        <f t="shared" si="4"/>
        <v>91</v>
      </c>
      <c r="O6">
        <f t="shared" si="4"/>
        <v>65</v>
      </c>
      <c r="P6">
        <f t="shared" si="4"/>
        <v>78</v>
      </c>
    </row>
    <row r="8" spans="5:16" s="67" customFormat="1" ht="12.75">
      <c r="E8" s="67" t="s">
        <v>58</v>
      </c>
      <c r="F8" s="67" t="s">
        <v>59</v>
      </c>
      <c r="G8" s="67" t="s">
        <v>60</v>
      </c>
      <c r="H8" s="67" t="s">
        <v>61</v>
      </c>
      <c r="I8" s="67" t="s">
        <v>62</v>
      </c>
      <c r="J8" s="67" t="s">
        <v>63</v>
      </c>
      <c r="K8" s="67" t="s">
        <v>64</v>
      </c>
      <c r="L8" s="67" t="s">
        <v>65</v>
      </c>
      <c r="M8" s="67" t="s">
        <v>66</v>
      </c>
      <c r="N8" s="67" t="s">
        <v>67</v>
      </c>
      <c r="O8" s="67" t="s">
        <v>68</v>
      </c>
      <c r="P8" s="67" t="s">
        <v>69</v>
      </c>
    </row>
    <row r="9" spans="1:16" ht="12.75">
      <c r="A9">
        <v>2</v>
      </c>
      <c r="B9">
        <v>1</v>
      </c>
      <c r="C9" t="s">
        <v>43</v>
      </c>
      <c r="D9" s="67" t="s">
        <v>44</v>
      </c>
      <c r="E9">
        <v>8360</v>
      </c>
      <c r="F9">
        <v>8418</v>
      </c>
      <c r="G9">
        <v>8296</v>
      </c>
      <c r="H9">
        <v>8280</v>
      </c>
      <c r="I9">
        <v>8213</v>
      </c>
      <c r="J9">
        <v>8153</v>
      </c>
      <c r="K9">
        <v>8079</v>
      </c>
      <c r="L9">
        <v>8023</v>
      </c>
      <c r="M9">
        <v>7976</v>
      </c>
      <c r="N9">
        <v>7912</v>
      </c>
      <c r="O9">
        <v>7838</v>
      </c>
      <c r="P9">
        <v>7817</v>
      </c>
    </row>
    <row r="10" spans="1:16" ht="12.75">
      <c r="A10">
        <v>2</v>
      </c>
      <c r="B10">
        <v>2</v>
      </c>
      <c r="C10" t="s">
        <v>45</v>
      </c>
      <c r="D10" s="67" t="s">
        <v>44</v>
      </c>
      <c r="E10">
        <v>58</v>
      </c>
      <c r="F10">
        <v>41</v>
      </c>
      <c r="G10">
        <v>47</v>
      </c>
      <c r="H10">
        <v>44</v>
      </c>
      <c r="I10">
        <v>34</v>
      </c>
      <c r="J10">
        <v>43</v>
      </c>
      <c r="K10">
        <v>0</v>
      </c>
      <c r="L10">
        <v>25</v>
      </c>
      <c r="M10">
        <v>18</v>
      </c>
      <c r="N10">
        <v>0</v>
      </c>
      <c r="O10">
        <v>0</v>
      </c>
      <c r="P10">
        <v>0</v>
      </c>
    </row>
    <row r="11" spans="1:16" ht="12.75">
      <c r="A11">
        <v>2</v>
      </c>
      <c r="B11">
        <v>1</v>
      </c>
      <c r="C11" t="s">
        <v>43</v>
      </c>
      <c r="D11" s="67" t="s">
        <v>46</v>
      </c>
      <c r="E11">
        <v>1282</v>
      </c>
      <c r="F11">
        <v>1273</v>
      </c>
      <c r="G11">
        <v>1269</v>
      </c>
      <c r="H11">
        <v>1256</v>
      </c>
      <c r="I11">
        <v>1249</v>
      </c>
      <c r="J11">
        <v>1244</v>
      </c>
      <c r="K11">
        <v>1236</v>
      </c>
      <c r="L11">
        <v>1219</v>
      </c>
      <c r="M11">
        <v>1215</v>
      </c>
      <c r="N11">
        <v>1209</v>
      </c>
      <c r="O11">
        <v>1200</v>
      </c>
      <c r="P11">
        <v>1189</v>
      </c>
    </row>
    <row r="12" spans="1:16" ht="12.75">
      <c r="A12">
        <v>2</v>
      </c>
      <c r="B12">
        <v>2</v>
      </c>
      <c r="C12" t="s">
        <v>45</v>
      </c>
      <c r="D12" s="67" t="s">
        <v>46</v>
      </c>
      <c r="E12">
        <v>34</v>
      </c>
      <c r="F12">
        <v>13</v>
      </c>
      <c r="G12">
        <v>10</v>
      </c>
      <c r="H12">
        <v>6</v>
      </c>
      <c r="I12">
        <v>4</v>
      </c>
      <c r="J12">
        <v>25</v>
      </c>
      <c r="K12">
        <v>0</v>
      </c>
      <c r="L12">
        <v>13</v>
      </c>
      <c r="M12">
        <v>4</v>
      </c>
      <c r="N12">
        <v>0</v>
      </c>
      <c r="O12">
        <v>0</v>
      </c>
      <c r="P12">
        <v>0</v>
      </c>
    </row>
    <row r="13" spans="1:16" ht="12.75">
      <c r="A13">
        <v>2</v>
      </c>
      <c r="B13">
        <v>1</v>
      </c>
      <c r="C13" t="s">
        <v>43</v>
      </c>
      <c r="D13" s="67" t="s">
        <v>47</v>
      </c>
      <c r="E13">
        <v>1732</v>
      </c>
      <c r="F13">
        <v>1721</v>
      </c>
      <c r="G13">
        <v>1708</v>
      </c>
      <c r="H13">
        <v>1704</v>
      </c>
      <c r="I13">
        <v>1695</v>
      </c>
      <c r="J13">
        <v>1697</v>
      </c>
      <c r="K13">
        <v>1684</v>
      </c>
      <c r="L13">
        <v>1675</v>
      </c>
      <c r="M13">
        <v>1678</v>
      </c>
      <c r="N13">
        <v>1658</v>
      </c>
      <c r="O13">
        <v>1656</v>
      </c>
      <c r="P13">
        <v>1657</v>
      </c>
    </row>
    <row r="14" spans="1:16" ht="12.75">
      <c r="A14">
        <v>2</v>
      </c>
      <c r="B14">
        <v>2</v>
      </c>
      <c r="C14" t="s">
        <v>45</v>
      </c>
      <c r="D14" s="67" t="s">
        <v>47</v>
      </c>
      <c r="E14">
        <v>25</v>
      </c>
      <c r="F14">
        <v>21</v>
      </c>
      <c r="G14">
        <v>14</v>
      </c>
      <c r="H14">
        <v>9</v>
      </c>
      <c r="I14">
        <v>7</v>
      </c>
      <c r="J14">
        <v>8</v>
      </c>
      <c r="K14">
        <v>0</v>
      </c>
      <c r="L14">
        <v>7</v>
      </c>
      <c r="M14">
        <v>2</v>
      </c>
      <c r="N14">
        <v>0</v>
      </c>
      <c r="O14">
        <v>0</v>
      </c>
      <c r="P14">
        <v>0</v>
      </c>
    </row>
    <row r="16" spans="5:16" s="67" customFormat="1" ht="12.75">
      <c r="E16" s="67" t="s">
        <v>58</v>
      </c>
      <c r="F16" s="67" t="s">
        <v>59</v>
      </c>
      <c r="G16" s="67" t="s">
        <v>60</v>
      </c>
      <c r="H16" s="67" t="s">
        <v>61</v>
      </c>
      <c r="I16" s="67" t="s">
        <v>62</v>
      </c>
      <c r="J16" s="67" t="s">
        <v>63</v>
      </c>
      <c r="K16" s="67" t="s">
        <v>64</v>
      </c>
      <c r="L16" s="67" t="s">
        <v>65</v>
      </c>
      <c r="M16" s="67" t="s">
        <v>66</v>
      </c>
      <c r="N16" s="67" t="s">
        <v>67</v>
      </c>
      <c r="O16" s="67" t="s">
        <v>68</v>
      </c>
      <c r="P16" s="67" t="s">
        <v>69</v>
      </c>
    </row>
    <row r="17" spans="3:16" ht="12.75">
      <c r="C17">
        <v>1</v>
      </c>
      <c r="D17" s="67" t="s">
        <v>48</v>
      </c>
      <c r="E17">
        <v>69</v>
      </c>
      <c r="F17">
        <v>42</v>
      </c>
      <c r="G17">
        <v>55</v>
      </c>
      <c r="H17">
        <v>33</v>
      </c>
      <c r="I17">
        <v>24</v>
      </c>
      <c r="J17">
        <v>58</v>
      </c>
      <c r="K17">
        <v>27</v>
      </c>
      <c r="L17">
        <v>28</v>
      </c>
      <c r="M17">
        <v>40</v>
      </c>
      <c r="N17">
        <v>60</v>
      </c>
      <c r="O17">
        <v>38</v>
      </c>
      <c r="P17">
        <v>74</v>
      </c>
    </row>
    <row r="18" spans="3:16" ht="12.75">
      <c r="C18">
        <v>3</v>
      </c>
      <c r="D18" s="67" t="s">
        <v>49</v>
      </c>
      <c r="E18">
        <v>51153</v>
      </c>
      <c r="F18">
        <v>34458</v>
      </c>
      <c r="G18">
        <v>42309</v>
      </c>
      <c r="H18">
        <v>19979</v>
      </c>
      <c r="I18">
        <v>15624</v>
      </c>
      <c r="J18">
        <v>38787</v>
      </c>
      <c r="K18">
        <v>26775</v>
      </c>
      <c r="L18">
        <v>22952</v>
      </c>
      <c r="M18">
        <v>31359</v>
      </c>
      <c r="N18">
        <v>45078</v>
      </c>
      <c r="O18">
        <v>32612</v>
      </c>
      <c r="P18">
        <v>54169</v>
      </c>
    </row>
    <row r="19" spans="3:16" ht="12.75">
      <c r="C19">
        <v>4</v>
      </c>
      <c r="D19" s="67" t="s">
        <v>50</v>
      </c>
      <c r="E19">
        <v>59</v>
      </c>
      <c r="F19">
        <v>40</v>
      </c>
      <c r="G19">
        <v>48</v>
      </c>
      <c r="H19">
        <v>33</v>
      </c>
      <c r="I19">
        <v>24</v>
      </c>
      <c r="J19">
        <v>53</v>
      </c>
      <c r="K19">
        <v>27</v>
      </c>
      <c r="L19">
        <v>26</v>
      </c>
      <c r="M19">
        <v>37</v>
      </c>
      <c r="N19">
        <v>55</v>
      </c>
      <c r="O19">
        <v>34</v>
      </c>
      <c r="P19">
        <v>70</v>
      </c>
    </row>
    <row r="20" spans="3:16" ht="12.75">
      <c r="C20">
        <v>6</v>
      </c>
      <c r="D20" s="67" t="s">
        <v>51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1</v>
      </c>
      <c r="L20">
        <v>0</v>
      </c>
      <c r="M20">
        <v>0</v>
      </c>
      <c r="N20">
        <v>0</v>
      </c>
      <c r="O20">
        <v>0</v>
      </c>
      <c r="P20">
        <v>0</v>
      </c>
    </row>
    <row r="21" spans="3:16" ht="12.75">
      <c r="C21">
        <v>7</v>
      </c>
      <c r="D21" s="67" t="s">
        <v>52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</row>
    <row r="23" spans="5:16" s="67" customFormat="1" ht="12.75">
      <c r="E23" s="67" t="s">
        <v>58</v>
      </c>
      <c r="F23" s="67" t="s">
        <v>59</v>
      </c>
      <c r="G23" s="67" t="s">
        <v>60</v>
      </c>
      <c r="H23" s="67" t="s">
        <v>61</v>
      </c>
      <c r="I23" s="67" t="s">
        <v>62</v>
      </c>
      <c r="J23" s="67" t="s">
        <v>63</v>
      </c>
      <c r="K23" s="67" t="s">
        <v>64</v>
      </c>
      <c r="L23" s="67" t="s">
        <v>65</v>
      </c>
      <c r="M23" s="67" t="s">
        <v>66</v>
      </c>
      <c r="N23" s="67" t="s">
        <v>67</v>
      </c>
      <c r="O23" s="67" t="s">
        <v>68</v>
      </c>
      <c r="P23" s="67" t="s">
        <v>69</v>
      </c>
    </row>
    <row r="24" spans="3:16" ht="12.75">
      <c r="C24">
        <v>1</v>
      </c>
      <c r="D24" s="67" t="s">
        <v>53</v>
      </c>
      <c r="E24">
        <v>7</v>
      </c>
      <c r="F24">
        <v>12</v>
      </c>
      <c r="G24">
        <v>7</v>
      </c>
      <c r="H24">
        <v>7</v>
      </c>
      <c r="I24">
        <v>3</v>
      </c>
      <c r="J24">
        <v>5</v>
      </c>
      <c r="K24">
        <v>4</v>
      </c>
      <c r="L24">
        <v>3</v>
      </c>
      <c r="M24">
        <v>6</v>
      </c>
      <c r="N24">
        <v>2</v>
      </c>
      <c r="O24">
        <v>0</v>
      </c>
      <c r="P24">
        <v>8</v>
      </c>
    </row>
    <row r="25" spans="3:16" ht="12.75">
      <c r="C25">
        <v>2</v>
      </c>
      <c r="D25" s="67" t="s">
        <v>54</v>
      </c>
      <c r="E25">
        <v>6846</v>
      </c>
      <c r="F25">
        <v>18139</v>
      </c>
      <c r="G25">
        <v>4315</v>
      </c>
      <c r="H25">
        <v>2812</v>
      </c>
      <c r="I25">
        <v>4123</v>
      </c>
      <c r="J25">
        <v>6393</v>
      </c>
      <c r="K25">
        <v>22453</v>
      </c>
      <c r="L25">
        <v>3830</v>
      </c>
      <c r="M25">
        <v>5598</v>
      </c>
      <c r="N25">
        <v>1456</v>
      </c>
      <c r="O25">
        <v>0</v>
      </c>
      <c r="P25">
        <v>5633</v>
      </c>
    </row>
    <row r="26" spans="3:16" ht="12.75">
      <c r="C26">
        <v>3</v>
      </c>
      <c r="D26" s="67" t="s">
        <v>55</v>
      </c>
      <c r="E26">
        <v>6</v>
      </c>
      <c r="F26">
        <v>6</v>
      </c>
      <c r="G26">
        <v>6</v>
      </c>
      <c r="H26">
        <v>7</v>
      </c>
      <c r="I26">
        <v>2</v>
      </c>
      <c r="J26">
        <v>3</v>
      </c>
      <c r="K26">
        <v>2</v>
      </c>
      <c r="L26">
        <v>2</v>
      </c>
      <c r="M26">
        <v>4</v>
      </c>
      <c r="N26">
        <v>2</v>
      </c>
      <c r="O26">
        <v>0</v>
      </c>
      <c r="P26">
        <v>6</v>
      </c>
    </row>
    <row r="27" spans="3:16" ht="12.75">
      <c r="C27">
        <v>4</v>
      </c>
      <c r="D27" s="67" t="s">
        <v>56</v>
      </c>
      <c r="E27">
        <v>0</v>
      </c>
      <c r="F27">
        <v>1</v>
      </c>
      <c r="G27">
        <v>0</v>
      </c>
      <c r="H27">
        <v>0</v>
      </c>
      <c r="I27">
        <v>0</v>
      </c>
      <c r="J27">
        <v>0</v>
      </c>
      <c r="K27">
        <v>1</v>
      </c>
      <c r="L27">
        <v>0</v>
      </c>
      <c r="M27">
        <v>0</v>
      </c>
      <c r="N27">
        <v>0</v>
      </c>
      <c r="O27">
        <v>0</v>
      </c>
      <c r="P27">
        <v>0</v>
      </c>
    </row>
    <row r="28" spans="3:16" ht="12.75">
      <c r="C28">
        <v>5</v>
      </c>
      <c r="D28" s="67" t="s">
        <v>57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1</v>
      </c>
      <c r="L28">
        <v>0</v>
      </c>
      <c r="M28">
        <v>0</v>
      </c>
      <c r="N28">
        <v>0</v>
      </c>
      <c r="O28">
        <v>0</v>
      </c>
      <c r="P28">
        <v>0</v>
      </c>
    </row>
    <row r="31" spans="4:16" ht="12.75">
      <c r="D31" s="70" t="s">
        <v>76</v>
      </c>
      <c r="E31" s="67" t="s">
        <v>58</v>
      </c>
      <c r="F31" s="67" t="s">
        <v>59</v>
      </c>
      <c r="G31" s="67" t="s">
        <v>60</v>
      </c>
      <c r="H31" s="67" t="s">
        <v>61</v>
      </c>
      <c r="I31" s="67" t="s">
        <v>62</v>
      </c>
      <c r="J31" s="67" t="s">
        <v>63</v>
      </c>
      <c r="K31" s="67" t="s">
        <v>64</v>
      </c>
      <c r="L31" s="67" t="s">
        <v>65</v>
      </c>
      <c r="M31" s="67" t="s">
        <v>66</v>
      </c>
      <c r="N31" s="67" t="s">
        <v>67</v>
      </c>
      <c r="O31" s="67" t="s">
        <v>68</v>
      </c>
      <c r="P31" s="67" t="s">
        <v>69</v>
      </c>
    </row>
    <row r="32" spans="3:16" ht="12.75">
      <c r="C32">
        <v>1</v>
      </c>
      <c r="D32" s="67" t="s">
        <v>70</v>
      </c>
      <c r="E32">
        <v>72</v>
      </c>
      <c r="F32">
        <v>82</v>
      </c>
      <c r="G32">
        <v>79</v>
      </c>
      <c r="H32">
        <v>77</v>
      </c>
      <c r="I32">
        <v>58</v>
      </c>
      <c r="J32">
        <v>65</v>
      </c>
      <c r="K32">
        <v>76</v>
      </c>
      <c r="L32">
        <v>76</v>
      </c>
      <c r="M32">
        <v>71</v>
      </c>
      <c r="N32">
        <v>74</v>
      </c>
      <c r="O32">
        <v>58</v>
      </c>
      <c r="P32">
        <v>76</v>
      </c>
    </row>
    <row r="33" spans="3:16" ht="12.75">
      <c r="C33">
        <v>2</v>
      </c>
      <c r="D33" s="67" t="s">
        <v>71</v>
      </c>
      <c r="E33">
        <v>53</v>
      </c>
      <c r="F33">
        <v>72</v>
      </c>
      <c r="G33">
        <v>77</v>
      </c>
      <c r="H33">
        <v>74</v>
      </c>
      <c r="I33">
        <v>57</v>
      </c>
      <c r="J33">
        <v>61</v>
      </c>
      <c r="K33">
        <v>71</v>
      </c>
      <c r="L33">
        <v>76</v>
      </c>
      <c r="M33">
        <v>70</v>
      </c>
      <c r="N33">
        <v>73</v>
      </c>
      <c r="O33">
        <v>58</v>
      </c>
      <c r="P33">
        <v>75</v>
      </c>
    </row>
    <row r="34" spans="3:16" ht="12.75">
      <c r="C34">
        <v>3</v>
      </c>
      <c r="D34" s="67" t="s">
        <v>72</v>
      </c>
      <c r="E34">
        <v>179</v>
      </c>
      <c r="F34">
        <v>167</v>
      </c>
      <c r="G34">
        <v>124</v>
      </c>
      <c r="H34">
        <v>107</v>
      </c>
      <c r="I34">
        <v>71</v>
      </c>
      <c r="J34">
        <v>127</v>
      </c>
      <c r="K34">
        <v>174</v>
      </c>
      <c r="L34">
        <v>110</v>
      </c>
      <c r="M34">
        <v>225</v>
      </c>
      <c r="N34">
        <v>150</v>
      </c>
      <c r="O34">
        <v>117</v>
      </c>
      <c r="P34">
        <v>133</v>
      </c>
    </row>
    <row r="35" spans="3:16" ht="12.75">
      <c r="C35">
        <v>4</v>
      </c>
      <c r="D35" s="67" t="s">
        <v>73</v>
      </c>
      <c r="E35">
        <v>91</v>
      </c>
      <c r="F35">
        <v>99</v>
      </c>
      <c r="G35">
        <v>107</v>
      </c>
      <c r="H35">
        <v>94</v>
      </c>
      <c r="I35">
        <v>73</v>
      </c>
      <c r="J35">
        <v>74</v>
      </c>
      <c r="K35">
        <v>90</v>
      </c>
      <c r="L35">
        <v>83</v>
      </c>
      <c r="M35">
        <v>89</v>
      </c>
      <c r="N35">
        <v>91</v>
      </c>
      <c r="O35">
        <v>65</v>
      </c>
      <c r="P35">
        <v>81</v>
      </c>
    </row>
    <row r="36" spans="3:16" ht="12.75">
      <c r="C36">
        <v>5</v>
      </c>
      <c r="D36" s="67" t="s">
        <v>74</v>
      </c>
      <c r="E36">
        <v>89</v>
      </c>
      <c r="F36">
        <v>98</v>
      </c>
      <c r="G36">
        <v>104</v>
      </c>
      <c r="H36">
        <v>93</v>
      </c>
      <c r="I36">
        <v>71</v>
      </c>
      <c r="J36">
        <v>72</v>
      </c>
      <c r="K36">
        <v>88</v>
      </c>
      <c r="L36">
        <v>81</v>
      </c>
      <c r="M36">
        <v>85</v>
      </c>
      <c r="N36">
        <v>91</v>
      </c>
      <c r="O36">
        <v>65</v>
      </c>
      <c r="P36">
        <v>78</v>
      </c>
    </row>
    <row r="38" spans="4:16" ht="12.75">
      <c r="D38" s="70" t="s">
        <v>75</v>
      </c>
      <c r="E38" s="67" t="s">
        <v>58</v>
      </c>
      <c r="F38" s="67" t="s">
        <v>59</v>
      </c>
      <c r="G38" s="67" t="s">
        <v>60</v>
      </c>
      <c r="H38" s="67" t="s">
        <v>61</v>
      </c>
      <c r="I38" s="67" t="s">
        <v>62</v>
      </c>
      <c r="J38" s="67" t="s">
        <v>63</v>
      </c>
      <c r="K38" s="67" t="s">
        <v>64</v>
      </c>
      <c r="L38" s="67" t="s">
        <v>65</v>
      </c>
      <c r="M38" s="67" t="s">
        <v>66</v>
      </c>
      <c r="N38" s="67" t="s">
        <v>67</v>
      </c>
      <c r="O38" s="67" t="s">
        <v>68</v>
      </c>
      <c r="P38" s="67" t="s">
        <v>69</v>
      </c>
    </row>
    <row r="39" spans="3:16" ht="12.75">
      <c r="C39">
        <v>1</v>
      </c>
      <c r="D39" s="67" t="s">
        <v>70</v>
      </c>
      <c r="E39">
        <v>1</v>
      </c>
      <c r="F39">
        <v>1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1</v>
      </c>
      <c r="N39">
        <v>0</v>
      </c>
      <c r="O39">
        <v>0</v>
      </c>
      <c r="P39">
        <v>0</v>
      </c>
    </row>
    <row r="40" spans="3:16" ht="12.75">
      <c r="C40">
        <v>2</v>
      </c>
      <c r="D40" s="67" t="s">
        <v>71</v>
      </c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</row>
    <row r="41" spans="3:16" ht="12.75">
      <c r="C41">
        <v>3</v>
      </c>
      <c r="D41" s="67" t="s">
        <v>72</v>
      </c>
      <c r="E41">
        <v>6</v>
      </c>
      <c r="F41">
        <v>20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6</v>
      </c>
      <c r="N41">
        <v>0</v>
      </c>
      <c r="O41">
        <v>0</v>
      </c>
      <c r="P41">
        <v>0</v>
      </c>
    </row>
    <row r="42" spans="3:16" ht="12.75">
      <c r="C42">
        <v>4</v>
      </c>
      <c r="D42" s="67" t="s">
        <v>73</v>
      </c>
      <c r="E42">
        <v>1</v>
      </c>
      <c r="F42">
        <v>0</v>
      </c>
      <c r="G42">
        <v>1</v>
      </c>
      <c r="H42">
        <v>0</v>
      </c>
      <c r="I42">
        <v>1</v>
      </c>
      <c r="J42">
        <v>0</v>
      </c>
      <c r="K42">
        <v>0</v>
      </c>
      <c r="L42">
        <v>0</v>
      </c>
      <c r="M42">
        <v>1</v>
      </c>
      <c r="N42">
        <v>1</v>
      </c>
      <c r="O42">
        <v>1</v>
      </c>
      <c r="P42">
        <v>0</v>
      </c>
    </row>
    <row r="43" spans="3:16" ht="12.75">
      <c r="C43">
        <v>5</v>
      </c>
      <c r="D43" s="67" t="s">
        <v>74</v>
      </c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Verizon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V772130</dc:creator>
  <cp:keywords/>
  <dc:description/>
  <cp:lastModifiedBy>MDE</cp:lastModifiedBy>
  <cp:lastPrinted>2010-02-15T20:02:23Z</cp:lastPrinted>
  <dcterms:created xsi:type="dcterms:W3CDTF">2010-02-15T19:41:51Z</dcterms:created>
  <dcterms:modified xsi:type="dcterms:W3CDTF">2011-02-16T18:06:58Z</dcterms:modified>
  <cp:category/>
  <cp:version/>
  <cp:contentType/>
  <cp:contentStatus/>
</cp:coreProperties>
</file>