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60" windowWidth="5712" windowHeight="624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'Sheet1'!$A$1:$K$148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<sst xmlns="http://schemas.openxmlformats.org/spreadsheetml/2006/main" count="189" uniqueCount="81">
  <si>
    <t>line No.</t>
  </si>
  <si>
    <t>ORA Revenues at Proposed Rates</t>
  </si>
  <si>
    <t>SCE  Revenues at Proposed Rates</t>
  </si>
  <si>
    <t>SCE exceeds ORA ($)</t>
  </si>
  <si>
    <t>SCE exceeds ORA (%)</t>
  </si>
  <si>
    <t>Thousands of Nominal Dollars</t>
  </si>
  <si>
    <t>SCE GRC Test Year 2003</t>
  </si>
  <si>
    <t>OPERATING REVENUES:</t>
  </si>
  <si>
    <t>Base Rate Revenue</t>
  </si>
  <si>
    <t>OPERATING EXPENSES:</t>
  </si>
  <si>
    <t>Production</t>
  </si>
  <si>
    <t>Steam</t>
  </si>
  <si>
    <t>Nuclear</t>
  </si>
  <si>
    <t>Hydro</t>
  </si>
  <si>
    <t>Other</t>
  </si>
  <si>
    <t>Subtotal - Production</t>
  </si>
  <si>
    <t>Transmission</t>
  </si>
  <si>
    <t>Distribution</t>
  </si>
  <si>
    <t>Customer Accounts</t>
  </si>
  <si>
    <t>Uncollectibles</t>
  </si>
  <si>
    <t>Customer Service and Information</t>
  </si>
  <si>
    <t>Administrative &amp; General</t>
  </si>
  <si>
    <t>Franchise Fees</t>
  </si>
  <si>
    <t>Revenue Credits</t>
  </si>
  <si>
    <t xml:space="preserve">Subtotal </t>
  </si>
  <si>
    <t>Escalation</t>
  </si>
  <si>
    <t>Depreciation</t>
  </si>
  <si>
    <t>Taxes - Other</t>
  </si>
  <si>
    <t>Taxes - Income</t>
  </si>
  <si>
    <t>Subtotal - Taxes</t>
  </si>
  <si>
    <t>TOTAL OPERATING EXPENSES</t>
  </si>
  <si>
    <t>NET REVENUE</t>
  </si>
  <si>
    <t>RATE BASE</t>
  </si>
  <si>
    <t>SCE  Revenues at Present  Rates</t>
  </si>
  <si>
    <t>ORA Revenues at Present Rates</t>
  </si>
  <si>
    <t>TABLE 3-1</t>
  </si>
  <si>
    <t>Description</t>
  </si>
  <si>
    <t>TABLE 3-2</t>
  </si>
  <si>
    <t>line No</t>
  </si>
  <si>
    <t>ORA Summary of Earnings At Present And Proposed Rates</t>
  </si>
  <si>
    <t>ORA  Revenues at Present  Rates</t>
  </si>
  <si>
    <t xml:space="preserve"> ORA'S Proposed Increase ($)</t>
  </si>
  <si>
    <t xml:space="preserve"> ORA'S Proposed Increase (%)</t>
  </si>
  <si>
    <t>TABLE 3-3</t>
  </si>
  <si>
    <t>SCE Exceeds ORA ($)</t>
  </si>
  <si>
    <t>SCE Exceeds ORA (%)</t>
  </si>
  <si>
    <t>Line</t>
  </si>
  <si>
    <t>No.</t>
  </si>
  <si>
    <t>TOTAL OPERATING REVENUES</t>
  </si>
  <si>
    <t xml:space="preserve">  Steam</t>
  </si>
  <si>
    <t xml:space="preserve">  Nuclear</t>
  </si>
  <si>
    <t xml:space="preserve">  Hydro</t>
  </si>
  <si>
    <t xml:space="preserve">  Other</t>
  </si>
  <si>
    <t>Subtotal Production</t>
  </si>
  <si>
    <t>Customer Service &amp; Information</t>
  </si>
  <si>
    <t>Subtotal</t>
  </si>
  <si>
    <t>Taxes Other Than On Income</t>
  </si>
  <si>
    <t>Taxes Based On Income</t>
  </si>
  <si>
    <t>NET OPERATING REVENUE</t>
  </si>
  <si>
    <t>RATE OF RETURN</t>
  </si>
  <si>
    <t>GRC</t>
  </si>
  <si>
    <t>ISO</t>
  </si>
  <si>
    <t>SONGS 2&amp;3</t>
  </si>
  <si>
    <t>CPUC - GRC</t>
  </si>
  <si>
    <t>2003</t>
  </si>
  <si>
    <t>Return Credit</t>
  </si>
  <si>
    <t xml:space="preserve">Uncollectibles </t>
  </si>
  <si>
    <t xml:space="preserve">Franchise Requirements </t>
  </si>
  <si>
    <t>GRC                           2003</t>
  </si>
  <si>
    <t>ISO                  2003</t>
  </si>
  <si>
    <t>SONGS 2&amp;3 Return Credit</t>
  </si>
  <si>
    <t xml:space="preserve">TABLE 3.4 </t>
  </si>
  <si>
    <t>SCE TEST YEAR 2003</t>
  </si>
  <si>
    <t>Comparison of Summary of Earnings At Proposed Rates</t>
  </si>
  <si>
    <t>Comparison of Summary of Earnings At Present Rates</t>
  </si>
  <si>
    <t>ORA Summary Of Earnings At Proposed Rates</t>
  </si>
  <si>
    <t>Detailed Company Total</t>
  </si>
  <si>
    <t>Thousands Of Nominal Dollars</t>
  </si>
  <si>
    <t xml:space="preserve">RATE OF RETURN </t>
  </si>
  <si>
    <t xml:space="preserve">TABLE 3-5 </t>
  </si>
  <si>
    <t>SCE Summary Of Earnings At Proposed Rates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</si>
</sst>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"/>
    <numFmt numFmtId="167" formatCode="_(* #,##0_);_(* \(#,##0\);_(* &quot;-&quot;??_);_(@_)"/>
    <numFmt numFmtId="168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0" fillId="0" borderId="0" xfId="23">
      <alignment/>
      <protection/>
    </xf>
    <xf numFmtId="166" fontId="0" fillId="0" borderId="0" xfId="23" applyNumberFormat="1" applyAlignment="1">
      <alignment horizontal="center"/>
      <protection/>
    </xf>
    <xf numFmtId="0" fontId="3" fillId="0" borderId="0" xfId="23" applyFont="1">
      <alignment/>
      <protection/>
    </xf>
    <xf numFmtId="0" fontId="0" fillId="0" borderId="1" xfId="23" applyBorder="1">
      <alignment/>
      <protection/>
    </xf>
    <xf numFmtId="0" fontId="0" fillId="0" borderId="2" xfId="23" applyBorder="1" applyAlignment="1" quotePrefix="1">
      <alignment horizontal="center"/>
      <protection/>
    </xf>
    <xf numFmtId="0" fontId="0" fillId="0" borderId="2" xfId="23" applyBorder="1" applyAlignment="1">
      <alignment horizontal="center"/>
      <protection/>
    </xf>
    <xf numFmtId="167" fontId="0" fillId="0" borderId="0" xfId="17" applyNumberFormat="1" applyAlignment="1">
      <alignment/>
    </xf>
    <xf numFmtId="10" fontId="0" fillId="0" borderId="0" xfId="24" applyNumberFormat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0" xfId="22">
      <alignment/>
      <protection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3" fillId="0" borderId="0" xfId="22" applyFont="1" applyAlignment="1">
      <alignment horizontal="center"/>
      <protection/>
    </xf>
    <xf numFmtId="0" fontId="4" fillId="0" borderId="0" xfId="0" applyFont="1" applyAlignment="1">
      <alignment/>
    </xf>
    <xf numFmtId="0" fontId="0" fillId="0" borderId="6" xfId="23" applyBorder="1">
      <alignment/>
      <protection/>
    </xf>
    <xf numFmtId="0" fontId="0" fillId="0" borderId="0" xfId="23" applyFont="1">
      <alignment/>
      <protection/>
    </xf>
    <xf numFmtId="0" fontId="0" fillId="0" borderId="6" xfId="23" applyFont="1" applyBorder="1" applyAlignment="1">
      <alignment horizontal="center" wrapText="1"/>
      <protection/>
    </xf>
    <xf numFmtId="0" fontId="0" fillId="0" borderId="3" xfId="23" applyBorder="1" applyAlignment="1">
      <alignment horizontal="center"/>
      <protection/>
    </xf>
    <xf numFmtId="0" fontId="0" fillId="0" borderId="4" xfId="23" applyBorder="1" applyAlignment="1" quotePrefix="1">
      <alignment horizontal="center"/>
      <protection/>
    </xf>
    <xf numFmtId="0" fontId="0" fillId="0" borderId="7" xfId="23" applyBorder="1" applyAlignment="1" quotePrefix="1">
      <alignment horizontal="center"/>
      <protection/>
    </xf>
    <xf numFmtId="0" fontId="0" fillId="0" borderId="5" xfId="23" applyBorder="1" applyAlignment="1">
      <alignment horizontal="center"/>
      <protection/>
    </xf>
    <xf numFmtId="49" fontId="6" fillId="0" borderId="6" xfId="0" applyNumberFormat="1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6" xfId="0" applyFont="1" applyBorder="1" applyAlignment="1">
      <alignment horizontal="center" wrapText="1"/>
    </xf>
    <xf numFmtId="0" fontId="6" fillId="0" borderId="8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2" xfId="23" applyFont="1" applyBorder="1" applyAlignment="1">
      <alignment horizontal="center"/>
      <protection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9" xfId="23" applyFont="1" applyBorder="1" applyAlignment="1">
      <alignment horizontal="center" wrapText="1"/>
      <protection/>
    </xf>
    <xf numFmtId="49" fontId="6" fillId="0" borderId="8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omma_GRC-ISO % model" xfId="17"/>
    <cellStyle name="Currency" xfId="18"/>
    <cellStyle name="Currency [0]" xfId="19"/>
    <cellStyle name="Followed Hyperlink" xfId="20"/>
    <cellStyle name="Hyperlink" xfId="21"/>
    <cellStyle name="Normal_CPUC PRR" xfId="22"/>
    <cellStyle name="Normal_GRC-ISO % mode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E2003GRCAPP_SCEAPPasfiled\GR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E2003GRCAPP_V5.1ORA\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 of Contents"/>
      <sheetName val="2003 RO at Proposed PRR"/>
      <sheetName val="CPUC Proposed 2003 RO"/>
      <sheetName val="CPUC RO @ PRR"/>
      <sheetName val="FERC ISO CALC"/>
      <sheetName val="JURIS ALLOCATION %"/>
      <sheetName val="2004 &amp; 2005 FERC ISO CALC"/>
      <sheetName val="Results of Operations"/>
      <sheetName val="RO at Present Rate Revenues"/>
      <sheetName val="GRC Summary Data"/>
      <sheetName val="O&amp;M Reports"/>
      <sheetName val="O&amp;M Summary"/>
      <sheetName val="User Input Guide for O&amp;M"/>
      <sheetName val="User Input Guide for Capital"/>
      <sheetName val="User Input Guide for Tax"/>
      <sheetName val="RO1"/>
      <sheetName val="RO2"/>
      <sheetName val="RO3"/>
      <sheetName val="RO4"/>
      <sheetName val="RO5"/>
      <sheetName val="RO6"/>
      <sheetName val="RO7"/>
      <sheetName val="RO8"/>
      <sheetName val="RO9"/>
      <sheetName val="RO10"/>
      <sheetName val="RO11"/>
      <sheetName val="RO12"/>
      <sheetName val="SONGS 2&amp;3 RETURN CREDIT"/>
      <sheetName val="SONGS 2&amp;3 7.35%"/>
      <sheetName val="SONGS 2&amp;3 9.49%"/>
      <sheetName val="AuditLog"/>
      <sheetName val="ROTemplateWOJuris"/>
      <sheetName val="Globals"/>
    </sheetNames>
    <sheetDataSet>
      <sheetData sheetId="2">
        <row r="8">
          <cell r="D8">
            <v>2778527.749439462</v>
          </cell>
          <cell r="F8">
            <v>3064916.5929477722</v>
          </cell>
        </row>
        <row r="12">
          <cell r="D12">
            <v>71138.82957546563</v>
          </cell>
          <cell r="F12">
            <v>71138.82957546563</v>
          </cell>
        </row>
        <row r="13">
          <cell r="D13">
            <v>47920.91099999999</v>
          </cell>
          <cell r="F13">
            <v>47920.91099999999</v>
          </cell>
        </row>
        <row r="14">
          <cell r="D14">
            <v>27769.337399999997</v>
          </cell>
          <cell r="F14">
            <v>27769.337399999997</v>
          </cell>
        </row>
        <row r="15">
          <cell r="D15">
            <v>1946.1981</v>
          </cell>
          <cell r="F15">
            <v>1946.1981</v>
          </cell>
        </row>
        <row r="17">
          <cell r="D17">
            <v>148775.27607546563</v>
          </cell>
          <cell r="F17">
            <v>148775.27607546563</v>
          </cell>
        </row>
        <row r="19">
          <cell r="D19">
            <v>45303.95628428602</v>
          </cell>
          <cell r="F19">
            <v>45303.95628428602</v>
          </cell>
        </row>
        <row r="20">
          <cell r="D20">
            <v>227570.70841951296</v>
          </cell>
          <cell r="F20">
            <v>227570.70841951296</v>
          </cell>
        </row>
        <row r="21">
          <cell r="D21">
            <v>184294.27750476825</v>
          </cell>
          <cell r="F21">
            <v>184294.27750476825</v>
          </cell>
        </row>
        <row r="22">
          <cell r="D22">
            <v>9058.000463172646</v>
          </cell>
          <cell r="F22">
            <v>9992.369365609737</v>
          </cell>
        </row>
        <row r="23">
          <cell r="D23">
            <v>33756.1258</v>
          </cell>
          <cell r="F23">
            <v>33756.1258</v>
          </cell>
        </row>
        <row r="24">
          <cell r="D24">
            <v>425272.97784221673</v>
          </cell>
          <cell r="F24">
            <v>425272.97784221673</v>
          </cell>
        </row>
        <row r="25">
          <cell r="D25">
            <v>23534.130037752246</v>
          </cell>
          <cell r="F25">
            <v>25959.72040696763</v>
          </cell>
        </row>
        <row r="26">
          <cell r="D26">
            <v>-138692.61703909788</v>
          </cell>
          <cell r="F26">
            <v>-138692.61703909788</v>
          </cell>
        </row>
        <row r="28">
          <cell r="D28">
            <v>958872.8353880767</v>
          </cell>
          <cell r="F28">
            <v>962232.7946597291</v>
          </cell>
        </row>
        <row r="30">
          <cell r="D30">
            <v>95768.80364807691</v>
          </cell>
          <cell r="F30">
            <v>95768.80364807691</v>
          </cell>
        </row>
        <row r="32">
          <cell r="D32">
            <v>715666.5657751634</v>
          </cell>
          <cell r="F32">
            <v>715666.5657751634</v>
          </cell>
        </row>
        <row r="34">
          <cell r="D34">
            <v>161312.89200242856</v>
          </cell>
          <cell r="F34">
            <v>161312.89200242856</v>
          </cell>
        </row>
        <row r="35">
          <cell r="D35">
            <v>250154.39980358828</v>
          </cell>
          <cell r="F35">
            <v>370223.27816427284</v>
          </cell>
        </row>
        <row r="37">
          <cell r="D37">
            <v>411467.2918060168</v>
          </cell>
          <cell r="F37">
            <v>531536.1701667014</v>
          </cell>
        </row>
        <row r="39">
          <cell r="D39">
            <v>2181775.496617334</v>
          </cell>
          <cell r="F39">
            <v>2305204.334249671</v>
          </cell>
        </row>
        <row r="41">
          <cell r="D41">
            <v>596752.2528221281</v>
          </cell>
          <cell r="F41">
            <v>759712.2586981012</v>
          </cell>
        </row>
        <row r="43">
          <cell r="D43">
            <v>8083494.721044447</v>
          </cell>
          <cell r="F43">
            <v>8083494.721044447</v>
          </cell>
        </row>
        <row r="45">
          <cell r="D45">
            <v>0.07382354704439312</v>
          </cell>
          <cell r="F45">
            <v>0.09398314527506003</v>
          </cell>
        </row>
      </sheetData>
      <sheetData sheetId="3">
        <row r="9">
          <cell r="M9">
            <v>3337434.99</v>
          </cell>
          <cell r="N9">
            <v>260009.39705222807</v>
          </cell>
          <cell r="O9">
            <v>12509</v>
          </cell>
          <cell r="P9">
            <v>3064916.5929477722</v>
          </cell>
        </row>
        <row r="13">
          <cell r="M13">
            <v>71138.82957546563</v>
          </cell>
          <cell r="N13">
            <v>0</v>
          </cell>
          <cell r="O13">
            <v>0</v>
          </cell>
          <cell r="P13">
            <v>71138.82957546563</v>
          </cell>
        </row>
        <row r="14">
          <cell r="M14">
            <v>47920.91099999999</v>
          </cell>
          <cell r="N14">
            <v>0</v>
          </cell>
          <cell r="O14">
            <v>0</v>
          </cell>
          <cell r="P14">
            <v>47920.91099999999</v>
          </cell>
        </row>
        <row r="15">
          <cell r="M15">
            <v>27769.337399999997</v>
          </cell>
          <cell r="N15">
            <v>0</v>
          </cell>
          <cell r="O15">
            <v>0</v>
          </cell>
          <cell r="P15">
            <v>27769.337399999997</v>
          </cell>
        </row>
        <row r="16">
          <cell r="M16">
            <v>1946.1981</v>
          </cell>
          <cell r="N16">
            <v>0</v>
          </cell>
          <cell r="O16">
            <v>0</v>
          </cell>
          <cell r="P16">
            <v>1946.1981</v>
          </cell>
        </row>
        <row r="18">
          <cell r="M18">
            <v>148775.27607546563</v>
          </cell>
          <cell r="N18">
            <v>0</v>
          </cell>
          <cell r="O18">
            <v>0</v>
          </cell>
          <cell r="P18">
            <v>148775.27607546563</v>
          </cell>
        </row>
        <row r="20">
          <cell r="M20">
            <v>76647.4028</v>
          </cell>
          <cell r="N20">
            <v>31343.446515713975</v>
          </cell>
          <cell r="P20">
            <v>45303.95628428602</v>
          </cell>
        </row>
        <row r="21">
          <cell r="M21">
            <v>230608.3969761553</v>
          </cell>
          <cell r="N21">
            <v>3037.688556642322</v>
          </cell>
          <cell r="P21">
            <v>227570.70841951296</v>
          </cell>
        </row>
        <row r="22">
          <cell r="M22">
            <v>184294.27750476825</v>
          </cell>
          <cell r="N22">
            <v>0</v>
          </cell>
          <cell r="P22">
            <v>184294.27750476825</v>
          </cell>
        </row>
        <row r="23">
          <cell r="M23">
            <v>10880</v>
          </cell>
          <cell r="N23">
            <v>847.6306343902635</v>
          </cell>
          <cell r="O23">
            <v>40</v>
          </cell>
          <cell r="P23">
            <v>9992.369365609737</v>
          </cell>
        </row>
        <row r="24">
          <cell r="M24">
            <v>33756.1258</v>
          </cell>
          <cell r="N24">
            <v>0</v>
          </cell>
          <cell r="P24">
            <v>33756.1258</v>
          </cell>
        </row>
        <row r="25">
          <cell r="M25">
            <v>442383.1867840097</v>
          </cell>
          <cell r="N25">
            <v>17110.208941792967</v>
          </cell>
          <cell r="P25">
            <v>425272.97784221673</v>
          </cell>
        </row>
        <row r="26">
          <cell r="M26">
            <v>28268</v>
          </cell>
          <cell r="N26">
            <v>2202.279593032372</v>
          </cell>
          <cell r="O26">
            <v>106</v>
          </cell>
          <cell r="P26">
            <v>25959.72040696763</v>
          </cell>
        </row>
        <row r="27">
          <cell r="M27">
            <v>-175633.4264</v>
          </cell>
          <cell r="N27">
            <v>-36940.8093609021</v>
          </cell>
          <cell r="P27">
            <v>-138692.61703909788</v>
          </cell>
        </row>
        <row r="29">
          <cell r="M29">
            <v>979979.2395403988</v>
          </cell>
          <cell r="N29">
            <v>17600.44488066979</v>
          </cell>
          <cell r="O29">
            <v>146</v>
          </cell>
          <cell r="P29">
            <v>962232.7946597291</v>
          </cell>
        </row>
        <row r="31">
          <cell r="M31">
            <v>100527.7603927304</v>
          </cell>
          <cell r="N31">
            <v>4758.956744653497</v>
          </cell>
          <cell r="O31">
            <v>0</v>
          </cell>
          <cell r="P31">
            <v>95768.80364807691</v>
          </cell>
        </row>
        <row r="33">
          <cell r="M33">
            <v>786323.5215253329</v>
          </cell>
          <cell r="N33">
            <v>70656.95575016958</v>
          </cell>
          <cell r="O33">
            <v>0</v>
          </cell>
          <cell r="P33">
            <v>715666.5657751634</v>
          </cell>
        </row>
        <row r="35">
          <cell r="M35">
            <v>174815.0683</v>
          </cell>
          <cell r="N35">
            <v>13502.17629757145</v>
          </cell>
          <cell r="O35">
            <v>0</v>
          </cell>
          <cell r="P35">
            <v>161312.89200242856</v>
          </cell>
        </row>
        <row r="36">
          <cell r="M36">
            <v>424009.3998035883</v>
          </cell>
          <cell r="N36">
            <v>48834.121639315425</v>
          </cell>
          <cell r="O36">
            <v>4952</v>
          </cell>
          <cell r="P36">
            <v>370223.27816427284</v>
          </cell>
        </row>
        <row r="37">
          <cell r="M37">
            <v>598824.4681035883</v>
          </cell>
          <cell r="N37">
            <v>62336.29793688688</v>
          </cell>
          <cell r="O37">
            <v>4952</v>
          </cell>
          <cell r="P37">
            <v>531536.1701667014</v>
          </cell>
        </row>
        <row r="39">
          <cell r="M39">
            <v>2465654.9895620504</v>
          </cell>
          <cell r="N39">
            <v>155352.65531237973</v>
          </cell>
          <cell r="O39">
            <v>5098</v>
          </cell>
          <cell r="P39">
            <v>2305204.334249671</v>
          </cell>
        </row>
        <row r="41">
          <cell r="M41">
            <v>871780.0004379498</v>
          </cell>
          <cell r="N41">
            <v>104656.74173984834</v>
          </cell>
          <cell r="O41">
            <v>7411</v>
          </cell>
          <cell r="P41">
            <v>759712.2586981012</v>
          </cell>
        </row>
        <row r="43">
          <cell r="M43">
            <v>9186306.09235005</v>
          </cell>
          <cell r="N43">
            <v>1102811.371305603</v>
          </cell>
          <cell r="O43">
            <v>346309</v>
          </cell>
          <cell r="P43">
            <v>8083494.721044447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Table of Contents"/>
      <sheetName val="2003 RO at Proposed PRR"/>
      <sheetName val="CPUC Proposed 2003 RO"/>
      <sheetName val="CPUC RO @ PRR"/>
      <sheetName val="FERC ISO CALC"/>
      <sheetName val="JURIS ALLOCATION %"/>
      <sheetName val="2004 &amp; 2005 FERC ISO CALC"/>
      <sheetName val="Results of Operations"/>
      <sheetName val="RO at Present Rate Revenues"/>
      <sheetName val="GRC Summary Data"/>
      <sheetName val="O&amp;M Reports"/>
      <sheetName val="O&amp;M Summary"/>
      <sheetName val="User Input Guide for O&amp;M"/>
      <sheetName val="User Input Guide for Capital"/>
      <sheetName val="User Input Guide for Tax"/>
      <sheetName val="RO1"/>
      <sheetName val="RO2"/>
      <sheetName val="RO3"/>
      <sheetName val="RO4"/>
      <sheetName val="RO5"/>
      <sheetName val="RO6"/>
      <sheetName val="RO7"/>
      <sheetName val="RO8"/>
      <sheetName val="RO9"/>
      <sheetName val="RO10"/>
      <sheetName val="RO11"/>
      <sheetName val="RO12"/>
      <sheetName val="SONGS 2&amp;3 RETURN CREDIT"/>
      <sheetName val="SONGS 2&amp;3 7.35%"/>
      <sheetName val="SONGS 2&amp;3 9.49%"/>
      <sheetName val="AuditLog"/>
      <sheetName val="ROTemplateWOJuris"/>
      <sheetName val="Globals"/>
    </sheetNames>
    <sheetDataSet>
      <sheetData sheetId="2">
        <row r="8">
          <cell r="D8">
            <v>2791998.7629583417</v>
          </cell>
          <cell r="F8">
            <v>2620045.157623602</v>
          </cell>
        </row>
        <row r="12">
          <cell r="D12">
            <v>52547.926737580114</v>
          </cell>
          <cell r="F12">
            <v>52547.926737580114</v>
          </cell>
        </row>
        <row r="13">
          <cell r="D13">
            <v>46535.91099999999</v>
          </cell>
          <cell r="F13">
            <v>46535.91099999999</v>
          </cell>
        </row>
        <row r="14">
          <cell r="D14">
            <v>26118.337399999997</v>
          </cell>
          <cell r="F14">
            <v>26118.337399999997</v>
          </cell>
        </row>
        <row r="15">
          <cell r="D15">
            <v>1924.1981</v>
          </cell>
          <cell r="F15">
            <v>1924.1981</v>
          </cell>
        </row>
        <row r="17">
          <cell r="D17">
            <v>127126.3732375801</v>
          </cell>
          <cell r="F17">
            <v>127126.3732375801</v>
          </cell>
        </row>
        <row r="19">
          <cell r="D19">
            <v>44436.8570553341</v>
          </cell>
          <cell r="F19">
            <v>44436.8570553341</v>
          </cell>
        </row>
        <row r="20">
          <cell r="D20">
            <v>199647.59737379703</v>
          </cell>
          <cell r="F20">
            <v>199647.59737379703</v>
          </cell>
        </row>
        <row r="21">
          <cell r="D21">
            <v>169871.4860523715</v>
          </cell>
          <cell r="F21">
            <v>169871.4860523715</v>
          </cell>
        </row>
        <row r="22">
          <cell r="D22">
            <v>8683.116152800443</v>
          </cell>
          <cell r="F22">
            <v>8148.3404400161735</v>
          </cell>
        </row>
        <row r="23">
          <cell r="D23">
            <v>29116.625799999994</v>
          </cell>
          <cell r="F23">
            <v>29116.625799999994</v>
          </cell>
        </row>
        <row r="24">
          <cell r="D24">
            <v>340270.0834320027</v>
          </cell>
          <cell r="F24">
            <v>340270.0834320027</v>
          </cell>
        </row>
        <row r="25">
          <cell r="D25">
            <v>23455.58160761303</v>
          </cell>
          <cell r="F25">
            <v>22010.999369195884</v>
          </cell>
        </row>
        <row r="26">
          <cell r="D26">
            <v>-129887.84710424987</v>
          </cell>
          <cell r="F26">
            <v>-129887.84710424987</v>
          </cell>
        </row>
        <row r="28">
          <cell r="D28">
            <v>812719.873607249</v>
          </cell>
          <cell r="F28">
            <v>810740.5156560476</v>
          </cell>
        </row>
        <row r="30">
          <cell r="D30">
            <v>81362.32779659682</v>
          </cell>
          <cell r="F30">
            <v>81362.32779659682</v>
          </cell>
        </row>
        <row r="32">
          <cell r="D32">
            <v>578609.8446567586</v>
          </cell>
          <cell r="F32">
            <v>578609.8446567586</v>
          </cell>
        </row>
        <row r="34">
          <cell r="D34">
            <v>148737.1612748492</v>
          </cell>
          <cell r="F34">
            <v>148737.1612748492</v>
          </cell>
        </row>
        <row r="35">
          <cell r="D35">
            <v>378784.85715702875</v>
          </cell>
          <cell r="F35">
            <v>304481.0916847046</v>
          </cell>
        </row>
        <row r="37">
          <cell r="D37">
            <v>527522.018431878</v>
          </cell>
          <cell r="F37">
            <v>453218.2529595538</v>
          </cell>
        </row>
        <row r="39">
          <cell r="D39">
            <v>2000214.0644924825</v>
          </cell>
          <cell r="F39">
            <v>1923930.9410689569</v>
          </cell>
        </row>
        <row r="41">
          <cell r="D41">
            <v>791784.6984658593</v>
          </cell>
          <cell r="F41">
            <v>696114.2165546452</v>
          </cell>
        </row>
        <row r="43">
          <cell r="D43">
            <v>7420197.1861132365</v>
          </cell>
          <cell r="F43">
            <v>7420197.1861132365</v>
          </cell>
        </row>
        <row r="45">
          <cell r="D45">
            <v>0.10670669237034157</v>
          </cell>
          <cell r="F45">
            <v>0.0938134390629686</v>
          </cell>
        </row>
      </sheetData>
      <sheetData sheetId="3">
        <row r="9">
          <cell r="M9">
            <v>2887592.7440394387</v>
          </cell>
          <cell r="N9">
            <v>253896.94611533725</v>
          </cell>
          <cell r="O9">
            <v>13650.640300499057</v>
          </cell>
          <cell r="P9">
            <v>2620045.157623602</v>
          </cell>
        </row>
        <row r="13">
          <cell r="M13">
            <v>52547.926737580114</v>
          </cell>
          <cell r="N13">
            <v>0</v>
          </cell>
          <cell r="O13">
            <v>0</v>
          </cell>
          <cell r="P13">
            <v>52547.926737580114</v>
          </cell>
        </row>
        <row r="14">
          <cell r="M14">
            <v>46535.91099999999</v>
          </cell>
          <cell r="N14">
            <v>0</v>
          </cell>
          <cell r="O14">
            <v>0</v>
          </cell>
          <cell r="P14">
            <v>46535.91099999999</v>
          </cell>
        </row>
        <row r="15">
          <cell r="M15">
            <v>26118.337399999997</v>
          </cell>
          <cell r="N15">
            <v>0</v>
          </cell>
          <cell r="O15">
            <v>0</v>
          </cell>
          <cell r="P15">
            <v>26118.337399999997</v>
          </cell>
        </row>
        <row r="16">
          <cell r="M16">
            <v>1924.1981</v>
          </cell>
          <cell r="N16">
            <v>0</v>
          </cell>
          <cell r="O16">
            <v>0</v>
          </cell>
          <cell r="P16">
            <v>1924.1981</v>
          </cell>
        </row>
        <row r="18">
          <cell r="M18">
            <v>127126.3732375801</v>
          </cell>
          <cell r="N18">
            <v>0</v>
          </cell>
          <cell r="O18">
            <v>0</v>
          </cell>
          <cell r="P18">
            <v>127126.3732375801</v>
          </cell>
        </row>
        <row r="20">
          <cell r="M20">
            <v>75180.4028</v>
          </cell>
          <cell r="N20">
            <v>30743.5457446659</v>
          </cell>
          <cell r="P20">
            <v>44436.8570553341</v>
          </cell>
        </row>
        <row r="21">
          <cell r="M21">
            <v>202312.5590734615</v>
          </cell>
          <cell r="N21">
            <v>2664.961699664488</v>
          </cell>
          <cell r="P21">
            <v>199647.59737379703</v>
          </cell>
        </row>
        <row r="22">
          <cell r="M22">
            <v>169871.4860523715</v>
          </cell>
          <cell r="N22">
            <v>0</v>
          </cell>
          <cell r="P22">
            <v>169871.4860523715</v>
          </cell>
        </row>
        <row r="23">
          <cell r="M23">
            <v>8980.413433769425</v>
          </cell>
          <cell r="N23">
            <v>789.6195024186989</v>
          </cell>
          <cell r="O23">
            <v>42.45349133455207</v>
          </cell>
          <cell r="P23">
            <v>8148.3404400161735</v>
          </cell>
        </row>
        <row r="24">
          <cell r="M24">
            <v>29116.625799999994</v>
          </cell>
          <cell r="N24">
            <v>0</v>
          </cell>
          <cell r="P24">
            <v>29116.625799999994</v>
          </cell>
        </row>
        <row r="25">
          <cell r="M25">
            <v>359831.7326343753</v>
          </cell>
          <cell r="N25">
            <v>19561.64920237257</v>
          </cell>
          <cell r="P25">
            <v>340270.0834320027</v>
          </cell>
        </row>
        <row r="26">
          <cell r="M26">
            <v>24258.666642675325</v>
          </cell>
          <cell r="N26">
            <v>2132.9882443149486</v>
          </cell>
          <cell r="O26">
            <v>114.67902916449253</v>
          </cell>
          <cell r="P26">
            <v>22010.999369195884</v>
          </cell>
        </row>
        <row r="27">
          <cell r="M27">
            <v>-163225.4264</v>
          </cell>
          <cell r="N27">
            <v>-33337.579295750125</v>
          </cell>
          <cell r="P27">
            <v>-129887.84710424987</v>
          </cell>
        </row>
        <row r="29">
          <cell r="M29">
            <v>833452.833274233</v>
          </cell>
          <cell r="N29">
            <v>22555.185097686473</v>
          </cell>
          <cell r="O29">
            <v>157.1325204990446</v>
          </cell>
          <cell r="P29">
            <v>810740.5156560476</v>
          </cell>
        </row>
        <row r="31">
          <cell r="M31">
            <v>85329.11668508542</v>
          </cell>
          <cell r="N31">
            <v>3966.7888884886056</v>
          </cell>
          <cell r="O31">
            <v>0</v>
          </cell>
          <cell r="P31">
            <v>81362.32779659682</v>
          </cell>
        </row>
        <row r="33">
          <cell r="M33">
            <v>635735.3443596035</v>
          </cell>
          <cell r="N33">
            <v>57125.499702844856</v>
          </cell>
          <cell r="O33">
            <v>0</v>
          </cell>
          <cell r="P33">
            <v>578609.8446567586</v>
          </cell>
        </row>
        <row r="35">
          <cell r="M35">
            <v>163003.6661</v>
          </cell>
          <cell r="N35">
            <v>14266.504825150805</v>
          </cell>
          <cell r="O35">
            <v>0</v>
          </cell>
          <cell r="P35">
            <v>148737.1612748492</v>
          </cell>
        </row>
        <row r="36">
          <cell r="M36">
            <v>357797.85715702875</v>
          </cell>
          <cell r="N36">
            <v>47885.76547232417</v>
          </cell>
          <cell r="O36">
            <v>5431</v>
          </cell>
          <cell r="P36">
            <v>304481.0916847046</v>
          </cell>
        </row>
        <row r="37">
          <cell r="M37">
            <v>520801.5232570288</v>
          </cell>
          <cell r="N37">
            <v>62152.27029747498</v>
          </cell>
          <cell r="O37">
            <v>5431</v>
          </cell>
          <cell r="P37">
            <v>453218.2529595538</v>
          </cell>
        </row>
        <row r="39">
          <cell r="M39">
            <v>2075318.8175759506</v>
          </cell>
          <cell r="N39">
            <v>145799.74398649493</v>
          </cell>
          <cell r="O39">
            <v>5588.132520499044</v>
          </cell>
          <cell r="P39">
            <v>1923930.9410689569</v>
          </cell>
        </row>
        <row r="41">
          <cell r="M41">
            <v>812273.926463488</v>
          </cell>
          <cell r="N41">
            <v>108097.20212884233</v>
          </cell>
          <cell r="O41">
            <v>8062.507780000013</v>
          </cell>
          <cell r="P41">
            <v>696114.2165546452</v>
          </cell>
        </row>
        <row r="43">
          <cell r="M43">
            <v>8559261.60731469</v>
          </cell>
          <cell r="N43">
            <v>1139064.4212014524</v>
          </cell>
          <cell r="O43">
            <v>376752.7000000002</v>
          </cell>
          <cell r="P43">
            <v>7420197.1861132365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77"/>
  <sheetViews>
    <sheetView tabSelected="1" zoomScale="75" zoomScaleNormal="75" workbookViewId="0" topLeftCell="A95">
      <selection activeCell="A115" sqref="A115"/>
    </sheetView>
  </sheetViews>
  <sheetFormatPr defaultColWidth="9.140625" defaultRowHeight="12.75"/>
  <cols>
    <col min="1" max="1" width="2.00390625" style="0" customWidth="1"/>
    <col min="2" max="2" width="0.42578125" style="0" hidden="1" customWidth="1"/>
    <col min="3" max="3" width="5.28125" style="0" customWidth="1"/>
    <col min="4" max="4" width="31.140625" style="0" customWidth="1"/>
    <col min="5" max="5" width="0.9921875" style="0" customWidth="1"/>
    <col min="6" max="6" width="15.28125" style="0" customWidth="1"/>
    <col min="7" max="7" width="1.1484375" style="0" customWidth="1"/>
    <col min="8" max="8" width="15.7109375" style="0" customWidth="1"/>
    <col min="9" max="9" width="1.1484375" style="0" hidden="1" customWidth="1"/>
    <col min="10" max="10" width="12.57421875" style="0" customWidth="1"/>
    <col min="11" max="11" width="14.57421875" style="0" customWidth="1"/>
    <col min="13" max="13" width="0.5625" style="0" customWidth="1"/>
    <col min="14" max="14" width="2.421875" style="0" hidden="1" customWidth="1"/>
    <col min="15" max="15" width="1.1484375" style="0" customWidth="1"/>
    <col min="16" max="16" width="5.421875" style="0" customWidth="1"/>
    <col min="17" max="17" width="36.28125" style="0" customWidth="1"/>
    <col min="18" max="18" width="1.421875" style="0" customWidth="1"/>
    <col min="19" max="19" width="0.42578125" style="0" hidden="1" customWidth="1"/>
    <col min="20" max="20" width="12.140625" style="0" customWidth="1"/>
    <col min="21" max="21" width="13.421875" style="0" customWidth="1"/>
    <col min="22" max="22" width="13.28125" style="0" customWidth="1"/>
    <col min="23" max="23" width="13.421875" style="0" customWidth="1"/>
    <col min="24" max="24" width="2.8515625" style="0" customWidth="1"/>
    <col min="26" max="26" width="0.13671875" style="0" customWidth="1"/>
    <col min="33" max="33" width="12.7109375" style="0" customWidth="1"/>
    <col min="34" max="34" width="12.00390625" style="0" customWidth="1"/>
    <col min="35" max="35" width="12.57421875" style="0" customWidth="1"/>
    <col min="36" max="36" width="11.421875" style="0" customWidth="1"/>
  </cols>
  <sheetData>
    <row r="1" spans="1:24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7" ht="15">
      <c r="A2" s="3"/>
      <c r="B2" s="3"/>
      <c r="C2" s="4"/>
      <c r="D2" s="4"/>
      <c r="E2" s="4"/>
      <c r="F2" s="5" t="s">
        <v>43</v>
      </c>
      <c r="G2" s="4"/>
      <c r="H2" s="4"/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12" t="s">
        <v>71</v>
      </c>
      <c r="U2" s="32"/>
      <c r="V2" s="32"/>
      <c r="W2" s="32"/>
      <c r="X2" s="32"/>
      <c r="Y2" s="41"/>
      <c r="Z2" s="41"/>
      <c r="AA2" s="41"/>
    </row>
    <row r="3" spans="1:27" ht="15">
      <c r="A3" s="3"/>
      <c r="B3" s="3"/>
      <c r="C3" s="4"/>
      <c r="D3" s="6"/>
      <c r="E3" s="6"/>
      <c r="F3" s="6" t="s">
        <v>6</v>
      </c>
      <c r="G3" s="6"/>
      <c r="H3" s="6"/>
      <c r="I3" s="4"/>
      <c r="J3" s="4"/>
      <c r="K3" s="4"/>
      <c r="L3" s="3"/>
      <c r="M3" s="3"/>
      <c r="N3" s="3"/>
      <c r="O3" s="3"/>
      <c r="Q3" s="12"/>
      <c r="R3" s="12"/>
      <c r="S3" s="12"/>
      <c r="T3" s="6" t="s">
        <v>72</v>
      </c>
      <c r="U3" s="12"/>
      <c r="V3" s="12"/>
      <c r="W3" s="12"/>
      <c r="X3" s="12"/>
      <c r="Y3" s="12"/>
      <c r="Z3" s="12"/>
      <c r="AA3" s="41"/>
    </row>
    <row r="4" spans="1:27" ht="15">
      <c r="A4" s="3"/>
      <c r="B4" s="3"/>
      <c r="C4" s="4"/>
      <c r="D4" s="6"/>
      <c r="E4" s="6"/>
      <c r="F4" s="6" t="s">
        <v>73</v>
      </c>
      <c r="G4" s="6"/>
      <c r="H4" s="6"/>
      <c r="I4" s="4"/>
      <c r="J4" s="4"/>
      <c r="K4" s="4"/>
      <c r="L4" s="3"/>
      <c r="M4" s="3"/>
      <c r="N4" s="3"/>
      <c r="O4" s="3"/>
      <c r="P4" s="3"/>
      <c r="T4" s="6" t="s">
        <v>75</v>
      </c>
      <c r="U4" s="41"/>
      <c r="V4" s="6"/>
      <c r="W4" s="41"/>
      <c r="X4" s="6"/>
      <c r="Y4" s="6"/>
      <c r="Z4" s="6"/>
      <c r="AA4" s="41"/>
    </row>
    <row r="5" spans="1:27" ht="15">
      <c r="A5" s="3"/>
      <c r="B5" s="3"/>
      <c r="C5" s="4"/>
      <c r="D5" s="6"/>
      <c r="E5" s="6"/>
      <c r="F5" s="6" t="s">
        <v>5</v>
      </c>
      <c r="G5" s="6"/>
      <c r="H5" s="6"/>
      <c r="I5" s="4"/>
      <c r="J5" s="4"/>
      <c r="K5" s="4"/>
      <c r="L5" s="3"/>
      <c r="M5" s="3"/>
      <c r="N5" s="3"/>
      <c r="O5" s="3"/>
      <c r="P5" s="3"/>
      <c r="T5" s="6" t="s">
        <v>76</v>
      </c>
      <c r="U5" s="41"/>
      <c r="V5" s="6"/>
      <c r="W5" s="41"/>
      <c r="X5" s="6"/>
      <c r="Y5" s="6"/>
      <c r="Z5" s="6"/>
      <c r="AA5" s="41"/>
    </row>
    <row r="6" spans="1:26" ht="15" customHeight="1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  <c r="O6" s="3"/>
      <c r="P6" s="3"/>
      <c r="Q6" s="3"/>
      <c r="R6" s="3"/>
      <c r="S6" s="3"/>
      <c r="T6" s="6" t="s">
        <v>77</v>
      </c>
      <c r="V6" s="6"/>
      <c r="X6" s="6"/>
      <c r="Y6" s="6"/>
      <c r="Z6" s="6"/>
    </row>
    <row r="7" spans="1:101" ht="4.5" customHeight="1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</row>
    <row r="8" spans="1:101" ht="30" customHeight="1">
      <c r="A8" s="7"/>
      <c r="B8" s="7"/>
      <c r="C8" s="40" t="s">
        <v>0</v>
      </c>
      <c r="D8" s="45" t="s">
        <v>36</v>
      </c>
      <c r="E8" s="44"/>
      <c r="F8" s="51" t="s">
        <v>2</v>
      </c>
      <c r="G8" s="52"/>
      <c r="H8" s="53" t="s">
        <v>1</v>
      </c>
      <c r="I8" s="53"/>
      <c r="J8" s="43" t="s">
        <v>3</v>
      </c>
      <c r="K8" s="43" t="s">
        <v>4</v>
      </c>
      <c r="L8" s="7"/>
      <c r="M8" s="7"/>
      <c r="N8" s="7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</row>
    <row r="9" spans="1:101" ht="15">
      <c r="A9" s="7"/>
      <c r="B9" s="7"/>
      <c r="C9" s="6">
        <v>1</v>
      </c>
      <c r="D9" s="42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39" t="s">
        <v>46</v>
      </c>
      <c r="Q9" s="39"/>
      <c r="R9" s="29"/>
      <c r="S9" s="26"/>
      <c r="T9" s="39" t="s">
        <v>60</v>
      </c>
      <c r="U9" s="36" t="s">
        <v>61</v>
      </c>
      <c r="V9" s="39" t="s">
        <v>62</v>
      </c>
      <c r="W9" s="21" t="s">
        <v>63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</row>
    <row r="10" spans="1:101" ht="15">
      <c r="A10" s="7"/>
      <c r="B10" s="7"/>
      <c r="C10" s="6">
        <v>2</v>
      </c>
      <c r="D10" s="7" t="s">
        <v>8</v>
      </c>
      <c r="E10" s="7"/>
      <c r="F10" s="9">
        <f>'[1]2003 RO at Proposed PRR'!$F$8</f>
        <v>3064916.5929477722</v>
      </c>
      <c r="G10" s="9"/>
      <c r="H10" s="9">
        <f>'[2]2003 RO at Proposed PRR'!F8</f>
        <v>2620045.157623602</v>
      </c>
      <c r="I10" s="9"/>
      <c r="J10" s="9">
        <f>+F10-H10</f>
        <v>444871.43532417016</v>
      </c>
      <c r="K10" s="10">
        <f>+J10/H10</f>
        <v>0.16979533121011983</v>
      </c>
      <c r="L10" s="7"/>
      <c r="M10" s="7"/>
      <c r="N10" s="7"/>
      <c r="O10" s="8"/>
      <c r="P10" s="23" t="s">
        <v>47</v>
      </c>
      <c r="Q10" s="46" t="s">
        <v>36</v>
      </c>
      <c r="R10" s="30"/>
      <c r="S10" s="27"/>
      <c r="T10" s="22" t="s">
        <v>64</v>
      </c>
      <c r="U10" s="37">
        <v>2003</v>
      </c>
      <c r="V10" s="23" t="s">
        <v>65</v>
      </c>
      <c r="W10" s="38" t="s">
        <v>64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</row>
    <row r="11" spans="1:101" ht="15">
      <c r="A11" s="7"/>
      <c r="B11" s="7"/>
      <c r="C11" s="6"/>
      <c r="D11" s="7"/>
      <c r="E11" s="7"/>
      <c r="F11" s="9"/>
      <c r="G11" s="9"/>
      <c r="H11" s="9"/>
      <c r="I11" s="9"/>
      <c r="J11" s="9"/>
      <c r="K11" s="10"/>
      <c r="L11" s="7"/>
      <c r="N11" s="7"/>
      <c r="O11" s="8"/>
      <c r="P11" s="18"/>
      <c r="Q11" s="18"/>
      <c r="R11" s="8"/>
      <c r="S11" s="8"/>
      <c r="T11" s="24"/>
      <c r="U11" s="18"/>
      <c r="V11" s="18"/>
      <c r="W11" s="1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1:101" ht="15">
      <c r="A12" s="7"/>
      <c r="B12" s="7"/>
      <c r="C12" s="6">
        <v>3</v>
      </c>
      <c r="D12" s="42" t="s">
        <v>9</v>
      </c>
      <c r="E12" s="7"/>
      <c r="F12" s="9"/>
      <c r="G12" s="9"/>
      <c r="H12" s="9"/>
      <c r="I12" s="9"/>
      <c r="J12" s="9"/>
      <c r="K12" s="10"/>
      <c r="L12" s="7"/>
      <c r="M12" s="7"/>
      <c r="N12" s="7"/>
      <c r="O12" s="8"/>
      <c r="P12" s="19">
        <v>1</v>
      </c>
      <c r="Q12" s="20" t="s">
        <v>48</v>
      </c>
      <c r="R12" s="8"/>
      <c r="S12" s="8"/>
      <c r="T12" s="24">
        <f>+'[2]CPUC Proposed 2003 RO'!M9</f>
        <v>2887592.7440394387</v>
      </c>
      <c r="U12" s="24">
        <f>+'[2]CPUC Proposed 2003 RO'!N9</f>
        <v>253896.94611533725</v>
      </c>
      <c r="V12" s="24">
        <f>+'[2]CPUC Proposed 2003 RO'!O9</f>
        <v>13650.640300499057</v>
      </c>
      <c r="W12" s="24">
        <f>+'[2]CPUC Proposed 2003 RO'!P9</f>
        <v>2620045.157623602</v>
      </c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</row>
    <row r="13" spans="1:101" ht="15">
      <c r="A13" s="7"/>
      <c r="B13" s="7"/>
      <c r="C13" s="6">
        <v>4</v>
      </c>
      <c r="D13" s="7" t="s">
        <v>10</v>
      </c>
      <c r="E13" s="7"/>
      <c r="F13" s="9"/>
      <c r="G13" s="9"/>
      <c r="H13" s="9"/>
      <c r="I13" s="9"/>
      <c r="J13" s="9"/>
      <c r="K13" s="10"/>
      <c r="L13" s="7"/>
      <c r="M13" s="7"/>
      <c r="N13" s="7"/>
      <c r="O13" s="8"/>
      <c r="P13" s="19"/>
      <c r="Q13" s="18"/>
      <c r="R13" s="8"/>
      <c r="S13" s="8"/>
      <c r="T13" s="24">
        <f>+'[2]CPUC Proposed 2003 RO'!M10</f>
        <v>0</v>
      </c>
      <c r="U13" s="24">
        <f>+'[2]CPUC Proposed 2003 RO'!N10</f>
        <v>0</v>
      </c>
      <c r="V13" s="24">
        <f>+'[2]CPUC Proposed 2003 RO'!O10</f>
        <v>0</v>
      </c>
      <c r="W13" s="24">
        <f>+'[2]CPUC Proposed 2003 RO'!P10</f>
        <v>0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1" ht="15">
      <c r="A14" s="7"/>
      <c r="B14" s="7"/>
      <c r="C14" s="6">
        <v>5</v>
      </c>
      <c r="D14" s="7" t="s">
        <v>11</v>
      </c>
      <c r="E14" s="7"/>
      <c r="F14" s="9">
        <f>'[1]2003 RO at Proposed PRR'!F12</f>
        <v>71138.82957546563</v>
      </c>
      <c r="G14" s="9"/>
      <c r="H14" s="9">
        <f>'[2]2003 RO at Proposed PRR'!F12</f>
        <v>52547.926737580114</v>
      </c>
      <c r="I14" s="9"/>
      <c r="J14" s="9">
        <f aca="true" t="shared" si="0" ref="J14:J47">+F14-H14</f>
        <v>18590.902837885515</v>
      </c>
      <c r="K14" s="10">
        <f aca="true" t="shared" si="1" ref="K14:K47">+J14/H14</f>
        <v>0.3537894640587231</v>
      </c>
      <c r="L14" s="7"/>
      <c r="M14" s="7"/>
      <c r="N14" s="7"/>
      <c r="O14" s="8"/>
      <c r="P14" s="19">
        <f>P12+1</f>
        <v>2</v>
      </c>
      <c r="Q14" s="20" t="s">
        <v>9</v>
      </c>
      <c r="R14" s="8"/>
      <c r="S14" s="8"/>
      <c r="T14" s="24">
        <f>+'[2]CPUC Proposed 2003 RO'!M11</f>
        <v>0</v>
      </c>
      <c r="U14" s="24">
        <f>+'[2]CPUC Proposed 2003 RO'!N11</f>
        <v>0</v>
      </c>
      <c r="V14" s="24">
        <f>+'[2]CPUC Proposed 2003 RO'!O11</f>
        <v>0</v>
      </c>
      <c r="W14" s="24">
        <f>+'[2]CPUC Proposed 2003 RO'!P11</f>
        <v>0</v>
      </c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1:101" ht="15">
      <c r="A15" s="7"/>
      <c r="B15" s="7"/>
      <c r="C15" s="6">
        <v>6</v>
      </c>
      <c r="D15" s="7" t="s">
        <v>12</v>
      </c>
      <c r="E15" s="7"/>
      <c r="F15" s="9">
        <f>'[1]2003 RO at Proposed PRR'!F13</f>
        <v>47920.91099999999</v>
      </c>
      <c r="G15" s="9"/>
      <c r="H15" s="9">
        <f>'[2]2003 RO at Proposed PRR'!F13</f>
        <v>46535.91099999999</v>
      </c>
      <c r="I15" s="9"/>
      <c r="J15" s="9">
        <f t="shared" si="0"/>
        <v>1385</v>
      </c>
      <c r="K15" s="10">
        <f t="shared" si="1"/>
        <v>0.02976196168159253</v>
      </c>
      <c r="L15" s="7"/>
      <c r="M15" s="7"/>
      <c r="N15" s="7"/>
      <c r="O15" s="8"/>
      <c r="P15" s="19">
        <f>P14+1</f>
        <v>3</v>
      </c>
      <c r="Q15" s="18" t="s">
        <v>10</v>
      </c>
      <c r="R15" s="8"/>
      <c r="S15" s="8"/>
      <c r="T15" s="24">
        <f>+'[2]CPUC Proposed 2003 RO'!M12</f>
        <v>0</v>
      </c>
      <c r="U15" s="24">
        <f>+'[2]CPUC Proposed 2003 RO'!N12</f>
        <v>0</v>
      </c>
      <c r="V15" s="24">
        <f>+'[2]CPUC Proposed 2003 RO'!O12</f>
        <v>0</v>
      </c>
      <c r="W15" s="24">
        <f>+'[2]CPUC Proposed 2003 RO'!P12</f>
        <v>0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</row>
    <row r="16" spans="1:101" ht="15">
      <c r="A16" s="7"/>
      <c r="B16" s="7"/>
      <c r="C16" s="6">
        <v>7</v>
      </c>
      <c r="D16" s="7" t="s">
        <v>13</v>
      </c>
      <c r="E16" s="7"/>
      <c r="F16" s="9">
        <f>'[1]2003 RO at Proposed PRR'!F14</f>
        <v>27769.337399999997</v>
      </c>
      <c r="G16" s="9"/>
      <c r="H16" s="9">
        <f>'[2]2003 RO at Proposed PRR'!F14</f>
        <v>26118.337399999997</v>
      </c>
      <c r="I16" s="9"/>
      <c r="J16" s="9">
        <f t="shared" si="0"/>
        <v>1651</v>
      </c>
      <c r="K16" s="10">
        <f t="shared" si="1"/>
        <v>0.06321229313777071</v>
      </c>
      <c r="L16" s="7"/>
      <c r="M16" s="7"/>
      <c r="N16" s="7"/>
      <c r="O16" s="8"/>
      <c r="P16" s="19">
        <f>P15+1</f>
        <v>4</v>
      </c>
      <c r="Q16" s="18" t="s">
        <v>49</v>
      </c>
      <c r="R16" s="8"/>
      <c r="S16" s="8"/>
      <c r="T16" s="24">
        <f>+'[2]CPUC Proposed 2003 RO'!M13</f>
        <v>52547.926737580114</v>
      </c>
      <c r="U16" s="24">
        <f>+'[2]CPUC Proposed 2003 RO'!N13</f>
        <v>0</v>
      </c>
      <c r="V16" s="24">
        <f>+'[2]CPUC Proposed 2003 RO'!O13</f>
        <v>0</v>
      </c>
      <c r="W16" s="24">
        <f>+'[2]CPUC Proposed 2003 RO'!P13</f>
        <v>52547.926737580114</v>
      </c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</row>
    <row r="17" spans="1:101" ht="15">
      <c r="A17" s="7"/>
      <c r="B17" s="7"/>
      <c r="C17" s="6">
        <v>8</v>
      </c>
      <c r="D17" s="7" t="s">
        <v>14</v>
      </c>
      <c r="E17" s="7"/>
      <c r="F17" s="9">
        <f>'[1]2003 RO at Proposed PRR'!F15</f>
        <v>1946.1981</v>
      </c>
      <c r="G17" s="9"/>
      <c r="H17" s="9">
        <f>'[2]2003 RO at Proposed PRR'!F15</f>
        <v>1924.1981</v>
      </c>
      <c r="I17" s="9"/>
      <c r="J17" s="9">
        <f t="shared" si="0"/>
        <v>22</v>
      </c>
      <c r="K17" s="10">
        <f t="shared" si="1"/>
        <v>0.011433334228944514</v>
      </c>
      <c r="L17" s="7"/>
      <c r="M17" s="7"/>
      <c r="N17" s="7"/>
      <c r="O17" s="8"/>
      <c r="P17" s="19">
        <f>P16+1</f>
        <v>5</v>
      </c>
      <c r="Q17" s="18" t="s">
        <v>50</v>
      </c>
      <c r="R17" s="8"/>
      <c r="S17" s="8"/>
      <c r="T17" s="24">
        <f>+'[2]CPUC Proposed 2003 RO'!M14</f>
        <v>46535.91099999999</v>
      </c>
      <c r="U17" s="24">
        <f>+'[2]CPUC Proposed 2003 RO'!N14</f>
        <v>0</v>
      </c>
      <c r="V17" s="24">
        <f>+'[2]CPUC Proposed 2003 RO'!O14</f>
        <v>0</v>
      </c>
      <c r="W17" s="24">
        <f>+'[2]CPUC Proposed 2003 RO'!P14</f>
        <v>46535.91099999999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</row>
    <row r="18" spans="1:101" ht="15">
      <c r="A18" s="7"/>
      <c r="B18" s="7"/>
      <c r="C18" s="6"/>
      <c r="D18" s="7"/>
      <c r="E18" s="7"/>
      <c r="F18" s="9"/>
      <c r="G18" s="9"/>
      <c r="H18" s="9"/>
      <c r="I18" s="9"/>
      <c r="J18" s="9"/>
      <c r="K18" s="10"/>
      <c r="L18" s="7"/>
      <c r="M18" s="7"/>
      <c r="N18" s="7"/>
      <c r="O18" s="8"/>
      <c r="P18" s="19">
        <f>P17+1</f>
        <v>6</v>
      </c>
      <c r="Q18" s="18" t="s">
        <v>51</v>
      </c>
      <c r="R18" s="8"/>
      <c r="S18" s="8"/>
      <c r="T18" s="24">
        <f>+'[2]CPUC Proposed 2003 RO'!M15</f>
        <v>26118.337399999997</v>
      </c>
      <c r="U18" s="24">
        <f>+'[2]CPUC Proposed 2003 RO'!N15</f>
        <v>0</v>
      </c>
      <c r="V18" s="24">
        <f>+'[2]CPUC Proposed 2003 RO'!O15</f>
        <v>0</v>
      </c>
      <c r="W18" s="24">
        <f>+'[2]CPUC Proposed 2003 RO'!P15</f>
        <v>26118.337399999997</v>
      </c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</row>
    <row r="19" spans="1:101" ht="15">
      <c r="A19" s="7"/>
      <c r="B19" s="7"/>
      <c r="C19" s="6">
        <v>9</v>
      </c>
      <c r="D19" s="42" t="s">
        <v>15</v>
      </c>
      <c r="E19" s="7"/>
      <c r="F19" s="9">
        <f>'[1]2003 RO at Proposed PRR'!F17</f>
        <v>148775.27607546563</v>
      </c>
      <c r="G19" s="9"/>
      <c r="H19" s="9">
        <f>'[2]2003 RO at Proposed PRR'!F17</f>
        <v>127126.3732375801</v>
      </c>
      <c r="I19" s="9"/>
      <c r="J19" s="9">
        <f t="shared" si="0"/>
        <v>21648.90283788553</v>
      </c>
      <c r="K19" s="10">
        <f t="shared" si="1"/>
        <v>0.17029434795112874</v>
      </c>
      <c r="L19" s="7"/>
      <c r="M19" s="7"/>
      <c r="N19" s="7"/>
      <c r="O19" s="8"/>
      <c r="P19" s="19">
        <f>P18+1</f>
        <v>7</v>
      </c>
      <c r="Q19" s="18" t="s">
        <v>52</v>
      </c>
      <c r="R19" s="8"/>
      <c r="S19" s="8"/>
      <c r="T19" s="24">
        <f>+'[2]CPUC Proposed 2003 RO'!M16</f>
        <v>1924.1981</v>
      </c>
      <c r="U19" s="24">
        <f>+'[2]CPUC Proposed 2003 RO'!N16</f>
        <v>0</v>
      </c>
      <c r="V19" s="24">
        <f>+'[2]CPUC Proposed 2003 RO'!O16</f>
        <v>0</v>
      </c>
      <c r="W19" s="24">
        <f>+'[2]CPUC Proposed 2003 RO'!P16</f>
        <v>1924.1981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</row>
    <row r="20" spans="1:101" ht="15">
      <c r="A20" s="7"/>
      <c r="B20" s="7"/>
      <c r="C20" s="6"/>
      <c r="D20" s="7"/>
      <c r="E20" s="7"/>
      <c r="F20" s="9"/>
      <c r="G20" s="9"/>
      <c r="H20" s="9"/>
      <c r="I20" s="9"/>
      <c r="J20" s="9"/>
      <c r="K20" s="10"/>
      <c r="L20" s="7"/>
      <c r="M20" s="7"/>
      <c r="N20" s="7"/>
      <c r="O20" s="8"/>
      <c r="P20" s="19"/>
      <c r="Q20" s="18"/>
      <c r="R20" s="8"/>
      <c r="S20" s="8"/>
      <c r="T20" s="24">
        <f>+'[2]CPUC Proposed 2003 RO'!M17</f>
        <v>0</v>
      </c>
      <c r="U20" s="24">
        <f>+'[2]CPUC Proposed 2003 RO'!N17</f>
        <v>0</v>
      </c>
      <c r="V20" s="24">
        <f>+'[2]CPUC Proposed 2003 RO'!O17</f>
        <v>0</v>
      </c>
      <c r="W20" s="24">
        <f>+'[2]CPUC Proposed 2003 RO'!P17</f>
        <v>0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</row>
    <row r="21" spans="1:101" ht="15">
      <c r="A21" s="7"/>
      <c r="B21" s="7"/>
      <c r="C21" s="6">
        <v>10</v>
      </c>
      <c r="D21" s="7" t="s">
        <v>16</v>
      </c>
      <c r="E21" s="7"/>
      <c r="F21" s="9">
        <f>'[1]2003 RO at Proposed PRR'!F19</f>
        <v>45303.95628428602</v>
      </c>
      <c r="G21" s="9"/>
      <c r="H21" s="9">
        <f>'[2]2003 RO at Proposed PRR'!F19</f>
        <v>44436.8570553341</v>
      </c>
      <c r="I21" s="9"/>
      <c r="J21" s="9">
        <f t="shared" si="0"/>
        <v>867.0992289519199</v>
      </c>
      <c r="K21" s="10">
        <f t="shared" si="1"/>
        <v>0.019513063848601672</v>
      </c>
      <c r="L21" s="7"/>
      <c r="M21" s="7"/>
      <c r="N21" s="7"/>
      <c r="O21" s="8"/>
      <c r="P21" s="19">
        <f>P19+1</f>
        <v>8</v>
      </c>
      <c r="Q21" s="20" t="s">
        <v>53</v>
      </c>
      <c r="R21" s="8"/>
      <c r="S21" s="8"/>
      <c r="T21" s="24">
        <f>+'[2]CPUC Proposed 2003 RO'!M18</f>
        <v>127126.3732375801</v>
      </c>
      <c r="U21" s="24">
        <f>+'[2]CPUC Proposed 2003 RO'!N18</f>
        <v>0</v>
      </c>
      <c r="V21" s="24">
        <f>+'[2]CPUC Proposed 2003 RO'!O18</f>
        <v>0</v>
      </c>
      <c r="W21" s="24">
        <f>+'[2]CPUC Proposed 2003 RO'!P18</f>
        <v>127126.3732375801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</row>
    <row r="22" spans="1:101" ht="15">
      <c r="A22" s="7"/>
      <c r="B22" s="7"/>
      <c r="C22" s="6">
        <v>11</v>
      </c>
      <c r="D22" s="7" t="s">
        <v>17</v>
      </c>
      <c r="E22" s="7"/>
      <c r="F22" s="9">
        <f>'[1]2003 RO at Proposed PRR'!F20</f>
        <v>227570.70841951296</v>
      </c>
      <c r="G22" s="9"/>
      <c r="H22" s="9">
        <f>'[2]2003 RO at Proposed PRR'!F20</f>
        <v>199647.59737379703</v>
      </c>
      <c r="I22" s="9"/>
      <c r="J22" s="9">
        <f t="shared" si="0"/>
        <v>27923.111045715923</v>
      </c>
      <c r="K22" s="10">
        <f t="shared" si="1"/>
        <v>0.13986199389835843</v>
      </c>
      <c r="L22" s="7"/>
      <c r="M22" s="7"/>
      <c r="N22" s="7"/>
      <c r="O22" s="8"/>
      <c r="P22" s="19"/>
      <c r="Q22" s="18"/>
      <c r="R22" s="8"/>
      <c r="S22" s="8"/>
      <c r="T22" s="24">
        <f>+'[2]CPUC Proposed 2003 RO'!M19</f>
        <v>0</v>
      </c>
      <c r="U22" s="24">
        <f>+'[2]CPUC Proposed 2003 RO'!N19</f>
        <v>0</v>
      </c>
      <c r="V22" s="24">
        <f>+'[2]CPUC Proposed 2003 RO'!O19</f>
        <v>0</v>
      </c>
      <c r="W22" s="24">
        <f>+'[2]CPUC Proposed 2003 RO'!P19</f>
        <v>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</row>
    <row r="23" spans="1:101" ht="15">
      <c r="A23" s="7"/>
      <c r="B23" s="7"/>
      <c r="C23" s="6">
        <v>12</v>
      </c>
      <c r="D23" s="7" t="s">
        <v>18</v>
      </c>
      <c r="E23" s="7"/>
      <c r="F23" s="9">
        <f>'[1]2003 RO at Proposed PRR'!F21</f>
        <v>184294.27750476825</v>
      </c>
      <c r="G23" s="9"/>
      <c r="H23" s="9">
        <f>'[2]2003 RO at Proposed PRR'!F21</f>
        <v>169871.4860523715</v>
      </c>
      <c r="I23" s="9"/>
      <c r="J23" s="9">
        <f t="shared" si="0"/>
        <v>14422.791452396748</v>
      </c>
      <c r="K23" s="10">
        <f t="shared" si="1"/>
        <v>0.0849041342226805</v>
      </c>
      <c r="L23" s="7"/>
      <c r="M23" s="7"/>
      <c r="N23" s="7"/>
      <c r="O23" s="8"/>
      <c r="P23" s="19">
        <f>P21+1</f>
        <v>9</v>
      </c>
      <c r="Q23" s="18" t="s">
        <v>16</v>
      </c>
      <c r="R23" s="8"/>
      <c r="S23" s="8"/>
      <c r="T23" s="24">
        <f>+'[2]CPUC Proposed 2003 RO'!M20</f>
        <v>75180.4028</v>
      </c>
      <c r="U23" s="24">
        <f>+'[2]CPUC Proposed 2003 RO'!N20</f>
        <v>30743.5457446659</v>
      </c>
      <c r="V23" s="24">
        <f>+'[2]CPUC Proposed 2003 RO'!O20</f>
        <v>0</v>
      </c>
      <c r="W23" s="24">
        <f>+'[2]CPUC Proposed 2003 RO'!P20</f>
        <v>44436.8570553341</v>
      </c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</row>
    <row r="24" spans="1:101" ht="15">
      <c r="A24" s="7"/>
      <c r="B24" s="7"/>
      <c r="C24" s="6">
        <v>13</v>
      </c>
      <c r="D24" s="7" t="s">
        <v>19</v>
      </c>
      <c r="E24" s="7"/>
      <c r="F24" s="9">
        <f>'[1]2003 RO at Proposed PRR'!F22</f>
        <v>9992.369365609737</v>
      </c>
      <c r="G24" s="9"/>
      <c r="H24" s="9">
        <f>'[2]2003 RO at Proposed PRR'!F22</f>
        <v>8148.3404400161735</v>
      </c>
      <c r="I24" s="9"/>
      <c r="J24" s="9">
        <f t="shared" si="0"/>
        <v>1844.0289255935631</v>
      </c>
      <c r="K24" s="10">
        <f t="shared" si="1"/>
        <v>0.2263073001390088</v>
      </c>
      <c r="L24" s="7"/>
      <c r="M24" s="7"/>
      <c r="N24" s="7"/>
      <c r="O24" s="8"/>
      <c r="P24" s="19">
        <f aca="true" t="shared" si="2" ref="P24:P30">P23+1</f>
        <v>10</v>
      </c>
      <c r="Q24" s="18" t="s">
        <v>17</v>
      </c>
      <c r="R24" s="8"/>
      <c r="S24" s="8"/>
      <c r="T24" s="24">
        <f>+'[2]CPUC Proposed 2003 RO'!M21</f>
        <v>202312.5590734615</v>
      </c>
      <c r="U24" s="24">
        <f>+'[2]CPUC Proposed 2003 RO'!N21</f>
        <v>2664.961699664488</v>
      </c>
      <c r="V24" s="24">
        <f>+'[2]CPUC Proposed 2003 RO'!O21</f>
        <v>0</v>
      </c>
      <c r="W24" s="24">
        <f>+'[2]CPUC Proposed 2003 RO'!P21</f>
        <v>199647.59737379703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</row>
    <row r="25" spans="1:101" ht="15">
      <c r="A25" s="7"/>
      <c r="B25" s="7"/>
      <c r="C25" s="6">
        <v>14</v>
      </c>
      <c r="D25" s="7" t="s">
        <v>20</v>
      </c>
      <c r="E25" s="7"/>
      <c r="F25" s="9">
        <f>'[1]2003 RO at Proposed PRR'!F23</f>
        <v>33756.1258</v>
      </c>
      <c r="G25" s="9"/>
      <c r="H25" s="9">
        <f>'[2]2003 RO at Proposed PRR'!F23</f>
        <v>29116.625799999994</v>
      </c>
      <c r="I25" s="9"/>
      <c r="J25" s="9">
        <f t="shared" si="0"/>
        <v>4639.500000000007</v>
      </c>
      <c r="K25" s="10">
        <f t="shared" si="1"/>
        <v>0.159341952321962</v>
      </c>
      <c r="L25" s="7"/>
      <c r="M25" s="7"/>
      <c r="N25" s="7"/>
      <c r="O25" s="8"/>
      <c r="P25" s="19">
        <f t="shared" si="2"/>
        <v>11</v>
      </c>
      <c r="Q25" s="18" t="s">
        <v>18</v>
      </c>
      <c r="R25" s="8"/>
      <c r="S25" s="8"/>
      <c r="T25" s="24">
        <f>+'[2]CPUC Proposed 2003 RO'!M22</f>
        <v>169871.4860523715</v>
      </c>
      <c r="U25" s="24">
        <f>+'[2]CPUC Proposed 2003 RO'!N22</f>
        <v>0</v>
      </c>
      <c r="V25" s="24">
        <f>+'[2]CPUC Proposed 2003 RO'!O22</f>
        <v>0</v>
      </c>
      <c r="W25" s="24">
        <f>+'[2]CPUC Proposed 2003 RO'!P22</f>
        <v>169871.4860523715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</row>
    <row r="26" spans="1:101" ht="15">
      <c r="A26" s="7"/>
      <c r="B26" s="7"/>
      <c r="C26" s="6">
        <v>15</v>
      </c>
      <c r="D26" s="7" t="s">
        <v>21</v>
      </c>
      <c r="E26" s="7"/>
      <c r="F26" s="9">
        <f>'[1]2003 RO at Proposed PRR'!F24</f>
        <v>425272.97784221673</v>
      </c>
      <c r="G26" s="9"/>
      <c r="H26" s="9">
        <f>'[2]2003 RO at Proposed PRR'!F24</f>
        <v>340270.0834320027</v>
      </c>
      <c r="I26" s="9"/>
      <c r="J26" s="9">
        <f t="shared" si="0"/>
        <v>85002.89441021404</v>
      </c>
      <c r="K26" s="10">
        <f t="shared" si="1"/>
        <v>0.24981007308331427</v>
      </c>
      <c r="L26" s="7"/>
      <c r="M26" s="7"/>
      <c r="N26" s="7"/>
      <c r="O26" s="8"/>
      <c r="P26" s="19">
        <f t="shared" si="2"/>
        <v>12</v>
      </c>
      <c r="Q26" s="34" t="s">
        <v>66</v>
      </c>
      <c r="R26" s="8"/>
      <c r="S26" s="8"/>
      <c r="T26" s="24">
        <f>+'[2]CPUC Proposed 2003 RO'!M23</f>
        <v>8980.413433769425</v>
      </c>
      <c r="U26" s="24">
        <f>+'[2]CPUC Proposed 2003 RO'!N23</f>
        <v>789.6195024186989</v>
      </c>
      <c r="V26" s="24">
        <f>+'[2]CPUC Proposed 2003 RO'!O23</f>
        <v>42.45349133455207</v>
      </c>
      <c r="W26" s="24">
        <f>+'[2]CPUC Proposed 2003 RO'!P23</f>
        <v>8148.3404400161735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</row>
    <row r="27" spans="1:101" ht="15">
      <c r="A27" s="7"/>
      <c r="B27" s="7"/>
      <c r="C27" s="6">
        <v>16</v>
      </c>
      <c r="D27" s="7" t="s">
        <v>22</v>
      </c>
      <c r="E27" s="7"/>
      <c r="F27" s="9">
        <f>'[1]2003 RO at Proposed PRR'!F25</f>
        <v>25959.72040696763</v>
      </c>
      <c r="G27" s="9"/>
      <c r="H27" s="9">
        <f>'[2]2003 RO at Proposed PRR'!F25</f>
        <v>22010.999369195884</v>
      </c>
      <c r="I27" s="9"/>
      <c r="J27" s="9">
        <f t="shared" si="0"/>
        <v>3948.7210377717456</v>
      </c>
      <c r="K27" s="10">
        <f t="shared" si="1"/>
        <v>0.17939762622945377</v>
      </c>
      <c r="L27" s="7"/>
      <c r="M27" s="7"/>
      <c r="N27" s="7"/>
      <c r="O27" s="8"/>
      <c r="P27" s="19">
        <f t="shared" si="2"/>
        <v>13</v>
      </c>
      <c r="Q27" s="18" t="s">
        <v>54</v>
      </c>
      <c r="R27" s="8"/>
      <c r="S27" s="8"/>
      <c r="T27" s="24">
        <f>+'[2]CPUC Proposed 2003 RO'!M24</f>
        <v>29116.625799999994</v>
      </c>
      <c r="U27" s="24">
        <f>+'[2]CPUC Proposed 2003 RO'!N24</f>
        <v>0</v>
      </c>
      <c r="V27" s="24">
        <f>+'[2]CPUC Proposed 2003 RO'!O24</f>
        <v>0</v>
      </c>
      <c r="W27" s="24">
        <f>+'[2]CPUC Proposed 2003 RO'!P24</f>
        <v>29116.625799999994</v>
      </c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</row>
    <row r="28" spans="1:101" ht="15">
      <c r="A28" s="7"/>
      <c r="B28" s="7"/>
      <c r="C28" s="6">
        <v>17</v>
      </c>
      <c r="D28" s="7" t="s">
        <v>23</v>
      </c>
      <c r="E28" s="7"/>
      <c r="F28" s="9">
        <f>'[1]2003 RO at Proposed PRR'!F26</f>
        <v>-138692.61703909788</v>
      </c>
      <c r="G28" s="9"/>
      <c r="H28" s="9">
        <f>'[2]2003 RO at Proposed PRR'!F26</f>
        <v>-129887.84710424987</v>
      </c>
      <c r="I28" s="9"/>
      <c r="J28" s="9">
        <f t="shared" si="0"/>
        <v>-8804.76993484801</v>
      </c>
      <c r="K28" s="10">
        <f t="shared" si="1"/>
        <v>0.06778748074699531</v>
      </c>
      <c r="L28" s="7"/>
      <c r="M28" s="7"/>
      <c r="N28" s="7"/>
      <c r="O28" s="8"/>
      <c r="P28" s="19">
        <f t="shared" si="2"/>
        <v>14</v>
      </c>
      <c r="Q28" s="18" t="s">
        <v>21</v>
      </c>
      <c r="R28" s="8"/>
      <c r="S28" s="8"/>
      <c r="T28" s="24">
        <f>+'[2]CPUC Proposed 2003 RO'!M25</f>
        <v>359831.7326343753</v>
      </c>
      <c r="U28" s="24">
        <f>+'[2]CPUC Proposed 2003 RO'!N25</f>
        <v>19561.64920237257</v>
      </c>
      <c r="V28" s="24">
        <f>+'[2]CPUC Proposed 2003 RO'!O25</f>
        <v>0</v>
      </c>
      <c r="W28" s="24">
        <f>+'[2]CPUC Proposed 2003 RO'!P25</f>
        <v>340270.0834320027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</row>
    <row r="29" spans="1:101" ht="15">
      <c r="A29" s="7"/>
      <c r="B29" s="7"/>
      <c r="C29" s="6"/>
      <c r="D29" s="7"/>
      <c r="E29" s="7"/>
      <c r="F29" s="9"/>
      <c r="G29" s="9"/>
      <c r="H29" s="9"/>
      <c r="I29" s="9"/>
      <c r="J29" s="9"/>
      <c r="K29" s="10"/>
      <c r="L29" s="7"/>
      <c r="M29" s="7"/>
      <c r="N29" s="7"/>
      <c r="O29" s="8"/>
      <c r="P29" s="19">
        <f t="shared" si="2"/>
        <v>15</v>
      </c>
      <c r="Q29" s="34" t="s">
        <v>67</v>
      </c>
      <c r="R29" s="8"/>
      <c r="S29" s="8"/>
      <c r="T29" s="24">
        <f>+'[2]CPUC Proposed 2003 RO'!M26</f>
        <v>24258.666642675325</v>
      </c>
      <c r="U29" s="24">
        <f>+'[2]CPUC Proposed 2003 RO'!N26</f>
        <v>2132.9882443149486</v>
      </c>
      <c r="V29" s="24">
        <f>+'[2]CPUC Proposed 2003 RO'!O26</f>
        <v>114.67902916449253</v>
      </c>
      <c r="W29" s="24">
        <f>+'[2]CPUC Proposed 2003 RO'!P26</f>
        <v>22010.999369195884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</row>
    <row r="30" spans="1:101" ht="15">
      <c r="A30" s="7"/>
      <c r="B30" s="7"/>
      <c r="C30" s="6">
        <v>18</v>
      </c>
      <c r="D30" s="42" t="s">
        <v>24</v>
      </c>
      <c r="E30" s="7"/>
      <c r="F30" s="9">
        <f>'[1]2003 RO at Proposed PRR'!F28</f>
        <v>962232.7946597291</v>
      </c>
      <c r="G30" s="9"/>
      <c r="H30" s="9">
        <f>'[2]2003 RO at Proposed PRR'!F28</f>
        <v>810740.5156560476</v>
      </c>
      <c r="I30" s="9"/>
      <c r="J30" s="9">
        <f t="shared" si="0"/>
        <v>151492.2790036815</v>
      </c>
      <c r="K30" s="10">
        <f t="shared" si="1"/>
        <v>0.18685667741804493</v>
      </c>
      <c r="L30" s="7"/>
      <c r="M30" s="7"/>
      <c r="N30" s="7"/>
      <c r="O30" s="8"/>
      <c r="P30" s="19">
        <f t="shared" si="2"/>
        <v>16</v>
      </c>
      <c r="Q30" s="18" t="s">
        <v>23</v>
      </c>
      <c r="R30" s="8"/>
      <c r="S30" s="8"/>
      <c r="T30" s="24">
        <f>+'[2]CPUC Proposed 2003 RO'!M27</f>
        <v>-163225.4264</v>
      </c>
      <c r="U30" s="24">
        <f>+'[2]CPUC Proposed 2003 RO'!N27</f>
        <v>-33337.579295750125</v>
      </c>
      <c r="V30" s="24">
        <f>+'[2]CPUC Proposed 2003 RO'!O27</f>
        <v>0</v>
      </c>
      <c r="W30" s="24">
        <f>+'[2]CPUC Proposed 2003 RO'!P27</f>
        <v>-129887.84710424987</v>
      </c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</row>
    <row r="31" spans="1:101" ht="15">
      <c r="A31" s="7"/>
      <c r="B31" s="7"/>
      <c r="C31" s="6"/>
      <c r="D31" s="7"/>
      <c r="E31" s="7"/>
      <c r="F31" s="9"/>
      <c r="G31" s="9"/>
      <c r="H31" s="9"/>
      <c r="I31" s="9"/>
      <c r="J31" s="9"/>
      <c r="K31" s="10"/>
      <c r="L31" s="7"/>
      <c r="M31" s="7"/>
      <c r="N31" s="7"/>
      <c r="O31" s="8"/>
      <c r="P31" s="19"/>
      <c r="Q31" s="18"/>
      <c r="R31" s="8"/>
      <c r="S31" s="8"/>
      <c r="T31" s="24">
        <f>+'[2]CPUC Proposed 2003 RO'!M28</f>
        <v>0</v>
      </c>
      <c r="U31" s="24">
        <f>+'[2]CPUC Proposed 2003 RO'!N28</f>
        <v>0</v>
      </c>
      <c r="V31" s="24">
        <f>+'[2]CPUC Proposed 2003 RO'!O28</f>
        <v>0</v>
      </c>
      <c r="W31" s="24">
        <f>+'[2]CPUC Proposed 2003 RO'!P28</f>
        <v>0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</row>
    <row r="32" spans="1:101" ht="15">
      <c r="A32" s="7"/>
      <c r="B32" s="7"/>
      <c r="C32" s="6">
        <v>19</v>
      </c>
      <c r="D32" s="7" t="s">
        <v>25</v>
      </c>
      <c r="E32" s="7"/>
      <c r="F32" s="9">
        <f>'[1]2003 RO at Proposed PRR'!F30</f>
        <v>95768.80364807691</v>
      </c>
      <c r="G32" s="9"/>
      <c r="H32" s="9">
        <f>'[2]2003 RO at Proposed PRR'!F30</f>
        <v>81362.32779659682</v>
      </c>
      <c r="I32" s="9"/>
      <c r="J32" s="9">
        <f t="shared" si="0"/>
        <v>14406.475851480092</v>
      </c>
      <c r="K32" s="10">
        <f t="shared" si="1"/>
        <v>0.17706567943208085</v>
      </c>
      <c r="L32" s="7"/>
      <c r="M32" s="7"/>
      <c r="N32" s="7"/>
      <c r="O32" s="8"/>
      <c r="P32" s="19">
        <f>P30+1</f>
        <v>17</v>
      </c>
      <c r="Q32" s="20" t="s">
        <v>55</v>
      </c>
      <c r="R32" s="8"/>
      <c r="S32" s="8"/>
      <c r="T32" s="24">
        <f>+'[2]CPUC Proposed 2003 RO'!M29</f>
        <v>833452.833274233</v>
      </c>
      <c r="U32" s="24">
        <f>+'[2]CPUC Proposed 2003 RO'!N29</f>
        <v>22555.185097686473</v>
      </c>
      <c r="V32" s="24">
        <f>+'[2]CPUC Proposed 2003 RO'!O29</f>
        <v>157.1325204990446</v>
      </c>
      <c r="W32" s="24">
        <f>+'[2]CPUC Proposed 2003 RO'!P29</f>
        <v>810740.5156560476</v>
      </c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</row>
    <row r="33" spans="1:101" ht="15">
      <c r="A33" s="7"/>
      <c r="B33" s="7"/>
      <c r="C33" s="6"/>
      <c r="D33" s="7"/>
      <c r="E33" s="7"/>
      <c r="F33" s="9"/>
      <c r="G33" s="9"/>
      <c r="H33" s="9"/>
      <c r="I33" s="9"/>
      <c r="J33" s="9"/>
      <c r="K33" s="10"/>
      <c r="L33" s="7"/>
      <c r="M33" s="7"/>
      <c r="N33" s="7"/>
      <c r="O33" s="8"/>
      <c r="P33" s="19"/>
      <c r="Q33" s="18"/>
      <c r="R33" s="8"/>
      <c r="S33" s="8"/>
      <c r="T33" s="24">
        <f>+'[2]CPUC Proposed 2003 RO'!M30</f>
        <v>0</v>
      </c>
      <c r="U33" s="24">
        <f>+'[2]CPUC Proposed 2003 RO'!N30</f>
        <v>0</v>
      </c>
      <c r="V33" s="24">
        <f>+'[2]CPUC Proposed 2003 RO'!O30</f>
        <v>0</v>
      </c>
      <c r="W33" s="24">
        <f>+'[2]CPUC Proposed 2003 RO'!P30</f>
        <v>0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</row>
    <row r="34" spans="1:101" ht="15">
      <c r="A34" s="7"/>
      <c r="B34" s="7"/>
      <c r="C34" s="6">
        <v>20</v>
      </c>
      <c r="D34" s="7" t="s">
        <v>26</v>
      </c>
      <c r="E34" s="7"/>
      <c r="F34" s="9">
        <f>'[1]2003 RO at Proposed PRR'!F32</f>
        <v>715666.5657751634</v>
      </c>
      <c r="G34" s="9"/>
      <c r="H34" s="9">
        <f>'[2]2003 RO at Proposed PRR'!F32</f>
        <v>578609.8446567586</v>
      </c>
      <c r="I34" s="9"/>
      <c r="J34" s="9">
        <f t="shared" si="0"/>
        <v>137056.72111840476</v>
      </c>
      <c r="K34" s="10">
        <f t="shared" si="1"/>
        <v>0.23687243206120903</v>
      </c>
      <c r="L34" s="7"/>
      <c r="M34" s="7"/>
      <c r="N34" s="7"/>
      <c r="O34" s="8"/>
      <c r="P34" s="19">
        <f>P32+1</f>
        <v>18</v>
      </c>
      <c r="Q34" s="18" t="s">
        <v>25</v>
      </c>
      <c r="R34" s="8"/>
      <c r="S34" s="8"/>
      <c r="T34" s="24">
        <f>+'[2]CPUC Proposed 2003 RO'!M31</f>
        <v>85329.11668508542</v>
      </c>
      <c r="U34" s="24">
        <f>+'[2]CPUC Proposed 2003 RO'!N31</f>
        <v>3966.7888884886056</v>
      </c>
      <c r="V34" s="24">
        <f>+'[2]CPUC Proposed 2003 RO'!O31</f>
        <v>0</v>
      </c>
      <c r="W34" s="24">
        <f>+'[2]CPUC Proposed 2003 RO'!P31</f>
        <v>81362.32779659682</v>
      </c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</row>
    <row r="35" spans="1:101" ht="15">
      <c r="A35" s="7"/>
      <c r="B35" s="7"/>
      <c r="C35" s="6"/>
      <c r="D35" s="7"/>
      <c r="E35" s="7"/>
      <c r="F35" s="9"/>
      <c r="G35" s="9"/>
      <c r="H35" s="9"/>
      <c r="I35" s="9"/>
      <c r="J35" s="9"/>
      <c r="K35" s="10"/>
      <c r="L35" s="7"/>
      <c r="M35" s="7"/>
      <c r="N35" s="7"/>
      <c r="O35" s="8"/>
      <c r="P35" s="19"/>
      <c r="Q35" s="18"/>
      <c r="R35" s="8"/>
      <c r="S35" s="8"/>
      <c r="T35" s="24">
        <f>+'[2]CPUC Proposed 2003 RO'!M32</f>
        <v>0</v>
      </c>
      <c r="U35" s="24">
        <f>+'[2]CPUC Proposed 2003 RO'!N32</f>
        <v>0</v>
      </c>
      <c r="V35" s="24">
        <f>+'[2]CPUC Proposed 2003 RO'!O32</f>
        <v>0</v>
      </c>
      <c r="W35" s="24">
        <f>+'[2]CPUC Proposed 2003 RO'!P32</f>
        <v>0</v>
      </c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</row>
    <row r="36" spans="1:101" ht="15">
      <c r="A36" s="7"/>
      <c r="B36" s="7"/>
      <c r="C36" s="6">
        <v>21</v>
      </c>
      <c r="D36" s="7" t="s">
        <v>27</v>
      </c>
      <c r="E36" s="7"/>
      <c r="F36" s="9">
        <f>'[1]2003 RO at Proposed PRR'!F34</f>
        <v>161312.89200242856</v>
      </c>
      <c r="G36" s="9"/>
      <c r="H36" s="9">
        <f>'[2]2003 RO at Proposed PRR'!F34</f>
        <v>148737.1612748492</v>
      </c>
      <c r="I36" s="9"/>
      <c r="J36" s="9">
        <f t="shared" si="0"/>
        <v>12575.730727579357</v>
      </c>
      <c r="K36" s="10">
        <f t="shared" si="1"/>
        <v>0.08455002515706785</v>
      </c>
      <c r="L36" s="7"/>
      <c r="M36" s="7"/>
      <c r="N36" s="7"/>
      <c r="O36" s="8"/>
      <c r="P36" s="19">
        <f>P34+1</f>
        <v>19</v>
      </c>
      <c r="Q36" s="18" t="s">
        <v>26</v>
      </c>
      <c r="R36" s="8"/>
      <c r="S36" s="8"/>
      <c r="T36" s="24">
        <f>+'[2]CPUC Proposed 2003 RO'!M33</f>
        <v>635735.3443596035</v>
      </c>
      <c r="U36" s="24">
        <f>+'[2]CPUC Proposed 2003 RO'!N33</f>
        <v>57125.499702844856</v>
      </c>
      <c r="V36" s="24">
        <f>+'[2]CPUC Proposed 2003 RO'!O33</f>
        <v>0</v>
      </c>
      <c r="W36" s="24">
        <f>+'[2]CPUC Proposed 2003 RO'!P33</f>
        <v>578609.8446567586</v>
      </c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</row>
    <row r="37" spans="1:101" ht="15">
      <c r="A37" s="7"/>
      <c r="B37" s="7"/>
      <c r="C37" s="6">
        <v>22</v>
      </c>
      <c r="D37" s="7" t="s">
        <v>28</v>
      </c>
      <c r="E37" s="7"/>
      <c r="F37" s="9">
        <f>'[1]2003 RO at Proposed PRR'!F35</f>
        <v>370223.27816427284</v>
      </c>
      <c r="G37" s="9"/>
      <c r="H37" s="9">
        <f>'[2]2003 RO at Proposed PRR'!F35</f>
        <v>304481.0916847046</v>
      </c>
      <c r="I37" s="9"/>
      <c r="J37" s="9">
        <f t="shared" si="0"/>
        <v>65742.18647956825</v>
      </c>
      <c r="K37" s="10">
        <f t="shared" si="1"/>
        <v>0.21591549779270175</v>
      </c>
      <c r="L37" s="7"/>
      <c r="M37" s="7"/>
      <c r="N37" s="7"/>
      <c r="O37" s="8"/>
      <c r="P37" s="19"/>
      <c r="Q37" s="18"/>
      <c r="R37" s="8"/>
      <c r="S37" s="8"/>
      <c r="T37" s="24">
        <f>+'[2]CPUC Proposed 2003 RO'!M34</f>
        <v>0</v>
      </c>
      <c r="U37" s="24">
        <f>+'[2]CPUC Proposed 2003 RO'!N34</f>
        <v>0</v>
      </c>
      <c r="V37" s="24">
        <f>+'[2]CPUC Proposed 2003 RO'!O34</f>
        <v>0</v>
      </c>
      <c r="W37" s="24">
        <f>+'[2]CPUC Proposed 2003 RO'!P34</f>
        <v>0</v>
      </c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</row>
    <row r="38" spans="1:101" ht="15">
      <c r="A38" s="7"/>
      <c r="B38" s="7"/>
      <c r="C38" s="6"/>
      <c r="D38" s="7"/>
      <c r="E38" s="7"/>
      <c r="F38" s="9"/>
      <c r="G38" s="9"/>
      <c r="H38" s="9"/>
      <c r="I38" s="9"/>
      <c r="J38" s="9"/>
      <c r="K38" s="10"/>
      <c r="L38" s="7"/>
      <c r="M38" s="7"/>
      <c r="N38" s="7"/>
      <c r="O38" s="8"/>
      <c r="P38" s="19">
        <f>P36+1</f>
        <v>20</v>
      </c>
      <c r="Q38" s="18" t="s">
        <v>56</v>
      </c>
      <c r="R38" s="8"/>
      <c r="S38" s="8"/>
      <c r="T38" s="24">
        <f>+'[2]CPUC Proposed 2003 RO'!M35</f>
        <v>163003.6661</v>
      </c>
      <c r="U38" s="24">
        <f>+'[2]CPUC Proposed 2003 RO'!N35</f>
        <v>14266.504825150805</v>
      </c>
      <c r="V38" s="24">
        <f>+'[2]CPUC Proposed 2003 RO'!O35</f>
        <v>0</v>
      </c>
      <c r="W38" s="24">
        <f>+'[2]CPUC Proposed 2003 RO'!P35</f>
        <v>148737.1612748492</v>
      </c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</row>
    <row r="39" spans="1:101" ht="15">
      <c r="A39" s="7"/>
      <c r="B39" s="7"/>
      <c r="C39" s="6">
        <v>23</v>
      </c>
      <c r="D39" s="42" t="s">
        <v>29</v>
      </c>
      <c r="E39" s="7"/>
      <c r="F39" s="9">
        <f>'[1]2003 RO at Proposed PRR'!F37</f>
        <v>531536.1701667014</v>
      </c>
      <c r="G39" s="9"/>
      <c r="H39" s="9">
        <f>'[2]2003 RO at Proposed PRR'!F37</f>
        <v>453218.2529595538</v>
      </c>
      <c r="I39" s="9"/>
      <c r="J39" s="9">
        <f t="shared" si="0"/>
        <v>78317.91720714764</v>
      </c>
      <c r="K39" s="10">
        <f t="shared" si="1"/>
        <v>0.172803978427005</v>
      </c>
      <c r="L39" s="7"/>
      <c r="M39" s="7"/>
      <c r="N39" s="7"/>
      <c r="O39" s="8"/>
      <c r="P39" s="19">
        <f>P38+1</f>
        <v>21</v>
      </c>
      <c r="Q39" s="18" t="s">
        <v>57</v>
      </c>
      <c r="R39" s="8"/>
      <c r="S39" s="8"/>
      <c r="T39" s="24">
        <f>+'[2]CPUC Proposed 2003 RO'!M36</f>
        <v>357797.85715702875</v>
      </c>
      <c r="U39" s="24">
        <f>+'[2]CPUC Proposed 2003 RO'!N36</f>
        <v>47885.76547232417</v>
      </c>
      <c r="V39" s="24">
        <f>+'[2]CPUC Proposed 2003 RO'!O36</f>
        <v>5431</v>
      </c>
      <c r="W39" s="24">
        <f>+'[2]CPUC Proposed 2003 RO'!P36</f>
        <v>304481.0916847046</v>
      </c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</row>
    <row r="40" spans="1:101" ht="15">
      <c r="A40" s="7"/>
      <c r="B40" s="7"/>
      <c r="C40" s="6"/>
      <c r="D40" s="7"/>
      <c r="E40" s="7"/>
      <c r="F40" s="9"/>
      <c r="G40" s="9"/>
      <c r="H40" s="9"/>
      <c r="I40" s="9"/>
      <c r="J40" s="9"/>
      <c r="K40" s="10"/>
      <c r="L40" s="7"/>
      <c r="M40" s="7"/>
      <c r="N40" s="7"/>
      <c r="O40" s="8"/>
      <c r="P40" s="19">
        <f>P39+1</f>
        <v>22</v>
      </c>
      <c r="Q40" s="42" t="s">
        <v>29</v>
      </c>
      <c r="R40" s="8"/>
      <c r="S40" s="8"/>
      <c r="T40" s="24">
        <f>+'[2]CPUC Proposed 2003 RO'!M37</f>
        <v>520801.5232570288</v>
      </c>
      <c r="U40" s="24">
        <f>+'[2]CPUC Proposed 2003 RO'!N37</f>
        <v>62152.27029747498</v>
      </c>
      <c r="V40" s="24">
        <f>+'[2]CPUC Proposed 2003 RO'!O37</f>
        <v>5431</v>
      </c>
      <c r="W40" s="24">
        <f>+'[2]CPUC Proposed 2003 RO'!P37</f>
        <v>453218.2529595538</v>
      </c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</row>
    <row r="41" spans="1:101" ht="15">
      <c r="A41" s="7"/>
      <c r="B41" s="7"/>
      <c r="C41" s="6">
        <v>24</v>
      </c>
      <c r="D41" s="42" t="s">
        <v>30</v>
      </c>
      <c r="E41" s="7"/>
      <c r="F41" s="9">
        <f>'[1]2003 RO at Proposed PRR'!F39</f>
        <v>2305204.334249671</v>
      </c>
      <c r="G41" s="9"/>
      <c r="H41" s="9">
        <f>'[2]2003 RO at Proposed PRR'!F39</f>
        <v>1923930.9410689569</v>
      </c>
      <c r="I41" s="9"/>
      <c r="J41" s="9">
        <f t="shared" si="0"/>
        <v>381273.3931807142</v>
      </c>
      <c r="K41" s="10">
        <f t="shared" si="1"/>
        <v>0.19817415742005512</v>
      </c>
      <c r="L41" s="7"/>
      <c r="M41" s="7"/>
      <c r="N41" s="7"/>
      <c r="O41" s="8"/>
      <c r="P41" s="19"/>
      <c r="Q41" s="18"/>
      <c r="R41" s="8"/>
      <c r="S41" s="8"/>
      <c r="T41" s="24">
        <f>+'[2]CPUC Proposed 2003 RO'!M38</f>
        <v>0</v>
      </c>
      <c r="U41" s="24">
        <f>+'[2]CPUC Proposed 2003 RO'!N38</f>
        <v>0</v>
      </c>
      <c r="V41" s="24">
        <f>+'[2]CPUC Proposed 2003 RO'!O38</f>
        <v>0</v>
      </c>
      <c r="W41" s="24">
        <f>+'[2]CPUC Proposed 2003 RO'!P38</f>
        <v>0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</row>
    <row r="42" spans="1:101" ht="15">
      <c r="A42" s="7"/>
      <c r="B42" s="7"/>
      <c r="C42" s="6"/>
      <c r="D42" s="42"/>
      <c r="E42" s="7"/>
      <c r="F42" s="9"/>
      <c r="G42" s="9"/>
      <c r="H42" s="9"/>
      <c r="I42" s="9"/>
      <c r="J42" s="9"/>
      <c r="K42" s="10"/>
      <c r="L42" s="7"/>
      <c r="M42" s="7"/>
      <c r="N42" s="7"/>
      <c r="O42" s="8"/>
      <c r="P42" s="19">
        <f>P40+1</f>
        <v>23</v>
      </c>
      <c r="Q42" s="20" t="s">
        <v>30</v>
      </c>
      <c r="R42" s="8"/>
      <c r="S42" s="8"/>
      <c r="T42" s="24">
        <f>+'[2]CPUC Proposed 2003 RO'!M39</f>
        <v>2075318.8175759506</v>
      </c>
      <c r="U42" s="24">
        <f>+'[2]CPUC Proposed 2003 RO'!N39</f>
        <v>145799.74398649493</v>
      </c>
      <c r="V42" s="24">
        <f>+'[2]CPUC Proposed 2003 RO'!O39</f>
        <v>5588.132520499044</v>
      </c>
      <c r="W42" s="24">
        <f>+'[2]CPUC Proposed 2003 RO'!P39</f>
        <v>1923930.9410689569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</row>
    <row r="43" spans="1:101" ht="15">
      <c r="A43" s="7"/>
      <c r="B43" s="7"/>
      <c r="C43" s="6">
        <v>25</v>
      </c>
      <c r="D43" s="42" t="s">
        <v>31</v>
      </c>
      <c r="E43" s="7"/>
      <c r="F43" s="9">
        <f>'[1]2003 RO at Proposed PRR'!F41</f>
        <v>759712.2586981012</v>
      </c>
      <c r="G43" s="9"/>
      <c r="H43" s="9">
        <f>'[2]2003 RO at Proposed PRR'!F41</f>
        <v>696114.2165546452</v>
      </c>
      <c r="I43" s="9"/>
      <c r="J43" s="9">
        <f t="shared" si="0"/>
        <v>63598.04214345594</v>
      </c>
      <c r="K43" s="10">
        <f t="shared" si="1"/>
        <v>0.09136150452181359</v>
      </c>
      <c r="L43" s="7"/>
      <c r="M43" s="7"/>
      <c r="N43" s="7"/>
      <c r="O43" s="8"/>
      <c r="P43" s="19"/>
      <c r="Q43" s="20"/>
      <c r="R43" s="8"/>
      <c r="S43" s="8"/>
      <c r="T43" s="24">
        <f>+'[2]CPUC Proposed 2003 RO'!M40</f>
        <v>0</v>
      </c>
      <c r="U43" s="24">
        <f>+'[2]CPUC Proposed 2003 RO'!N40</f>
        <v>0</v>
      </c>
      <c r="V43" s="24">
        <f>+'[2]CPUC Proposed 2003 RO'!O40</f>
        <v>0</v>
      </c>
      <c r="W43" s="24">
        <f>+'[2]CPUC Proposed 2003 RO'!P40</f>
        <v>0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</row>
    <row r="44" spans="1:101" ht="15">
      <c r="A44" s="7"/>
      <c r="B44" s="7"/>
      <c r="C44" s="6"/>
      <c r="D44" s="42"/>
      <c r="E44" s="7"/>
      <c r="F44" s="9"/>
      <c r="G44" s="9"/>
      <c r="H44" s="9"/>
      <c r="I44" s="9"/>
      <c r="J44" s="9"/>
      <c r="K44" s="10"/>
      <c r="L44" s="7"/>
      <c r="M44" s="7"/>
      <c r="N44" s="7"/>
      <c r="O44" s="8"/>
      <c r="P44" s="19">
        <f>P42+1</f>
        <v>24</v>
      </c>
      <c r="Q44" s="20" t="s">
        <v>58</v>
      </c>
      <c r="R44" s="8"/>
      <c r="S44" s="8"/>
      <c r="T44" s="24">
        <f>+'[2]CPUC Proposed 2003 RO'!M41</f>
        <v>812273.926463488</v>
      </c>
      <c r="U44" s="24">
        <f>+'[2]CPUC Proposed 2003 RO'!N41</f>
        <v>108097.20212884233</v>
      </c>
      <c r="V44" s="24">
        <f>+'[2]CPUC Proposed 2003 RO'!O41</f>
        <v>8062.507780000013</v>
      </c>
      <c r="W44" s="24">
        <f>+'[2]CPUC Proposed 2003 RO'!P41</f>
        <v>696114.2165546452</v>
      </c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</row>
    <row r="45" spans="1:101" ht="15">
      <c r="A45" s="7"/>
      <c r="B45" s="7"/>
      <c r="C45" s="6">
        <v>26</v>
      </c>
      <c r="D45" s="42" t="s">
        <v>32</v>
      </c>
      <c r="E45" s="7"/>
      <c r="F45" s="9">
        <f>'[1]2003 RO at Proposed PRR'!F43</f>
        <v>8083494.721044447</v>
      </c>
      <c r="G45" s="9"/>
      <c r="H45" s="9">
        <f>'[2]2003 RO at Proposed PRR'!F43</f>
        <v>7420197.1861132365</v>
      </c>
      <c r="I45" s="9"/>
      <c r="J45" s="9">
        <f t="shared" si="0"/>
        <v>663297.5349312108</v>
      </c>
      <c r="K45" s="10">
        <f t="shared" si="1"/>
        <v>0.08939082322132355</v>
      </c>
      <c r="L45" s="7"/>
      <c r="M45" s="7"/>
      <c r="N45" s="7"/>
      <c r="O45" s="8"/>
      <c r="P45" s="19"/>
      <c r="Q45" s="20"/>
      <c r="R45" s="8"/>
      <c r="S45" s="8"/>
      <c r="T45" s="24">
        <f>+'[2]CPUC Proposed 2003 RO'!M42</f>
        <v>0</v>
      </c>
      <c r="U45" s="24">
        <f>+'[2]CPUC Proposed 2003 RO'!N42</f>
        <v>0</v>
      </c>
      <c r="V45" s="24">
        <f>+'[2]CPUC Proposed 2003 RO'!O42</f>
        <v>0</v>
      </c>
      <c r="W45" s="24">
        <f>+'[2]CPUC Proposed 2003 RO'!P42</f>
        <v>0</v>
      </c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</row>
    <row r="46" spans="1:101" ht="15">
      <c r="A46" s="7"/>
      <c r="B46" s="7"/>
      <c r="C46" s="6"/>
      <c r="D46" s="42"/>
      <c r="E46" s="7"/>
      <c r="F46" s="9"/>
      <c r="G46" s="9"/>
      <c r="H46" s="9"/>
      <c r="I46" s="9"/>
      <c r="J46" s="9"/>
      <c r="K46" s="10"/>
      <c r="L46" s="7"/>
      <c r="M46" s="7"/>
      <c r="N46" s="7"/>
      <c r="O46" s="8"/>
      <c r="P46" s="19">
        <f>P44+1</f>
        <v>25</v>
      </c>
      <c r="Q46" s="20" t="s">
        <v>32</v>
      </c>
      <c r="R46" s="8"/>
      <c r="S46" s="8"/>
      <c r="T46" s="24">
        <f>+'[2]CPUC Proposed 2003 RO'!M43</f>
        <v>8559261.60731469</v>
      </c>
      <c r="U46" s="24">
        <f>+'[2]CPUC Proposed 2003 RO'!N43</f>
        <v>1139064.4212014524</v>
      </c>
      <c r="V46" s="24">
        <f>+'[2]CPUC Proposed 2003 RO'!O43</f>
        <v>376752.7000000002</v>
      </c>
      <c r="W46" s="24">
        <f>+'[2]CPUC Proposed 2003 RO'!P43</f>
        <v>7420197.1861132365</v>
      </c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</row>
    <row r="47" spans="1:101" ht="15">
      <c r="A47" s="7"/>
      <c r="B47" s="7"/>
      <c r="C47" s="6">
        <v>27</v>
      </c>
      <c r="D47" s="42" t="s">
        <v>78</v>
      </c>
      <c r="E47" s="7"/>
      <c r="F47" s="10">
        <f>'[1]2003 RO at Proposed PRR'!F45</f>
        <v>0.09398314527506003</v>
      </c>
      <c r="G47" s="10"/>
      <c r="H47" s="10">
        <f>'[2]2003 RO at Proposed PRR'!F45</f>
        <v>0.0938134390629686</v>
      </c>
      <c r="I47" s="10"/>
      <c r="J47" s="10">
        <f t="shared" si="0"/>
        <v>0.00016970621209143333</v>
      </c>
      <c r="K47" s="10">
        <f t="shared" si="1"/>
        <v>0.0018089754920670232</v>
      </c>
      <c r="L47" s="7"/>
      <c r="M47" s="7"/>
      <c r="N47" s="7"/>
      <c r="O47" s="8"/>
      <c r="P47" s="19"/>
      <c r="Q47" s="20"/>
      <c r="R47" s="8"/>
      <c r="S47" s="8"/>
      <c r="T47" s="24">
        <f>+'[2]CPUC Proposed 2003 RO'!M44</f>
        <v>0</v>
      </c>
      <c r="U47" s="24">
        <f>+'[2]CPUC Proposed 2003 RO'!N44</f>
        <v>0</v>
      </c>
      <c r="V47" s="24">
        <f>+'[2]CPUC Proposed 2003 RO'!O44</f>
        <v>0</v>
      </c>
      <c r="W47" s="24">
        <f>+'[2]CPUC Proposed 2003 RO'!P44</f>
        <v>0</v>
      </c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</row>
    <row r="48" spans="1:101" ht="15">
      <c r="A48" s="7"/>
      <c r="B48" s="7"/>
      <c r="C48" s="7"/>
      <c r="D48" s="7"/>
      <c r="E48" s="7"/>
      <c r="F48" s="11"/>
      <c r="G48" s="11"/>
      <c r="H48" s="11"/>
      <c r="I48" s="11"/>
      <c r="J48" s="11"/>
      <c r="K48" s="11"/>
      <c r="L48" s="7"/>
      <c r="M48" s="7"/>
      <c r="N48" s="7"/>
      <c r="O48" s="8"/>
      <c r="P48" s="19">
        <f>P46+1</f>
        <v>26</v>
      </c>
      <c r="Q48" s="20" t="s">
        <v>59</v>
      </c>
      <c r="R48" s="8"/>
      <c r="S48" s="8"/>
      <c r="T48" s="25">
        <f>T44/T46</f>
        <v>0.09489999999174274</v>
      </c>
      <c r="U48" s="25">
        <f>U44/U46</f>
        <v>0.09489998995388207</v>
      </c>
      <c r="V48" s="25">
        <f>V44/V46</f>
        <v>0.021400000000000023</v>
      </c>
      <c r="W48" s="25">
        <f>W44/W46</f>
        <v>0.0938134390629686</v>
      </c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</row>
    <row r="49" spans="1:101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</row>
    <row r="50" spans="1:101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8"/>
      <c r="V50" s="31"/>
      <c r="W50" s="31"/>
      <c r="X50" s="31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</row>
    <row r="51" spans="1:101" ht="15">
      <c r="A51" s="7"/>
      <c r="B51" s="7"/>
      <c r="C51" s="7"/>
      <c r="D51" s="7"/>
      <c r="E51" s="7"/>
      <c r="G51" s="7"/>
      <c r="H51" s="7"/>
      <c r="I51" s="7"/>
      <c r="J51" s="7"/>
      <c r="K51" s="7"/>
      <c r="L51" s="7"/>
      <c r="M51" s="7"/>
      <c r="N51" s="7"/>
      <c r="O51" s="8"/>
      <c r="V51" s="31"/>
      <c r="W51" s="31"/>
      <c r="X51" s="31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</row>
    <row r="52" spans="1:101" ht="15">
      <c r="A52" s="7"/>
      <c r="B52" s="7"/>
      <c r="C52" s="7"/>
      <c r="D52" s="7"/>
      <c r="E52" s="7"/>
      <c r="G52" s="7"/>
      <c r="H52" s="7"/>
      <c r="I52" s="7"/>
      <c r="J52" s="7"/>
      <c r="K52" s="7"/>
      <c r="L52" s="7"/>
      <c r="M52" s="7"/>
      <c r="N52" s="7"/>
      <c r="O52" s="8"/>
      <c r="V52" s="8"/>
      <c r="W52" s="8"/>
      <c r="X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</row>
    <row r="53" spans="1:101" ht="15">
      <c r="A53" s="7"/>
      <c r="B53" s="7"/>
      <c r="C53" s="7"/>
      <c r="D53" s="7"/>
      <c r="E53" s="7"/>
      <c r="F53" s="12" t="s">
        <v>37</v>
      </c>
      <c r="G53" s="7"/>
      <c r="H53" s="7"/>
      <c r="I53" s="7"/>
      <c r="J53" s="7"/>
      <c r="K53" s="7"/>
      <c r="L53" s="7"/>
      <c r="M53" s="7"/>
      <c r="N53" s="7"/>
      <c r="O53" s="8"/>
      <c r="Q53" s="12"/>
      <c r="R53" s="12"/>
      <c r="S53" s="12"/>
      <c r="T53" s="12" t="s">
        <v>79</v>
      </c>
      <c r="U53" s="12"/>
      <c r="V53" s="12"/>
      <c r="W53" s="12"/>
      <c r="X53" s="12"/>
      <c r="Y53" s="12"/>
      <c r="Z53" s="1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</row>
    <row r="54" spans="1:101" ht="15">
      <c r="A54" s="7"/>
      <c r="B54" s="7"/>
      <c r="C54" s="7"/>
      <c r="D54" s="7"/>
      <c r="E54" s="7"/>
      <c r="F54" s="6" t="s">
        <v>6</v>
      </c>
      <c r="G54" s="7"/>
      <c r="H54" s="7"/>
      <c r="I54" s="7"/>
      <c r="J54" s="7"/>
      <c r="K54" s="7"/>
      <c r="L54" s="7"/>
      <c r="M54" s="7"/>
      <c r="N54" s="7"/>
      <c r="O54" s="8"/>
      <c r="Q54" s="8"/>
      <c r="R54" s="8"/>
      <c r="S54" s="8"/>
      <c r="T54" s="6" t="s">
        <v>72</v>
      </c>
      <c r="U54" s="8"/>
      <c r="X54" s="6"/>
      <c r="Y54" s="6"/>
      <c r="Z54" s="6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</row>
    <row r="55" spans="1:101" ht="16.5" customHeight="1">
      <c r="A55" s="7"/>
      <c r="B55" s="7"/>
      <c r="C55" s="7"/>
      <c r="D55" s="7"/>
      <c r="E55" s="7"/>
      <c r="F55" s="6" t="s">
        <v>74</v>
      </c>
      <c r="G55" s="7"/>
      <c r="H55" s="7"/>
      <c r="I55" s="7"/>
      <c r="J55" s="7"/>
      <c r="K55" s="7"/>
      <c r="L55" s="7"/>
      <c r="M55" s="13"/>
      <c r="N55" s="14"/>
      <c r="O55" s="8"/>
      <c r="Q55" s="6"/>
      <c r="R55" s="6"/>
      <c r="S55" s="6"/>
      <c r="T55" s="6" t="s">
        <v>80</v>
      </c>
      <c r="U55" s="6"/>
      <c r="V55" s="6"/>
      <c r="W55" s="6"/>
      <c r="X55" s="6"/>
      <c r="Y55" s="6"/>
      <c r="Z55" s="6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</row>
    <row r="56" spans="1:101" ht="16.5" customHeight="1">
      <c r="A56" s="7"/>
      <c r="B56" s="7"/>
      <c r="C56" s="7"/>
      <c r="D56" s="7"/>
      <c r="E56" s="7"/>
      <c r="F56" s="6" t="s">
        <v>5</v>
      </c>
      <c r="G56" s="7"/>
      <c r="H56" s="7"/>
      <c r="I56" s="7"/>
      <c r="J56" s="7"/>
      <c r="K56" s="7"/>
      <c r="L56" s="7"/>
      <c r="M56" s="7"/>
      <c r="N56" s="7"/>
      <c r="O56" s="8"/>
      <c r="Q56" s="6"/>
      <c r="R56" s="6"/>
      <c r="S56" s="6"/>
      <c r="T56" s="6" t="s">
        <v>76</v>
      </c>
      <c r="U56" s="6"/>
      <c r="V56" s="6"/>
      <c r="W56" s="6"/>
      <c r="X56" s="6"/>
      <c r="Y56" s="6"/>
      <c r="Z56" s="41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</row>
    <row r="57" spans="1:10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8"/>
      <c r="Q57" s="6"/>
      <c r="R57" s="6"/>
      <c r="S57" s="6"/>
      <c r="T57" s="6" t="s">
        <v>77</v>
      </c>
      <c r="U57" s="6"/>
      <c r="V57" s="6"/>
      <c r="W57" s="6"/>
      <c r="X57" s="6"/>
      <c r="Y57" s="6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</row>
    <row r="58" spans="1:101" ht="35.25" customHeight="1">
      <c r="A58" s="7"/>
      <c r="B58" s="7"/>
      <c r="C58" s="40" t="s">
        <v>38</v>
      </c>
      <c r="D58" s="45" t="s">
        <v>36</v>
      </c>
      <c r="E58" s="44"/>
      <c r="F58" s="51" t="s">
        <v>33</v>
      </c>
      <c r="G58" s="52"/>
      <c r="H58" s="53" t="s">
        <v>34</v>
      </c>
      <c r="I58" s="53"/>
      <c r="J58" s="43" t="s">
        <v>44</v>
      </c>
      <c r="K58" s="43" t="s">
        <v>45</v>
      </c>
      <c r="L58" s="7"/>
      <c r="M58" s="7"/>
      <c r="N58" s="7"/>
      <c r="O58" s="8"/>
      <c r="P58" s="50" t="s">
        <v>38</v>
      </c>
      <c r="Q58" s="44" t="s">
        <v>36</v>
      </c>
      <c r="R58" s="47"/>
      <c r="S58" s="48"/>
      <c r="T58" s="35" t="s">
        <v>68</v>
      </c>
      <c r="U58" s="49" t="s">
        <v>69</v>
      </c>
      <c r="V58" s="35" t="s">
        <v>70</v>
      </c>
      <c r="W58" s="33" t="s">
        <v>63</v>
      </c>
      <c r="X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</row>
    <row r="59" spans="1:101" ht="15">
      <c r="A59" s="7"/>
      <c r="B59" s="7"/>
      <c r="C59" s="6">
        <v>1</v>
      </c>
      <c r="D59" s="42" t="s">
        <v>7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8"/>
      <c r="X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</row>
    <row r="60" spans="1:101" ht="15">
      <c r="A60" s="7"/>
      <c r="B60" s="7"/>
      <c r="C60" s="6">
        <v>2</v>
      </c>
      <c r="D60" s="7" t="s">
        <v>8</v>
      </c>
      <c r="E60" s="7"/>
      <c r="F60" s="9">
        <f>'[1]2003 RO at Proposed PRR'!D8</f>
        <v>2778527.749439462</v>
      </c>
      <c r="G60" s="11"/>
      <c r="H60" s="9">
        <f>'[2]2003 RO at Proposed PRR'!D8</f>
        <v>2791998.7629583417</v>
      </c>
      <c r="I60" s="11"/>
      <c r="J60" s="9">
        <f>+F60-H60</f>
        <v>-13471.013518879656</v>
      </c>
      <c r="K60" s="10">
        <f>IF(H60=0,"NA",J60/H60)</f>
        <v>-0.004824863713265425</v>
      </c>
      <c r="L60" s="7"/>
      <c r="M60" s="7"/>
      <c r="N60" s="7"/>
      <c r="O60" s="8"/>
      <c r="P60" s="19">
        <v>1</v>
      </c>
      <c r="Q60" s="20" t="s">
        <v>48</v>
      </c>
      <c r="R60" s="8"/>
      <c r="S60" s="8"/>
      <c r="T60" s="24">
        <f>+'[1]CPUC Proposed 2003 RO'!M9</f>
        <v>3337434.99</v>
      </c>
      <c r="U60" s="24">
        <f>+'[1]CPUC Proposed 2003 RO'!N9</f>
        <v>260009.39705222807</v>
      </c>
      <c r="V60" s="24">
        <f>+'[1]CPUC Proposed 2003 RO'!O9</f>
        <v>12509</v>
      </c>
      <c r="W60" s="24">
        <f>+'[1]CPUC Proposed 2003 RO'!P9</f>
        <v>3064916.5929477722</v>
      </c>
      <c r="X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</row>
    <row r="61" spans="1:101" ht="15">
      <c r="A61" s="7"/>
      <c r="B61" s="7"/>
      <c r="C61" s="6"/>
      <c r="D61" s="7"/>
      <c r="E61" s="7"/>
      <c r="F61" s="9"/>
      <c r="G61" s="11"/>
      <c r="H61" s="9"/>
      <c r="I61" s="11"/>
      <c r="J61" s="9"/>
      <c r="K61" s="10"/>
      <c r="L61" s="7"/>
      <c r="M61" s="7"/>
      <c r="N61" s="7"/>
      <c r="O61" s="8"/>
      <c r="P61" s="19"/>
      <c r="Q61" s="18"/>
      <c r="R61" s="8"/>
      <c r="S61" s="8"/>
      <c r="T61" s="24">
        <f>+'[1]CPUC Proposed 2003 RO'!M10</f>
        <v>0</v>
      </c>
      <c r="U61" s="24">
        <f>+'[1]CPUC Proposed 2003 RO'!N10</f>
        <v>0</v>
      </c>
      <c r="V61" s="24">
        <f>+'[1]CPUC Proposed 2003 RO'!O10</f>
        <v>0</v>
      </c>
      <c r="W61" s="24">
        <f>+'[1]CPUC Proposed 2003 RO'!P10</f>
        <v>0</v>
      </c>
      <c r="X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</row>
    <row r="62" spans="1:101" ht="15">
      <c r="A62" s="7"/>
      <c r="B62" s="7"/>
      <c r="C62" s="6">
        <v>3</v>
      </c>
      <c r="D62" s="42" t="s">
        <v>9</v>
      </c>
      <c r="E62" s="7"/>
      <c r="F62" s="9"/>
      <c r="G62" s="11"/>
      <c r="H62" s="9"/>
      <c r="I62" s="11"/>
      <c r="J62" s="9"/>
      <c r="K62" s="10"/>
      <c r="L62" s="7"/>
      <c r="M62" s="7"/>
      <c r="N62" s="7"/>
      <c r="O62" s="8"/>
      <c r="P62" s="19">
        <f>P60+1</f>
        <v>2</v>
      </c>
      <c r="Q62" s="20" t="s">
        <v>9</v>
      </c>
      <c r="R62" s="8"/>
      <c r="S62" s="8"/>
      <c r="T62" s="24">
        <f>+'[1]CPUC Proposed 2003 RO'!M11</f>
        <v>0</v>
      </c>
      <c r="U62" s="24">
        <f>+'[1]CPUC Proposed 2003 RO'!N11</f>
        <v>0</v>
      </c>
      <c r="V62" s="24">
        <f>+'[1]CPUC Proposed 2003 RO'!O11</f>
        <v>0</v>
      </c>
      <c r="W62" s="24">
        <f>+'[1]CPUC Proposed 2003 RO'!P11</f>
        <v>0</v>
      </c>
      <c r="X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</row>
    <row r="63" spans="1:101" ht="15">
      <c r="A63" s="7"/>
      <c r="B63" s="7"/>
      <c r="C63" s="6">
        <v>4</v>
      </c>
      <c r="D63" s="7" t="s">
        <v>10</v>
      </c>
      <c r="E63" s="7"/>
      <c r="F63" s="9"/>
      <c r="G63" s="11"/>
      <c r="H63" s="9"/>
      <c r="I63" s="11"/>
      <c r="J63" s="9"/>
      <c r="K63" s="10"/>
      <c r="L63" s="7"/>
      <c r="M63" s="7"/>
      <c r="N63" s="7"/>
      <c r="O63" s="8"/>
      <c r="P63" s="19">
        <f>P62+1</f>
        <v>3</v>
      </c>
      <c r="Q63" s="18" t="s">
        <v>10</v>
      </c>
      <c r="R63" s="8"/>
      <c r="S63" s="8"/>
      <c r="T63" s="24">
        <f>+'[1]CPUC Proposed 2003 RO'!M12</f>
        <v>0</v>
      </c>
      <c r="U63" s="24">
        <f>+'[1]CPUC Proposed 2003 RO'!N12</f>
        <v>0</v>
      </c>
      <c r="V63" s="24">
        <f>+'[1]CPUC Proposed 2003 RO'!O12</f>
        <v>0</v>
      </c>
      <c r="W63" s="24">
        <f>+'[1]CPUC Proposed 2003 RO'!P12</f>
        <v>0</v>
      </c>
      <c r="X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</row>
    <row r="64" spans="1:101" ht="15">
      <c r="A64" s="7"/>
      <c r="B64" s="7"/>
      <c r="C64" s="6">
        <v>5</v>
      </c>
      <c r="D64" s="7" t="s">
        <v>11</v>
      </c>
      <c r="E64" s="7"/>
      <c r="F64" s="9">
        <f>'[1]2003 RO at Proposed PRR'!D12</f>
        <v>71138.82957546563</v>
      </c>
      <c r="G64" s="11"/>
      <c r="H64" s="9">
        <f>'[2]2003 RO at Proposed PRR'!D12</f>
        <v>52547.926737580114</v>
      </c>
      <c r="I64" s="11"/>
      <c r="J64" s="9">
        <f aca="true" t="shared" si="3" ref="J64:J97">+F64-H64</f>
        <v>18590.902837885515</v>
      </c>
      <c r="K64" s="10">
        <f aca="true" t="shared" si="4" ref="K64:K97">IF(H64=0,"NA",J64/H64)</f>
        <v>0.3537894640587231</v>
      </c>
      <c r="L64" s="7"/>
      <c r="M64" s="7"/>
      <c r="N64" s="7"/>
      <c r="O64" s="8"/>
      <c r="P64" s="19">
        <f>P63+1</f>
        <v>4</v>
      </c>
      <c r="Q64" s="18" t="s">
        <v>49</v>
      </c>
      <c r="R64" s="8"/>
      <c r="S64" s="8"/>
      <c r="T64" s="24">
        <f>+'[1]CPUC Proposed 2003 RO'!M13</f>
        <v>71138.82957546563</v>
      </c>
      <c r="U64" s="24">
        <f>+'[1]CPUC Proposed 2003 RO'!N13</f>
        <v>0</v>
      </c>
      <c r="V64" s="24">
        <f>+'[1]CPUC Proposed 2003 RO'!O13</f>
        <v>0</v>
      </c>
      <c r="W64" s="24">
        <f>+'[1]CPUC Proposed 2003 RO'!P13</f>
        <v>71138.82957546563</v>
      </c>
      <c r="X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</row>
    <row r="65" spans="1:101" ht="15">
      <c r="A65" s="7"/>
      <c r="B65" s="7"/>
      <c r="C65" s="6">
        <v>6</v>
      </c>
      <c r="D65" s="7" t="s">
        <v>12</v>
      </c>
      <c r="E65" s="7"/>
      <c r="F65" s="9">
        <f>'[1]2003 RO at Proposed PRR'!D13</f>
        <v>47920.91099999999</v>
      </c>
      <c r="G65" s="11"/>
      <c r="H65" s="9">
        <f>'[2]2003 RO at Proposed PRR'!D13</f>
        <v>46535.91099999999</v>
      </c>
      <c r="I65" s="11"/>
      <c r="J65" s="9">
        <f t="shared" si="3"/>
        <v>1385</v>
      </c>
      <c r="K65" s="10">
        <f t="shared" si="4"/>
        <v>0.02976196168159253</v>
      </c>
      <c r="L65" s="7"/>
      <c r="M65" s="7"/>
      <c r="N65" s="7"/>
      <c r="O65" s="8"/>
      <c r="P65" s="19">
        <f>P64+1</f>
        <v>5</v>
      </c>
      <c r="Q65" s="18" t="s">
        <v>50</v>
      </c>
      <c r="R65" s="8"/>
      <c r="S65" s="8"/>
      <c r="T65" s="24">
        <f>+'[1]CPUC Proposed 2003 RO'!M14</f>
        <v>47920.91099999999</v>
      </c>
      <c r="U65" s="24">
        <f>+'[1]CPUC Proposed 2003 RO'!N14</f>
        <v>0</v>
      </c>
      <c r="V65" s="24">
        <f>+'[1]CPUC Proposed 2003 RO'!O14</f>
        <v>0</v>
      </c>
      <c r="W65" s="24">
        <f>+'[1]CPUC Proposed 2003 RO'!P14</f>
        <v>47920.91099999999</v>
      </c>
      <c r="X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</row>
    <row r="66" spans="1:101" ht="15">
      <c r="A66" s="7"/>
      <c r="B66" s="7"/>
      <c r="C66" s="6">
        <v>7</v>
      </c>
      <c r="D66" s="7" t="s">
        <v>13</v>
      </c>
      <c r="E66" s="7"/>
      <c r="F66" s="9">
        <f>'[1]2003 RO at Proposed PRR'!D14</f>
        <v>27769.337399999997</v>
      </c>
      <c r="G66" s="11"/>
      <c r="H66" s="9">
        <f>'[2]2003 RO at Proposed PRR'!D14</f>
        <v>26118.337399999997</v>
      </c>
      <c r="I66" s="11"/>
      <c r="J66" s="9">
        <f t="shared" si="3"/>
        <v>1651</v>
      </c>
      <c r="K66" s="10">
        <f t="shared" si="4"/>
        <v>0.06321229313777071</v>
      </c>
      <c r="L66" s="7"/>
      <c r="M66" s="7"/>
      <c r="N66" s="7"/>
      <c r="O66" s="8"/>
      <c r="P66" s="19">
        <f>P65+1</f>
        <v>6</v>
      </c>
      <c r="Q66" s="18" t="s">
        <v>51</v>
      </c>
      <c r="R66" s="8"/>
      <c r="S66" s="8"/>
      <c r="T66" s="24">
        <f>+'[1]CPUC Proposed 2003 RO'!M15</f>
        <v>27769.337399999997</v>
      </c>
      <c r="U66" s="24">
        <f>+'[1]CPUC Proposed 2003 RO'!N15</f>
        <v>0</v>
      </c>
      <c r="V66" s="24">
        <f>+'[1]CPUC Proposed 2003 RO'!O15</f>
        <v>0</v>
      </c>
      <c r="W66" s="24">
        <f>+'[1]CPUC Proposed 2003 RO'!P15</f>
        <v>27769.337399999997</v>
      </c>
      <c r="X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</row>
    <row r="67" spans="1:101" ht="15">
      <c r="A67" s="7"/>
      <c r="B67" s="7"/>
      <c r="C67" s="6">
        <v>8</v>
      </c>
      <c r="D67" s="7" t="s">
        <v>14</v>
      </c>
      <c r="E67" s="7"/>
      <c r="F67" s="9">
        <f>'[1]2003 RO at Proposed PRR'!D15</f>
        <v>1946.1981</v>
      </c>
      <c r="G67" s="11"/>
      <c r="H67" s="9">
        <f>'[2]2003 RO at Proposed PRR'!D15</f>
        <v>1924.1981</v>
      </c>
      <c r="I67" s="11"/>
      <c r="J67" s="9">
        <f t="shared" si="3"/>
        <v>22</v>
      </c>
      <c r="K67" s="10">
        <f t="shared" si="4"/>
        <v>0.011433334228944514</v>
      </c>
      <c r="L67" s="7"/>
      <c r="M67" s="7"/>
      <c r="N67" s="7"/>
      <c r="O67" s="8"/>
      <c r="P67" s="19">
        <f>P66+1</f>
        <v>7</v>
      </c>
      <c r="Q67" s="18" t="s">
        <v>52</v>
      </c>
      <c r="R67" s="8"/>
      <c r="S67" s="8"/>
      <c r="T67" s="24">
        <f>+'[1]CPUC Proposed 2003 RO'!M16</f>
        <v>1946.1981</v>
      </c>
      <c r="U67" s="24">
        <f>+'[1]CPUC Proposed 2003 RO'!N16</f>
        <v>0</v>
      </c>
      <c r="V67" s="24">
        <f>+'[1]CPUC Proposed 2003 RO'!O16</f>
        <v>0</v>
      </c>
      <c r="W67" s="24">
        <f>+'[1]CPUC Proposed 2003 RO'!P16</f>
        <v>1946.1981</v>
      </c>
      <c r="X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</row>
    <row r="68" spans="1:101" ht="15">
      <c r="A68" s="7"/>
      <c r="B68" s="7"/>
      <c r="C68" s="6"/>
      <c r="D68" s="7"/>
      <c r="E68" s="7"/>
      <c r="F68" s="9"/>
      <c r="G68" s="11"/>
      <c r="H68" s="9"/>
      <c r="I68" s="11"/>
      <c r="J68" s="9"/>
      <c r="K68" s="10"/>
      <c r="L68" s="7"/>
      <c r="M68" s="7"/>
      <c r="N68" s="7"/>
      <c r="O68" s="8"/>
      <c r="P68" s="19"/>
      <c r="Q68" s="18"/>
      <c r="R68" s="8"/>
      <c r="S68" s="8"/>
      <c r="T68" s="24">
        <f>+'[1]CPUC Proposed 2003 RO'!M17</f>
        <v>0</v>
      </c>
      <c r="U68" s="24">
        <f>+'[1]CPUC Proposed 2003 RO'!N17</f>
        <v>0</v>
      </c>
      <c r="V68" s="24">
        <f>+'[1]CPUC Proposed 2003 RO'!O17</f>
        <v>0</v>
      </c>
      <c r="W68" s="24">
        <f>+'[1]CPUC Proposed 2003 RO'!P17</f>
        <v>0</v>
      </c>
      <c r="X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</row>
    <row r="69" spans="1:101" ht="15">
      <c r="A69" s="7"/>
      <c r="B69" s="7"/>
      <c r="C69" s="6">
        <v>9</v>
      </c>
      <c r="D69" s="42" t="s">
        <v>15</v>
      </c>
      <c r="E69" s="7"/>
      <c r="F69" s="9">
        <f>'[1]2003 RO at Proposed PRR'!D17</f>
        <v>148775.27607546563</v>
      </c>
      <c r="G69" s="11"/>
      <c r="H69" s="9">
        <f>'[2]2003 RO at Proposed PRR'!D17</f>
        <v>127126.3732375801</v>
      </c>
      <c r="I69" s="11"/>
      <c r="J69" s="9">
        <f t="shared" si="3"/>
        <v>21648.90283788553</v>
      </c>
      <c r="K69" s="10">
        <f t="shared" si="4"/>
        <v>0.17029434795112874</v>
      </c>
      <c r="L69" s="7"/>
      <c r="M69" s="7"/>
      <c r="N69" s="7"/>
      <c r="O69" s="8"/>
      <c r="P69" s="19">
        <f>P67+1</f>
        <v>8</v>
      </c>
      <c r="Q69" s="20" t="s">
        <v>53</v>
      </c>
      <c r="R69" s="8"/>
      <c r="S69" s="8"/>
      <c r="T69" s="24">
        <f>+'[1]CPUC Proposed 2003 RO'!M18</f>
        <v>148775.27607546563</v>
      </c>
      <c r="U69" s="24">
        <f>+'[1]CPUC Proposed 2003 RO'!N18</f>
        <v>0</v>
      </c>
      <c r="V69" s="24">
        <f>+'[1]CPUC Proposed 2003 RO'!O18</f>
        <v>0</v>
      </c>
      <c r="W69" s="24">
        <f>+'[1]CPUC Proposed 2003 RO'!P18</f>
        <v>148775.27607546563</v>
      </c>
      <c r="X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</row>
    <row r="70" spans="1:101" ht="15">
      <c r="A70" s="7"/>
      <c r="B70" s="7"/>
      <c r="C70" s="6"/>
      <c r="D70" s="7"/>
      <c r="E70" s="7"/>
      <c r="F70" s="9"/>
      <c r="G70" s="11"/>
      <c r="H70" s="9"/>
      <c r="I70" s="11"/>
      <c r="J70" s="9"/>
      <c r="K70" s="10"/>
      <c r="L70" s="7"/>
      <c r="M70" s="7"/>
      <c r="N70" s="7"/>
      <c r="O70" s="8"/>
      <c r="P70" s="19"/>
      <c r="Q70" s="18"/>
      <c r="R70" s="8"/>
      <c r="S70" s="8"/>
      <c r="T70" s="24">
        <f>+'[1]CPUC Proposed 2003 RO'!M19</f>
        <v>0</v>
      </c>
      <c r="U70" s="24">
        <f>+'[1]CPUC Proposed 2003 RO'!N19</f>
        <v>0</v>
      </c>
      <c r="V70" s="24">
        <f>+'[1]CPUC Proposed 2003 RO'!O19</f>
        <v>0</v>
      </c>
      <c r="W70" s="24">
        <f>+'[1]CPUC Proposed 2003 RO'!P19</f>
        <v>0</v>
      </c>
      <c r="X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</row>
    <row r="71" spans="1:101" ht="15">
      <c r="A71" s="7"/>
      <c r="B71" s="7"/>
      <c r="C71" s="6">
        <v>10</v>
      </c>
      <c r="D71" s="7" t="s">
        <v>16</v>
      </c>
      <c r="E71" s="7"/>
      <c r="F71" s="9">
        <f>'[1]2003 RO at Proposed PRR'!D19</f>
        <v>45303.95628428602</v>
      </c>
      <c r="G71" s="11"/>
      <c r="H71" s="9">
        <f>'[2]2003 RO at Proposed PRR'!D19</f>
        <v>44436.8570553341</v>
      </c>
      <c r="I71" s="11"/>
      <c r="J71" s="9">
        <f t="shared" si="3"/>
        <v>867.0992289519199</v>
      </c>
      <c r="K71" s="10">
        <f t="shared" si="4"/>
        <v>0.019513063848601672</v>
      </c>
      <c r="L71" s="7"/>
      <c r="M71" s="7"/>
      <c r="N71" s="7"/>
      <c r="O71" s="8"/>
      <c r="P71" s="19">
        <f>P69+1</f>
        <v>9</v>
      </c>
      <c r="Q71" s="18" t="s">
        <v>16</v>
      </c>
      <c r="R71" s="8"/>
      <c r="S71" s="8"/>
      <c r="T71" s="24">
        <f>+'[1]CPUC Proposed 2003 RO'!M20</f>
        <v>76647.4028</v>
      </c>
      <c r="U71" s="24">
        <f>+'[1]CPUC Proposed 2003 RO'!N20</f>
        <v>31343.446515713975</v>
      </c>
      <c r="V71" s="24">
        <f>+'[1]CPUC Proposed 2003 RO'!O20</f>
        <v>0</v>
      </c>
      <c r="W71" s="24">
        <f>+'[1]CPUC Proposed 2003 RO'!P20</f>
        <v>45303.95628428602</v>
      </c>
      <c r="X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</row>
    <row r="72" spans="1:101" ht="15">
      <c r="A72" s="7"/>
      <c r="B72" s="7"/>
      <c r="C72" s="6">
        <v>11</v>
      </c>
      <c r="D72" s="7" t="s">
        <v>17</v>
      </c>
      <c r="E72" s="7"/>
      <c r="F72" s="9">
        <f>'[1]2003 RO at Proposed PRR'!D20</f>
        <v>227570.70841951296</v>
      </c>
      <c r="G72" s="11"/>
      <c r="H72" s="9">
        <f>'[2]2003 RO at Proposed PRR'!D20</f>
        <v>199647.59737379703</v>
      </c>
      <c r="I72" s="11"/>
      <c r="J72" s="9">
        <f t="shared" si="3"/>
        <v>27923.111045715923</v>
      </c>
      <c r="K72" s="10">
        <f t="shared" si="4"/>
        <v>0.13986199389835843</v>
      </c>
      <c r="L72" s="7"/>
      <c r="M72" s="7"/>
      <c r="N72" s="7"/>
      <c r="O72" s="8"/>
      <c r="P72" s="19">
        <f aca="true" t="shared" si="5" ref="P72:P78">P71+1</f>
        <v>10</v>
      </c>
      <c r="Q72" s="18" t="s">
        <v>17</v>
      </c>
      <c r="R72" s="8"/>
      <c r="S72" s="8"/>
      <c r="T72" s="24">
        <f>+'[1]CPUC Proposed 2003 RO'!M21</f>
        <v>230608.3969761553</v>
      </c>
      <c r="U72" s="24">
        <f>+'[1]CPUC Proposed 2003 RO'!N21</f>
        <v>3037.688556642322</v>
      </c>
      <c r="V72" s="24">
        <f>+'[1]CPUC Proposed 2003 RO'!O21</f>
        <v>0</v>
      </c>
      <c r="W72" s="24">
        <f>+'[1]CPUC Proposed 2003 RO'!P21</f>
        <v>227570.70841951296</v>
      </c>
      <c r="X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</row>
    <row r="73" spans="1:101" ht="15">
      <c r="A73" s="7"/>
      <c r="B73" s="7"/>
      <c r="C73" s="6">
        <v>12</v>
      </c>
      <c r="D73" s="7" t="s">
        <v>18</v>
      </c>
      <c r="E73" s="7"/>
      <c r="F73" s="9">
        <f>'[1]2003 RO at Proposed PRR'!D21</f>
        <v>184294.27750476825</v>
      </c>
      <c r="G73" s="11"/>
      <c r="H73" s="9">
        <f>'[2]2003 RO at Proposed PRR'!D21</f>
        <v>169871.4860523715</v>
      </c>
      <c r="I73" s="11"/>
      <c r="J73" s="9">
        <f t="shared" si="3"/>
        <v>14422.791452396748</v>
      </c>
      <c r="K73" s="10">
        <f t="shared" si="4"/>
        <v>0.0849041342226805</v>
      </c>
      <c r="L73" s="7"/>
      <c r="M73" s="7"/>
      <c r="N73" s="7"/>
      <c r="O73" s="8"/>
      <c r="P73" s="19">
        <f t="shared" si="5"/>
        <v>11</v>
      </c>
      <c r="Q73" s="18" t="s">
        <v>18</v>
      </c>
      <c r="R73" s="8"/>
      <c r="S73" s="8"/>
      <c r="T73" s="24">
        <f>+'[1]CPUC Proposed 2003 RO'!M22</f>
        <v>184294.27750476825</v>
      </c>
      <c r="U73" s="24">
        <f>+'[1]CPUC Proposed 2003 RO'!N22</f>
        <v>0</v>
      </c>
      <c r="V73" s="24">
        <f>+'[1]CPUC Proposed 2003 RO'!O22</f>
        <v>0</v>
      </c>
      <c r="W73" s="24">
        <f>+'[1]CPUC Proposed 2003 RO'!P22</f>
        <v>184294.27750476825</v>
      </c>
      <c r="X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</row>
    <row r="74" spans="1:101" ht="15">
      <c r="A74" s="7"/>
      <c r="B74" s="7"/>
      <c r="C74" s="6">
        <v>13</v>
      </c>
      <c r="D74" s="7" t="s">
        <v>19</v>
      </c>
      <c r="E74" s="7"/>
      <c r="F74" s="9">
        <f>'[1]2003 RO at Proposed PRR'!D22</f>
        <v>9058.000463172646</v>
      </c>
      <c r="G74" s="11"/>
      <c r="H74" s="9">
        <f>'[2]2003 RO at Proposed PRR'!D22</f>
        <v>8683.116152800443</v>
      </c>
      <c r="I74" s="11"/>
      <c r="J74" s="9">
        <f t="shared" si="3"/>
        <v>374.8843103722029</v>
      </c>
      <c r="K74" s="10">
        <f t="shared" si="4"/>
        <v>0.04317393707226832</v>
      </c>
      <c r="M74" s="7"/>
      <c r="N74" s="7"/>
      <c r="O74" s="8"/>
      <c r="P74" s="19">
        <f t="shared" si="5"/>
        <v>12</v>
      </c>
      <c r="Q74" s="34" t="s">
        <v>66</v>
      </c>
      <c r="R74" s="8"/>
      <c r="S74" s="8"/>
      <c r="T74" s="24">
        <f>+'[1]CPUC Proposed 2003 RO'!M23</f>
        <v>10880</v>
      </c>
      <c r="U74" s="24">
        <f>+'[1]CPUC Proposed 2003 RO'!N23</f>
        <v>847.6306343902635</v>
      </c>
      <c r="V74" s="24">
        <f>+'[1]CPUC Proposed 2003 RO'!O23</f>
        <v>40</v>
      </c>
      <c r="W74" s="24">
        <f>+'[1]CPUC Proposed 2003 RO'!P23</f>
        <v>9992.369365609737</v>
      </c>
      <c r="X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</row>
    <row r="75" spans="1:101" ht="15">
      <c r="A75" s="7"/>
      <c r="B75" s="7"/>
      <c r="C75" s="6">
        <v>14</v>
      </c>
      <c r="D75" s="7" t="s">
        <v>20</v>
      </c>
      <c r="E75" s="7"/>
      <c r="F75" s="9">
        <f>'[1]2003 RO at Proposed PRR'!D23</f>
        <v>33756.1258</v>
      </c>
      <c r="G75" s="11"/>
      <c r="H75" s="9">
        <f>'[2]2003 RO at Proposed PRR'!D23</f>
        <v>29116.625799999994</v>
      </c>
      <c r="I75" s="11"/>
      <c r="J75" s="9">
        <f t="shared" si="3"/>
        <v>4639.500000000007</v>
      </c>
      <c r="K75" s="10">
        <f t="shared" si="4"/>
        <v>0.159341952321962</v>
      </c>
      <c r="M75" s="7"/>
      <c r="N75" s="7"/>
      <c r="O75" s="8"/>
      <c r="P75" s="19">
        <f t="shared" si="5"/>
        <v>13</v>
      </c>
      <c r="Q75" s="18" t="s">
        <v>54</v>
      </c>
      <c r="R75" s="8"/>
      <c r="S75" s="8"/>
      <c r="T75" s="24">
        <f>+'[1]CPUC Proposed 2003 RO'!M24</f>
        <v>33756.1258</v>
      </c>
      <c r="U75" s="24">
        <f>+'[1]CPUC Proposed 2003 RO'!N24</f>
        <v>0</v>
      </c>
      <c r="V75" s="24">
        <f>+'[1]CPUC Proposed 2003 RO'!O24</f>
        <v>0</v>
      </c>
      <c r="W75" s="24">
        <f>+'[1]CPUC Proposed 2003 RO'!P24</f>
        <v>33756.1258</v>
      </c>
      <c r="X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</row>
    <row r="76" spans="1:101" ht="15">
      <c r="A76" s="7"/>
      <c r="B76" s="7"/>
      <c r="C76" s="6">
        <v>15</v>
      </c>
      <c r="D76" s="7" t="s">
        <v>21</v>
      </c>
      <c r="E76" s="7"/>
      <c r="F76" s="9">
        <f>'[1]2003 RO at Proposed PRR'!D24</f>
        <v>425272.97784221673</v>
      </c>
      <c r="G76" s="11"/>
      <c r="H76" s="9">
        <f>'[2]2003 RO at Proposed PRR'!D24</f>
        <v>340270.0834320027</v>
      </c>
      <c r="I76" s="11"/>
      <c r="J76" s="9">
        <f t="shared" si="3"/>
        <v>85002.89441021404</v>
      </c>
      <c r="K76" s="10">
        <f t="shared" si="4"/>
        <v>0.24981007308331427</v>
      </c>
      <c r="L76" s="7"/>
      <c r="M76" s="7"/>
      <c r="N76" s="7"/>
      <c r="O76" s="8"/>
      <c r="P76" s="19">
        <f t="shared" si="5"/>
        <v>14</v>
      </c>
      <c r="Q76" s="18" t="s">
        <v>21</v>
      </c>
      <c r="R76" s="8"/>
      <c r="S76" s="8"/>
      <c r="T76" s="24">
        <f>+'[1]CPUC Proposed 2003 RO'!M25</f>
        <v>442383.1867840097</v>
      </c>
      <c r="U76" s="24">
        <f>+'[1]CPUC Proposed 2003 RO'!N25</f>
        <v>17110.208941792967</v>
      </c>
      <c r="V76" s="24">
        <f>+'[1]CPUC Proposed 2003 RO'!O25</f>
        <v>0</v>
      </c>
      <c r="W76" s="24">
        <f>+'[1]CPUC Proposed 2003 RO'!P25</f>
        <v>425272.97784221673</v>
      </c>
      <c r="X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</row>
    <row r="77" spans="1:101" ht="15">
      <c r="A77" s="7"/>
      <c r="B77" s="7"/>
      <c r="C77" s="6">
        <v>16</v>
      </c>
      <c r="D77" s="7" t="s">
        <v>22</v>
      </c>
      <c r="E77" s="7"/>
      <c r="F77" s="9">
        <f>'[1]2003 RO at Proposed PRR'!D25</f>
        <v>23534.130037752246</v>
      </c>
      <c r="G77" s="11"/>
      <c r="H77" s="9">
        <f>'[2]2003 RO at Proposed PRR'!D25</f>
        <v>23455.58160761303</v>
      </c>
      <c r="I77" s="11"/>
      <c r="J77" s="9">
        <f t="shared" si="3"/>
        <v>78.54843013921709</v>
      </c>
      <c r="K77" s="10">
        <f t="shared" si="4"/>
        <v>0.0033488161348223596</v>
      </c>
      <c r="L77" s="7"/>
      <c r="M77" s="7"/>
      <c r="N77" s="7"/>
      <c r="O77" s="8"/>
      <c r="P77" s="19">
        <f t="shared" si="5"/>
        <v>15</v>
      </c>
      <c r="Q77" s="34" t="s">
        <v>67</v>
      </c>
      <c r="R77" s="8"/>
      <c r="S77" s="8"/>
      <c r="T77" s="24">
        <f>+'[1]CPUC Proposed 2003 RO'!M26</f>
        <v>28268</v>
      </c>
      <c r="U77" s="24">
        <f>+'[1]CPUC Proposed 2003 RO'!N26</f>
        <v>2202.279593032372</v>
      </c>
      <c r="V77" s="24">
        <f>+'[1]CPUC Proposed 2003 RO'!O26</f>
        <v>106</v>
      </c>
      <c r="W77" s="24">
        <f>+'[1]CPUC Proposed 2003 RO'!P26</f>
        <v>25959.72040696763</v>
      </c>
      <c r="X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</row>
    <row r="78" spans="1:101" ht="15">
      <c r="A78" s="7"/>
      <c r="B78" s="7"/>
      <c r="C78" s="6">
        <v>17</v>
      </c>
      <c r="D78" s="7" t="s">
        <v>23</v>
      </c>
      <c r="E78" s="7"/>
      <c r="F78" s="9">
        <f>'[1]2003 RO at Proposed PRR'!D26</f>
        <v>-138692.61703909788</v>
      </c>
      <c r="G78" s="11"/>
      <c r="H78" s="9">
        <f>'[2]2003 RO at Proposed PRR'!D26</f>
        <v>-129887.84710424987</v>
      </c>
      <c r="I78" s="11"/>
      <c r="J78" s="9">
        <f t="shared" si="3"/>
        <v>-8804.76993484801</v>
      </c>
      <c r="K78" s="10">
        <f t="shared" si="4"/>
        <v>0.06778748074699531</v>
      </c>
      <c r="L78" s="7"/>
      <c r="M78" s="7"/>
      <c r="N78" s="7"/>
      <c r="O78" s="8"/>
      <c r="P78" s="19">
        <f t="shared" si="5"/>
        <v>16</v>
      </c>
      <c r="Q78" s="18" t="s">
        <v>23</v>
      </c>
      <c r="R78" s="8"/>
      <c r="S78" s="8"/>
      <c r="T78" s="24">
        <f>+'[1]CPUC Proposed 2003 RO'!M27</f>
        <v>-175633.4264</v>
      </c>
      <c r="U78" s="24">
        <f>+'[1]CPUC Proposed 2003 RO'!N27</f>
        <v>-36940.8093609021</v>
      </c>
      <c r="V78" s="24">
        <f>+'[1]CPUC Proposed 2003 RO'!O27</f>
        <v>0</v>
      </c>
      <c r="W78" s="24">
        <f>+'[1]CPUC Proposed 2003 RO'!P27</f>
        <v>-138692.61703909788</v>
      </c>
      <c r="X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</row>
    <row r="79" spans="1:101" ht="15">
      <c r="A79" s="7"/>
      <c r="B79" s="7"/>
      <c r="C79" s="6"/>
      <c r="D79" s="7"/>
      <c r="E79" s="7"/>
      <c r="F79" s="9"/>
      <c r="G79" s="11"/>
      <c r="H79" s="9"/>
      <c r="I79" s="11"/>
      <c r="J79" s="9"/>
      <c r="K79" s="10"/>
      <c r="L79" s="7"/>
      <c r="M79" s="7"/>
      <c r="N79" s="7"/>
      <c r="O79" s="8"/>
      <c r="P79" s="19"/>
      <c r="Q79" s="18"/>
      <c r="R79" s="8"/>
      <c r="S79" s="8"/>
      <c r="T79" s="24">
        <f>+'[1]CPUC Proposed 2003 RO'!M28</f>
        <v>0</v>
      </c>
      <c r="U79" s="24">
        <f>+'[1]CPUC Proposed 2003 RO'!N28</f>
        <v>0</v>
      </c>
      <c r="V79" s="24">
        <f>+'[1]CPUC Proposed 2003 RO'!O28</f>
        <v>0</v>
      </c>
      <c r="W79" s="24">
        <f>+'[1]CPUC Proposed 2003 RO'!P28</f>
        <v>0</v>
      </c>
      <c r="X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</row>
    <row r="80" spans="1:101" ht="15">
      <c r="A80" s="7"/>
      <c r="B80" s="7"/>
      <c r="C80" s="6">
        <v>18</v>
      </c>
      <c r="D80" s="42" t="s">
        <v>24</v>
      </c>
      <c r="E80" s="7"/>
      <c r="F80" s="9">
        <f>'[1]2003 RO at Proposed PRR'!D28</f>
        <v>958872.8353880767</v>
      </c>
      <c r="G80" s="11"/>
      <c r="H80" s="9">
        <f>'[2]2003 RO at Proposed PRR'!D28</f>
        <v>812719.873607249</v>
      </c>
      <c r="I80" s="11"/>
      <c r="J80" s="9">
        <f t="shared" si="3"/>
        <v>146152.96178082773</v>
      </c>
      <c r="K80" s="10">
        <f t="shared" si="4"/>
        <v>0.17983190337419616</v>
      </c>
      <c r="L80" s="7"/>
      <c r="M80" s="7"/>
      <c r="N80" s="7"/>
      <c r="O80" s="8"/>
      <c r="P80" s="19">
        <f>P78+1</f>
        <v>17</v>
      </c>
      <c r="Q80" s="20" t="s">
        <v>55</v>
      </c>
      <c r="R80" s="8"/>
      <c r="S80" s="8"/>
      <c r="T80" s="24">
        <f>+'[1]CPUC Proposed 2003 RO'!M29</f>
        <v>979979.2395403988</v>
      </c>
      <c r="U80" s="24">
        <f>+'[1]CPUC Proposed 2003 RO'!N29</f>
        <v>17600.44488066979</v>
      </c>
      <c r="V80" s="24">
        <f>+'[1]CPUC Proposed 2003 RO'!O29</f>
        <v>146</v>
      </c>
      <c r="W80" s="24">
        <f>+'[1]CPUC Proposed 2003 RO'!P29</f>
        <v>962232.7946597291</v>
      </c>
      <c r="X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</row>
    <row r="81" spans="1:101" ht="15">
      <c r="A81" s="7"/>
      <c r="B81" s="7"/>
      <c r="C81" s="6"/>
      <c r="D81" s="7"/>
      <c r="E81" s="7"/>
      <c r="F81" s="9"/>
      <c r="G81" s="11"/>
      <c r="H81" s="9"/>
      <c r="I81" s="11"/>
      <c r="J81" s="9"/>
      <c r="K81" s="10"/>
      <c r="L81" s="7"/>
      <c r="M81" s="7"/>
      <c r="N81" s="7"/>
      <c r="O81" s="8"/>
      <c r="P81" s="19"/>
      <c r="Q81" s="18"/>
      <c r="R81" s="8"/>
      <c r="S81" s="8"/>
      <c r="T81" s="24">
        <f>+'[1]CPUC Proposed 2003 RO'!M30</f>
        <v>0</v>
      </c>
      <c r="U81" s="24">
        <f>+'[1]CPUC Proposed 2003 RO'!N30</f>
        <v>0</v>
      </c>
      <c r="V81" s="24">
        <f>+'[1]CPUC Proposed 2003 RO'!O30</f>
        <v>0</v>
      </c>
      <c r="W81" s="24">
        <f>+'[1]CPUC Proposed 2003 RO'!P30</f>
        <v>0</v>
      </c>
      <c r="X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</row>
    <row r="82" spans="1:101" ht="15">
      <c r="A82" s="7"/>
      <c r="B82" s="7"/>
      <c r="C82" s="6">
        <v>19</v>
      </c>
      <c r="D82" s="7" t="s">
        <v>25</v>
      </c>
      <c r="E82" s="7"/>
      <c r="F82" s="9">
        <f>'[1]2003 RO at Proposed PRR'!D30</f>
        <v>95768.80364807691</v>
      </c>
      <c r="G82" s="11"/>
      <c r="H82" s="9">
        <f>'[2]2003 RO at Proposed PRR'!D30</f>
        <v>81362.32779659682</v>
      </c>
      <c r="I82" s="11"/>
      <c r="J82" s="9">
        <f t="shared" si="3"/>
        <v>14406.475851480092</v>
      </c>
      <c r="K82" s="10">
        <f t="shared" si="4"/>
        <v>0.17706567943208085</v>
      </c>
      <c r="L82" s="7"/>
      <c r="M82" s="7"/>
      <c r="N82" s="7"/>
      <c r="O82" s="8"/>
      <c r="P82" s="19">
        <f>P80+1</f>
        <v>18</v>
      </c>
      <c r="Q82" s="18" t="s">
        <v>25</v>
      </c>
      <c r="R82" s="8"/>
      <c r="S82" s="8"/>
      <c r="T82" s="24">
        <f>+'[1]CPUC Proposed 2003 RO'!M31</f>
        <v>100527.7603927304</v>
      </c>
      <c r="U82" s="24">
        <f>+'[1]CPUC Proposed 2003 RO'!N31</f>
        <v>4758.956744653497</v>
      </c>
      <c r="V82" s="24">
        <f>+'[1]CPUC Proposed 2003 RO'!O31</f>
        <v>0</v>
      </c>
      <c r="W82" s="24">
        <f>+'[1]CPUC Proposed 2003 RO'!P31</f>
        <v>95768.80364807691</v>
      </c>
      <c r="X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</row>
    <row r="83" spans="1:101" ht="15">
      <c r="A83" s="7"/>
      <c r="B83" s="7"/>
      <c r="C83" s="6"/>
      <c r="D83" s="7"/>
      <c r="E83" s="7"/>
      <c r="F83" s="9"/>
      <c r="G83" s="11"/>
      <c r="H83" s="9"/>
      <c r="I83" s="11"/>
      <c r="J83" s="9"/>
      <c r="K83" s="10"/>
      <c r="L83" s="7"/>
      <c r="M83" s="7"/>
      <c r="N83" s="7"/>
      <c r="O83" s="8"/>
      <c r="P83" s="19"/>
      <c r="Q83" s="18"/>
      <c r="R83" s="8"/>
      <c r="S83" s="8"/>
      <c r="T83" s="24">
        <f>+'[1]CPUC Proposed 2003 RO'!M32</f>
        <v>0</v>
      </c>
      <c r="U83" s="24">
        <f>+'[1]CPUC Proposed 2003 RO'!N32</f>
        <v>0</v>
      </c>
      <c r="V83" s="24">
        <f>+'[1]CPUC Proposed 2003 RO'!O32</f>
        <v>0</v>
      </c>
      <c r="W83" s="24">
        <f>+'[1]CPUC Proposed 2003 RO'!P32</f>
        <v>0</v>
      </c>
      <c r="X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</row>
    <row r="84" spans="1:101" ht="15">
      <c r="A84" s="7"/>
      <c r="B84" s="7"/>
      <c r="C84" s="6">
        <v>20</v>
      </c>
      <c r="D84" s="7" t="s">
        <v>26</v>
      </c>
      <c r="E84" s="7"/>
      <c r="F84" s="9">
        <f>'[1]2003 RO at Proposed PRR'!D32</f>
        <v>715666.5657751634</v>
      </c>
      <c r="G84" s="11"/>
      <c r="H84" s="9">
        <f>'[2]2003 RO at Proposed PRR'!D32</f>
        <v>578609.8446567586</v>
      </c>
      <c r="I84" s="11"/>
      <c r="J84" s="9">
        <f t="shared" si="3"/>
        <v>137056.72111840476</v>
      </c>
      <c r="K84" s="10">
        <f t="shared" si="4"/>
        <v>0.23687243206120903</v>
      </c>
      <c r="L84" s="7"/>
      <c r="M84" s="7"/>
      <c r="N84" s="7"/>
      <c r="O84" s="8"/>
      <c r="P84" s="19">
        <f>P82+1</f>
        <v>19</v>
      </c>
      <c r="Q84" s="18" t="s">
        <v>26</v>
      </c>
      <c r="R84" s="8"/>
      <c r="S84" s="8"/>
      <c r="T84" s="24">
        <f>+'[1]CPUC Proposed 2003 RO'!M33</f>
        <v>786323.5215253329</v>
      </c>
      <c r="U84" s="24">
        <f>+'[1]CPUC Proposed 2003 RO'!N33</f>
        <v>70656.95575016958</v>
      </c>
      <c r="V84" s="24">
        <f>+'[1]CPUC Proposed 2003 RO'!O33</f>
        <v>0</v>
      </c>
      <c r="W84" s="24">
        <f>+'[1]CPUC Proposed 2003 RO'!P33</f>
        <v>715666.5657751634</v>
      </c>
      <c r="X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</row>
    <row r="85" spans="1:101" ht="15">
      <c r="A85" s="7"/>
      <c r="B85" s="7"/>
      <c r="C85" s="6"/>
      <c r="D85" s="7"/>
      <c r="E85" s="7"/>
      <c r="F85" s="9"/>
      <c r="G85" s="11"/>
      <c r="H85" s="9"/>
      <c r="I85" s="11"/>
      <c r="J85" s="9"/>
      <c r="K85" s="10"/>
      <c r="L85" s="7"/>
      <c r="M85" s="7"/>
      <c r="N85" s="7"/>
      <c r="O85" s="8"/>
      <c r="P85" s="19"/>
      <c r="Q85" s="18"/>
      <c r="R85" s="8"/>
      <c r="S85" s="8"/>
      <c r="T85" s="24">
        <f>+'[1]CPUC Proposed 2003 RO'!M34</f>
        <v>0</v>
      </c>
      <c r="U85" s="24">
        <f>+'[1]CPUC Proposed 2003 RO'!N34</f>
        <v>0</v>
      </c>
      <c r="V85" s="24">
        <f>+'[1]CPUC Proposed 2003 RO'!O34</f>
        <v>0</v>
      </c>
      <c r="W85" s="24">
        <f>+'[1]CPUC Proposed 2003 RO'!P34</f>
        <v>0</v>
      </c>
      <c r="X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</row>
    <row r="86" spans="1:101" ht="15">
      <c r="A86" s="7"/>
      <c r="B86" s="7"/>
      <c r="C86" s="6">
        <v>21</v>
      </c>
      <c r="D86" s="7" t="s">
        <v>27</v>
      </c>
      <c r="E86" s="7"/>
      <c r="F86" s="9">
        <f>'[1]2003 RO at Proposed PRR'!D34</f>
        <v>161312.89200242856</v>
      </c>
      <c r="G86" s="11"/>
      <c r="H86" s="9">
        <f>'[2]2003 RO at Proposed PRR'!D34</f>
        <v>148737.1612748492</v>
      </c>
      <c r="I86" s="11"/>
      <c r="J86" s="9">
        <f t="shared" si="3"/>
        <v>12575.730727579357</v>
      </c>
      <c r="K86" s="10">
        <f t="shared" si="4"/>
        <v>0.08455002515706785</v>
      </c>
      <c r="L86" s="7"/>
      <c r="M86" s="7"/>
      <c r="N86" s="7"/>
      <c r="O86" s="8"/>
      <c r="P86" s="19">
        <f>P84+1</f>
        <v>20</v>
      </c>
      <c r="Q86" s="18" t="s">
        <v>56</v>
      </c>
      <c r="R86" s="8"/>
      <c r="S86" s="8"/>
      <c r="T86" s="24">
        <f>+'[1]CPUC Proposed 2003 RO'!M35</f>
        <v>174815.0683</v>
      </c>
      <c r="U86" s="24">
        <f>+'[1]CPUC Proposed 2003 RO'!N35</f>
        <v>13502.17629757145</v>
      </c>
      <c r="V86" s="24">
        <f>+'[1]CPUC Proposed 2003 RO'!O35</f>
        <v>0</v>
      </c>
      <c r="W86" s="24">
        <f>+'[1]CPUC Proposed 2003 RO'!P35</f>
        <v>161312.89200242856</v>
      </c>
      <c r="X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</row>
    <row r="87" spans="1:101" ht="15">
      <c r="A87" s="7"/>
      <c r="B87" s="7"/>
      <c r="C87" s="6">
        <v>22</v>
      </c>
      <c r="D87" s="7" t="s">
        <v>28</v>
      </c>
      <c r="E87" s="7"/>
      <c r="F87" s="9">
        <f>'[1]2003 RO at Proposed PRR'!D35</f>
        <v>250154.39980358828</v>
      </c>
      <c r="G87" s="11"/>
      <c r="H87" s="9">
        <f>'[2]2003 RO at Proposed PRR'!D35</f>
        <v>378784.85715702875</v>
      </c>
      <c r="I87" s="11"/>
      <c r="J87" s="9">
        <f t="shared" si="3"/>
        <v>-128630.45735344046</v>
      </c>
      <c r="K87" s="10">
        <f t="shared" si="4"/>
        <v>-0.3395871163353173</v>
      </c>
      <c r="L87" s="7"/>
      <c r="M87" s="7"/>
      <c r="N87" s="7"/>
      <c r="O87" s="8"/>
      <c r="P87" s="19">
        <f>P86+1</f>
        <v>21</v>
      </c>
      <c r="Q87" s="18" t="s">
        <v>57</v>
      </c>
      <c r="R87" s="8"/>
      <c r="S87" s="8"/>
      <c r="T87" s="24">
        <f>+'[1]CPUC Proposed 2003 RO'!M36</f>
        <v>424009.3998035883</v>
      </c>
      <c r="U87" s="24">
        <f>+'[1]CPUC Proposed 2003 RO'!N36</f>
        <v>48834.121639315425</v>
      </c>
      <c r="V87" s="24">
        <f>+'[1]CPUC Proposed 2003 RO'!O36</f>
        <v>4952</v>
      </c>
      <c r="W87" s="24">
        <f>+'[1]CPUC Proposed 2003 RO'!P36</f>
        <v>370223.27816427284</v>
      </c>
      <c r="X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</row>
    <row r="88" spans="1:101" ht="15">
      <c r="A88" s="7"/>
      <c r="B88" s="7"/>
      <c r="C88" s="6"/>
      <c r="D88" s="7"/>
      <c r="E88" s="7"/>
      <c r="F88" s="9"/>
      <c r="G88" s="11"/>
      <c r="H88" s="9"/>
      <c r="I88" s="11"/>
      <c r="J88" s="9"/>
      <c r="K88" s="10"/>
      <c r="L88" s="7"/>
      <c r="M88" s="7"/>
      <c r="N88" s="7"/>
      <c r="O88" s="8"/>
      <c r="P88" s="19">
        <f>P87+1</f>
        <v>22</v>
      </c>
      <c r="Q88" s="42" t="s">
        <v>29</v>
      </c>
      <c r="R88" s="8"/>
      <c r="S88" s="8"/>
      <c r="T88" s="24">
        <f>+'[1]CPUC Proposed 2003 RO'!M37</f>
        <v>598824.4681035883</v>
      </c>
      <c r="U88" s="24">
        <f>+'[1]CPUC Proposed 2003 RO'!N37</f>
        <v>62336.29793688688</v>
      </c>
      <c r="V88" s="24">
        <f>+'[1]CPUC Proposed 2003 RO'!O37</f>
        <v>4952</v>
      </c>
      <c r="W88" s="24">
        <f>+'[1]CPUC Proposed 2003 RO'!P37</f>
        <v>531536.1701667014</v>
      </c>
      <c r="X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</row>
    <row r="89" spans="1:101" ht="15">
      <c r="A89" s="7"/>
      <c r="B89" s="7"/>
      <c r="C89" s="6">
        <v>23</v>
      </c>
      <c r="D89" s="42" t="s">
        <v>29</v>
      </c>
      <c r="E89" s="7"/>
      <c r="F89" s="9">
        <f>'[1]2003 RO at Proposed PRR'!D37</f>
        <v>411467.2918060168</v>
      </c>
      <c r="G89" s="11"/>
      <c r="H89" s="9">
        <f>'[2]2003 RO at Proposed PRR'!D37</f>
        <v>527522.018431878</v>
      </c>
      <c r="I89" s="11"/>
      <c r="J89" s="9">
        <f t="shared" si="3"/>
        <v>-116054.72662586113</v>
      </c>
      <c r="K89" s="10">
        <f t="shared" si="4"/>
        <v>-0.2199997773947856</v>
      </c>
      <c r="L89" s="7"/>
      <c r="M89" s="7"/>
      <c r="N89" s="7"/>
      <c r="O89" s="8"/>
      <c r="P89" s="19"/>
      <c r="Q89" s="18"/>
      <c r="R89" s="8"/>
      <c r="S89" s="8"/>
      <c r="T89" s="24">
        <f>+'[1]CPUC Proposed 2003 RO'!M38</f>
        <v>0</v>
      </c>
      <c r="U89" s="24">
        <f>+'[1]CPUC Proposed 2003 RO'!N38</f>
        <v>0</v>
      </c>
      <c r="V89" s="24">
        <f>+'[1]CPUC Proposed 2003 RO'!O38</f>
        <v>0</v>
      </c>
      <c r="W89" s="24">
        <f>+'[1]CPUC Proposed 2003 RO'!P38</f>
        <v>0</v>
      </c>
      <c r="X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</row>
    <row r="90" spans="1:101" ht="15">
      <c r="A90" s="7"/>
      <c r="B90" s="7"/>
      <c r="C90" s="6"/>
      <c r="D90" s="7"/>
      <c r="E90" s="7"/>
      <c r="F90" s="9"/>
      <c r="G90" s="11"/>
      <c r="H90" s="9"/>
      <c r="I90" s="11"/>
      <c r="J90" s="9"/>
      <c r="K90" s="10"/>
      <c r="L90" s="7"/>
      <c r="M90" s="7"/>
      <c r="N90" s="7"/>
      <c r="O90" s="8"/>
      <c r="P90" s="19">
        <f>P88+1</f>
        <v>23</v>
      </c>
      <c r="Q90" s="20" t="s">
        <v>30</v>
      </c>
      <c r="R90" s="8"/>
      <c r="S90" s="8"/>
      <c r="T90" s="24">
        <f>+'[1]CPUC Proposed 2003 RO'!M39</f>
        <v>2465654.9895620504</v>
      </c>
      <c r="U90" s="24">
        <f>+'[1]CPUC Proposed 2003 RO'!N39</f>
        <v>155352.65531237973</v>
      </c>
      <c r="V90" s="24">
        <f>+'[1]CPUC Proposed 2003 RO'!O39</f>
        <v>5098</v>
      </c>
      <c r="W90" s="24">
        <f>+'[1]CPUC Proposed 2003 RO'!P39</f>
        <v>2305204.334249671</v>
      </c>
      <c r="X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</row>
    <row r="91" spans="1:101" ht="15">
      <c r="A91" s="7"/>
      <c r="B91" s="7"/>
      <c r="C91" s="6">
        <v>24</v>
      </c>
      <c r="D91" s="42" t="s">
        <v>30</v>
      </c>
      <c r="E91" s="7"/>
      <c r="F91" s="9">
        <f>'[1]2003 RO at Proposed PRR'!D39</f>
        <v>2181775.496617334</v>
      </c>
      <c r="G91" s="11"/>
      <c r="H91" s="9">
        <f>'[2]2003 RO at Proposed PRR'!D39</f>
        <v>2000214.0644924825</v>
      </c>
      <c r="I91" s="11"/>
      <c r="J91" s="9">
        <f t="shared" si="3"/>
        <v>181561.4321248515</v>
      </c>
      <c r="K91" s="10">
        <f t="shared" si="4"/>
        <v>0.09077100063833386</v>
      </c>
      <c r="L91" s="7"/>
      <c r="M91" s="7"/>
      <c r="N91" s="7"/>
      <c r="O91" s="8"/>
      <c r="P91" s="19"/>
      <c r="Q91" s="20"/>
      <c r="R91" s="8"/>
      <c r="S91" s="8"/>
      <c r="T91" s="24">
        <f>+'[1]CPUC Proposed 2003 RO'!M40</f>
        <v>0</v>
      </c>
      <c r="U91" s="24">
        <f>+'[1]CPUC Proposed 2003 RO'!N40</f>
        <v>0</v>
      </c>
      <c r="V91" s="24">
        <f>+'[1]CPUC Proposed 2003 RO'!O40</f>
        <v>0</v>
      </c>
      <c r="W91" s="24">
        <f>+'[1]CPUC Proposed 2003 RO'!P40</f>
        <v>0</v>
      </c>
      <c r="X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</row>
    <row r="92" spans="1:101" ht="15">
      <c r="A92" s="7"/>
      <c r="B92" s="7"/>
      <c r="C92" s="6"/>
      <c r="D92" s="42"/>
      <c r="E92" s="7"/>
      <c r="F92" s="9"/>
      <c r="G92" s="11"/>
      <c r="H92" s="9"/>
      <c r="I92" s="11"/>
      <c r="J92" s="9"/>
      <c r="K92" s="10"/>
      <c r="L92" s="7"/>
      <c r="M92" s="7"/>
      <c r="N92" s="7"/>
      <c r="O92" s="8"/>
      <c r="P92" s="19">
        <f>P90+1</f>
        <v>24</v>
      </c>
      <c r="Q92" s="20" t="s">
        <v>58</v>
      </c>
      <c r="R92" s="8"/>
      <c r="S92" s="8"/>
      <c r="T92" s="24">
        <f>+'[1]CPUC Proposed 2003 RO'!M41</f>
        <v>871780.0004379498</v>
      </c>
      <c r="U92" s="24">
        <f>+'[1]CPUC Proposed 2003 RO'!N41</f>
        <v>104656.74173984834</v>
      </c>
      <c r="V92" s="24">
        <f>+'[1]CPUC Proposed 2003 RO'!O41</f>
        <v>7411</v>
      </c>
      <c r="W92" s="24">
        <f>+'[1]CPUC Proposed 2003 RO'!P41</f>
        <v>759712.2586981012</v>
      </c>
      <c r="X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</row>
    <row r="93" spans="1:101" ht="15">
      <c r="A93" s="7"/>
      <c r="B93" s="7"/>
      <c r="C93" s="6">
        <v>25</v>
      </c>
      <c r="D93" s="42" t="s">
        <v>31</v>
      </c>
      <c r="E93" s="7"/>
      <c r="F93" s="9">
        <f>'[1]2003 RO at Proposed PRR'!D41</f>
        <v>596752.2528221281</v>
      </c>
      <c r="G93" s="11"/>
      <c r="H93" s="9">
        <f>'[2]2003 RO at Proposed PRR'!D41</f>
        <v>791784.6984658593</v>
      </c>
      <c r="I93" s="11"/>
      <c r="J93" s="9">
        <f t="shared" si="3"/>
        <v>-195032.44564373116</v>
      </c>
      <c r="K93" s="10">
        <f t="shared" si="4"/>
        <v>-0.24632004889917775</v>
      </c>
      <c r="L93" s="7"/>
      <c r="M93" s="7"/>
      <c r="N93" s="7"/>
      <c r="O93" s="7"/>
      <c r="P93" s="19"/>
      <c r="Q93" s="20"/>
      <c r="R93" s="8"/>
      <c r="S93" s="8"/>
      <c r="T93" s="24">
        <f>+'[1]CPUC Proposed 2003 RO'!M42</f>
        <v>0</v>
      </c>
      <c r="U93" s="24">
        <f>+'[1]CPUC Proposed 2003 RO'!N42</f>
        <v>0</v>
      </c>
      <c r="V93" s="24">
        <f>+'[1]CPUC Proposed 2003 RO'!O42</f>
        <v>0</v>
      </c>
      <c r="W93" s="24">
        <f>+'[1]CPUC Proposed 2003 RO'!P42</f>
        <v>0</v>
      </c>
      <c r="X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</row>
    <row r="94" spans="1:101" ht="15">
      <c r="A94" s="7"/>
      <c r="B94" s="7"/>
      <c r="C94" s="6"/>
      <c r="D94" s="42"/>
      <c r="E94" s="7"/>
      <c r="F94" s="9"/>
      <c r="G94" s="11"/>
      <c r="H94" s="9"/>
      <c r="I94" s="11"/>
      <c r="J94" s="9"/>
      <c r="K94" s="10"/>
      <c r="L94" s="7"/>
      <c r="M94" s="7"/>
      <c r="N94" s="7"/>
      <c r="O94" s="7"/>
      <c r="P94" s="19">
        <f>P92+1</f>
        <v>25</v>
      </c>
      <c r="Q94" s="20" t="s">
        <v>32</v>
      </c>
      <c r="R94" s="8"/>
      <c r="S94" s="8"/>
      <c r="T94" s="24">
        <f>+'[1]CPUC Proposed 2003 RO'!M43</f>
        <v>9186306.09235005</v>
      </c>
      <c r="U94" s="24">
        <f>+'[1]CPUC Proposed 2003 RO'!N43</f>
        <v>1102811.371305603</v>
      </c>
      <c r="V94" s="24">
        <f>+'[1]CPUC Proposed 2003 RO'!O43</f>
        <v>346309</v>
      </c>
      <c r="W94" s="24">
        <f>+'[1]CPUC Proposed 2003 RO'!P43</f>
        <v>8083494.721044447</v>
      </c>
      <c r="X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</row>
    <row r="95" spans="1:101" ht="15">
      <c r="A95" s="7"/>
      <c r="B95" s="7"/>
      <c r="C95" s="6">
        <v>26</v>
      </c>
      <c r="D95" s="42" t="s">
        <v>32</v>
      </c>
      <c r="E95" s="7"/>
      <c r="F95" s="9">
        <f>'[1]2003 RO at Proposed PRR'!D43</f>
        <v>8083494.721044447</v>
      </c>
      <c r="G95" s="11"/>
      <c r="H95" s="9">
        <f>'[2]2003 RO at Proposed PRR'!D43</f>
        <v>7420197.1861132365</v>
      </c>
      <c r="I95" s="11"/>
      <c r="J95" s="9">
        <f t="shared" si="3"/>
        <v>663297.5349312108</v>
      </c>
      <c r="K95" s="10">
        <f t="shared" si="4"/>
        <v>0.08939082322132355</v>
      </c>
      <c r="L95" s="7"/>
      <c r="M95" s="7"/>
      <c r="N95" s="7"/>
      <c r="O95" s="7"/>
      <c r="P95" s="19"/>
      <c r="Q95" s="20"/>
      <c r="R95" s="8"/>
      <c r="S95" s="8"/>
      <c r="T95" s="24">
        <f>+'[1]CPUC Proposed 2003 RO'!M44</f>
        <v>0</v>
      </c>
      <c r="U95" s="24">
        <f>+'[1]CPUC Proposed 2003 RO'!N44</f>
        <v>0</v>
      </c>
      <c r="V95" s="24">
        <f>+'[1]CPUC Proposed 2003 RO'!O44</f>
        <v>0</v>
      </c>
      <c r="W95" s="24">
        <f>+'[1]CPUC Proposed 2003 RO'!P44</f>
        <v>0</v>
      </c>
      <c r="X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</row>
    <row r="96" spans="1:101" ht="15">
      <c r="A96" s="7"/>
      <c r="B96" s="7"/>
      <c r="C96" s="6"/>
      <c r="D96" s="42"/>
      <c r="E96" s="7"/>
      <c r="F96" s="9"/>
      <c r="G96" s="11"/>
      <c r="H96" s="9"/>
      <c r="I96" s="11"/>
      <c r="J96" s="9"/>
      <c r="K96" s="10"/>
      <c r="L96" s="7"/>
      <c r="M96" s="7"/>
      <c r="N96" s="7"/>
      <c r="O96" s="7"/>
      <c r="P96" s="19">
        <f>P94+1</f>
        <v>26</v>
      </c>
      <c r="Q96" s="20" t="s">
        <v>59</v>
      </c>
      <c r="R96" s="8"/>
      <c r="S96" s="8"/>
      <c r="T96" s="25">
        <f>T92/T94</f>
        <v>0.09489995126157723</v>
      </c>
      <c r="U96" s="25">
        <f>U92/U94</f>
        <v>0.09489994795387961</v>
      </c>
      <c r="V96" s="25">
        <f>V92/V94</f>
        <v>0.021399963616307978</v>
      </c>
      <c r="W96" s="25">
        <f>W92/W94</f>
        <v>0.09398314527506003</v>
      </c>
      <c r="X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</row>
    <row r="97" spans="1:101" ht="15">
      <c r="A97" s="7"/>
      <c r="B97" s="7"/>
      <c r="C97" s="6">
        <v>27</v>
      </c>
      <c r="D97" s="42" t="s">
        <v>78</v>
      </c>
      <c r="E97" s="7"/>
      <c r="F97" s="10">
        <f>'[1]2003 RO at Proposed PRR'!D45</f>
        <v>0.07382354704439312</v>
      </c>
      <c r="G97" s="10"/>
      <c r="H97" s="10">
        <f>'[2]2003 RO at Proposed PRR'!D45</f>
        <v>0.10670669237034157</v>
      </c>
      <c r="I97" s="10"/>
      <c r="J97" s="10">
        <f t="shared" si="3"/>
        <v>-0.03288314532594845</v>
      </c>
      <c r="K97" s="10">
        <f t="shared" si="4"/>
        <v>-0.308163851727524</v>
      </c>
      <c r="L97" s="7"/>
      <c r="M97" s="7"/>
      <c r="N97" s="7"/>
      <c r="O97" s="7"/>
      <c r="P97" s="8"/>
      <c r="Q97" s="8"/>
      <c r="R97" s="8"/>
      <c r="S97" s="8"/>
      <c r="T97" s="8"/>
      <c r="U97" s="8"/>
      <c r="V97" s="8"/>
      <c r="W97" s="8"/>
      <c r="X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</row>
    <row r="98" spans="1:101" ht="15">
      <c r="A98" s="7"/>
      <c r="B98" s="7"/>
      <c r="C98" s="7"/>
      <c r="D98" s="7"/>
      <c r="E98" s="7"/>
      <c r="F98" s="15"/>
      <c r="G98" s="7"/>
      <c r="H98" s="15"/>
      <c r="I98" s="7"/>
      <c r="J98" s="16"/>
      <c r="K98" s="1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</row>
    <row r="99" spans="1:101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1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</row>
    <row r="100" spans="1:101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</row>
    <row r="101" spans="1:101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</row>
    <row r="102" spans="1:101" ht="15.75" customHeight="1">
      <c r="A102" s="7"/>
      <c r="B102" s="7"/>
      <c r="C102" s="7"/>
      <c r="D102" s="7"/>
      <c r="E102" s="7"/>
      <c r="F102" s="12" t="s">
        <v>35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</row>
    <row r="103" spans="1:101" ht="15">
      <c r="A103" s="7"/>
      <c r="B103" s="7"/>
      <c r="C103" s="7"/>
      <c r="D103" s="7"/>
      <c r="E103" s="7"/>
      <c r="F103" s="6" t="s">
        <v>6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</row>
    <row r="104" spans="1:101" ht="14.25" customHeight="1">
      <c r="A104" s="7"/>
      <c r="B104" s="7"/>
      <c r="C104" s="7"/>
      <c r="D104" s="7"/>
      <c r="E104" s="7"/>
      <c r="F104" s="6" t="s">
        <v>39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</row>
    <row r="105" spans="1:101" ht="14.25" customHeight="1">
      <c r="A105" s="7"/>
      <c r="B105" s="7"/>
      <c r="C105" s="7"/>
      <c r="D105" s="7"/>
      <c r="E105" s="7"/>
      <c r="F105" s="6" t="s">
        <v>5</v>
      </c>
      <c r="G105" s="7"/>
      <c r="H105" s="7"/>
      <c r="I105" s="7"/>
      <c r="J105" s="7"/>
      <c r="K105" s="7"/>
      <c r="L105" s="7"/>
      <c r="M105" s="7"/>
      <c r="N105" s="7"/>
      <c r="O105" s="7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</row>
    <row r="106" spans="1:101" ht="1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</row>
    <row r="107" spans="1:101" ht="1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</row>
    <row r="108" spans="1:101" ht="1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</row>
    <row r="109" spans="1:101" ht="46.5">
      <c r="A109" s="7"/>
      <c r="B109" s="7"/>
      <c r="C109" s="40" t="s">
        <v>38</v>
      </c>
      <c r="D109" s="45" t="s">
        <v>36</v>
      </c>
      <c r="E109" s="44"/>
      <c r="F109" s="51" t="s">
        <v>40</v>
      </c>
      <c r="G109" s="52"/>
      <c r="H109" s="53" t="s">
        <v>1</v>
      </c>
      <c r="I109" s="53"/>
      <c r="J109" s="43" t="s">
        <v>41</v>
      </c>
      <c r="K109" s="43" t="s">
        <v>42</v>
      </c>
      <c r="L109" s="7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</row>
    <row r="110" spans="1:101" ht="15">
      <c r="A110" s="7"/>
      <c r="B110" s="7"/>
      <c r="C110" s="6">
        <v>1</v>
      </c>
      <c r="D110" s="42" t="s">
        <v>7</v>
      </c>
      <c r="E110" s="7"/>
      <c r="F110" s="7"/>
      <c r="G110" s="7"/>
      <c r="H110" s="7"/>
      <c r="I110" s="7"/>
      <c r="J110" s="7"/>
      <c r="K110" s="7"/>
      <c r="L110" s="7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</row>
    <row r="111" spans="1:101" ht="15">
      <c r="A111" s="7"/>
      <c r="B111" s="7"/>
      <c r="C111" s="6">
        <v>2</v>
      </c>
      <c r="D111" s="7" t="s">
        <v>8</v>
      </c>
      <c r="E111" s="7"/>
      <c r="F111" s="9">
        <f>+H60</f>
        <v>2791998.7629583417</v>
      </c>
      <c r="G111" s="11"/>
      <c r="H111" s="9">
        <f>+H10</f>
        <v>2620045.157623602</v>
      </c>
      <c r="I111" s="11"/>
      <c r="J111" s="9">
        <f>+H111-F111</f>
        <v>-171953.60533473967</v>
      </c>
      <c r="K111" s="10">
        <f>IF(H111=0,"NA",J111/H111)</f>
        <v>-0.0656300158928187</v>
      </c>
      <c r="L111" s="7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</row>
    <row r="112" spans="1:101" ht="15">
      <c r="A112" s="7"/>
      <c r="B112" s="7"/>
      <c r="C112" s="6"/>
      <c r="D112" s="7"/>
      <c r="E112" s="7"/>
      <c r="F112" s="9"/>
      <c r="G112" s="11"/>
      <c r="H112" s="9"/>
      <c r="I112" s="11"/>
      <c r="J112" s="9"/>
      <c r="K112" s="10"/>
      <c r="L112" s="7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</row>
    <row r="113" spans="1:101" ht="15">
      <c r="A113" s="7"/>
      <c r="B113" s="7"/>
      <c r="C113" s="6">
        <v>3</v>
      </c>
      <c r="D113" s="42" t="s">
        <v>9</v>
      </c>
      <c r="E113" s="7"/>
      <c r="F113" s="9"/>
      <c r="G113" s="11"/>
      <c r="H113" s="9"/>
      <c r="I113" s="11"/>
      <c r="J113" s="9"/>
      <c r="K113" s="10"/>
      <c r="L113" s="7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</row>
    <row r="114" spans="1:101" ht="15.75" customHeight="1">
      <c r="A114" s="7"/>
      <c r="B114" s="7"/>
      <c r="C114" s="6">
        <v>4</v>
      </c>
      <c r="D114" s="7" t="s">
        <v>10</v>
      </c>
      <c r="E114" s="7"/>
      <c r="F114" s="9"/>
      <c r="G114" s="11"/>
      <c r="H114" s="9"/>
      <c r="I114" s="11"/>
      <c r="J114" s="9"/>
      <c r="K114" s="10"/>
      <c r="L114" s="7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</row>
    <row r="115" spans="1:101" ht="15">
      <c r="A115" s="7"/>
      <c r="B115" s="7"/>
      <c r="C115" s="6">
        <v>5</v>
      </c>
      <c r="D115" s="7" t="s">
        <v>11</v>
      </c>
      <c r="E115" s="7"/>
      <c r="F115" s="9">
        <f aca="true" t="shared" si="6" ref="F115:F148">+H64</f>
        <v>52547.926737580114</v>
      </c>
      <c r="G115" s="11"/>
      <c r="H115" s="9">
        <f aca="true" t="shared" si="7" ref="H115:H146">+H14</f>
        <v>52547.926737580114</v>
      </c>
      <c r="I115" s="11"/>
      <c r="J115" s="9">
        <f>+H115-F115</f>
        <v>0</v>
      </c>
      <c r="K115" s="10">
        <f>IF(H115=0,"NA",J115/H115)</f>
        <v>0</v>
      </c>
      <c r="L115" s="7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</row>
    <row r="116" spans="1:101" ht="15">
      <c r="A116" s="7"/>
      <c r="B116" s="7"/>
      <c r="C116" s="6">
        <v>6</v>
      </c>
      <c r="D116" s="7" t="s">
        <v>12</v>
      </c>
      <c r="E116" s="7"/>
      <c r="F116" s="9">
        <f t="shared" si="6"/>
        <v>46535.91099999999</v>
      </c>
      <c r="G116" s="11"/>
      <c r="H116" s="9">
        <f t="shared" si="7"/>
        <v>46535.91099999999</v>
      </c>
      <c r="I116" s="11"/>
      <c r="J116" s="9">
        <f aca="true" t="shared" si="8" ref="J116:J129">+H116-F116</f>
        <v>0</v>
      </c>
      <c r="K116" s="10">
        <f>IF(H116=0,"NA",J116/H116)</f>
        <v>0</v>
      </c>
      <c r="L116" s="7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</row>
    <row r="117" spans="1:101" ht="15">
      <c r="A117" s="7"/>
      <c r="B117" s="7"/>
      <c r="C117" s="6">
        <v>7</v>
      </c>
      <c r="D117" s="7" t="s">
        <v>13</v>
      </c>
      <c r="E117" s="7"/>
      <c r="F117" s="9">
        <f t="shared" si="6"/>
        <v>26118.337399999997</v>
      </c>
      <c r="G117" s="11"/>
      <c r="H117" s="9">
        <f t="shared" si="7"/>
        <v>26118.337399999997</v>
      </c>
      <c r="I117" s="11"/>
      <c r="J117" s="9">
        <f t="shared" si="8"/>
        <v>0</v>
      </c>
      <c r="K117" s="10">
        <f>IF(H117=0,"NA",J117/H117)</f>
        <v>0</v>
      </c>
      <c r="L117" s="7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</row>
    <row r="118" spans="1:101" ht="15">
      <c r="A118" s="7"/>
      <c r="B118" s="7"/>
      <c r="C118" s="6">
        <v>8</v>
      </c>
      <c r="D118" s="7" t="s">
        <v>14</v>
      </c>
      <c r="E118" s="7"/>
      <c r="F118" s="9">
        <f t="shared" si="6"/>
        <v>1924.1981</v>
      </c>
      <c r="G118" s="11"/>
      <c r="H118" s="9">
        <f t="shared" si="7"/>
        <v>1924.1981</v>
      </c>
      <c r="I118" s="11"/>
      <c r="J118" s="9">
        <f t="shared" si="8"/>
        <v>0</v>
      </c>
      <c r="K118" s="10">
        <f>IF(H118=0,"NA",J118/H118)</f>
        <v>0</v>
      </c>
      <c r="L118" s="7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</row>
    <row r="119" spans="1:101" ht="15">
      <c r="A119" s="7"/>
      <c r="B119" s="7"/>
      <c r="C119" s="6"/>
      <c r="D119" s="7"/>
      <c r="E119" s="7"/>
      <c r="F119" s="9"/>
      <c r="G119" s="11"/>
      <c r="H119" s="9"/>
      <c r="I119" s="11"/>
      <c r="J119" s="9"/>
      <c r="K119" s="10"/>
      <c r="L119" s="7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</row>
    <row r="120" spans="1:101" ht="15">
      <c r="A120" s="7"/>
      <c r="B120" s="7"/>
      <c r="C120" s="6">
        <v>9</v>
      </c>
      <c r="D120" s="42" t="s">
        <v>15</v>
      </c>
      <c r="E120" s="7"/>
      <c r="F120" s="9">
        <f t="shared" si="6"/>
        <v>127126.3732375801</v>
      </c>
      <c r="G120" s="11"/>
      <c r="H120" s="9">
        <f t="shared" si="7"/>
        <v>127126.3732375801</v>
      </c>
      <c r="I120" s="11"/>
      <c r="J120" s="9">
        <f t="shared" si="8"/>
        <v>0</v>
      </c>
      <c r="K120" s="10">
        <f>IF(H120=0,"NA",J120/H120)</f>
        <v>0</v>
      </c>
      <c r="L120" s="7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</row>
    <row r="121" spans="1:101" ht="15">
      <c r="A121" s="7"/>
      <c r="B121" s="7"/>
      <c r="C121" s="6"/>
      <c r="D121" s="7"/>
      <c r="E121" s="7"/>
      <c r="F121" s="9"/>
      <c r="G121" s="11"/>
      <c r="H121" s="9"/>
      <c r="I121" s="11"/>
      <c r="J121" s="9"/>
      <c r="K121" s="10"/>
      <c r="L121" s="7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</row>
    <row r="122" spans="1:101" ht="15">
      <c r="A122" s="7"/>
      <c r="B122" s="7"/>
      <c r="C122" s="6">
        <v>10</v>
      </c>
      <c r="D122" s="7" t="s">
        <v>16</v>
      </c>
      <c r="E122" s="7"/>
      <c r="F122" s="9">
        <f t="shared" si="6"/>
        <v>44436.8570553341</v>
      </c>
      <c r="G122" s="11"/>
      <c r="H122" s="9">
        <f t="shared" si="7"/>
        <v>44436.8570553341</v>
      </c>
      <c r="I122" s="11"/>
      <c r="J122" s="9">
        <f t="shared" si="8"/>
        <v>0</v>
      </c>
      <c r="K122" s="10">
        <f aca="true" t="shared" si="9" ref="K122:K129">IF(H122=0,"NA",J122/H122)</f>
        <v>0</v>
      </c>
      <c r="L122" s="7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</row>
    <row r="123" spans="1:101" ht="15">
      <c r="A123" s="7"/>
      <c r="B123" s="7"/>
      <c r="C123" s="6">
        <v>11</v>
      </c>
      <c r="D123" s="7" t="s">
        <v>17</v>
      </c>
      <c r="E123" s="7"/>
      <c r="F123" s="9">
        <f t="shared" si="6"/>
        <v>199647.59737379703</v>
      </c>
      <c r="G123" s="11"/>
      <c r="H123" s="9">
        <f t="shared" si="7"/>
        <v>199647.59737379703</v>
      </c>
      <c r="I123" s="11"/>
      <c r="J123" s="9">
        <f t="shared" si="8"/>
        <v>0</v>
      </c>
      <c r="K123" s="10">
        <f t="shared" si="9"/>
        <v>0</v>
      </c>
      <c r="L123" s="7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</row>
    <row r="124" spans="1:101" ht="15">
      <c r="A124" s="7"/>
      <c r="B124" s="7"/>
      <c r="C124" s="6">
        <v>12</v>
      </c>
      <c r="D124" s="7" t="s">
        <v>18</v>
      </c>
      <c r="E124" s="7"/>
      <c r="F124" s="9">
        <f t="shared" si="6"/>
        <v>169871.4860523715</v>
      </c>
      <c r="G124" s="11"/>
      <c r="H124" s="9">
        <f t="shared" si="7"/>
        <v>169871.4860523715</v>
      </c>
      <c r="I124" s="11"/>
      <c r="J124" s="9">
        <f t="shared" si="8"/>
        <v>0</v>
      </c>
      <c r="K124" s="10">
        <f t="shared" si="9"/>
        <v>0</v>
      </c>
      <c r="L124" s="7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</row>
    <row r="125" spans="1:101" ht="15">
      <c r="A125" s="7"/>
      <c r="B125" s="7"/>
      <c r="C125" s="6">
        <v>13</v>
      </c>
      <c r="D125" s="7" t="s">
        <v>19</v>
      </c>
      <c r="E125" s="7"/>
      <c r="F125" s="9">
        <f t="shared" si="6"/>
        <v>8683.116152800443</v>
      </c>
      <c r="G125" s="11"/>
      <c r="H125" s="9">
        <f t="shared" si="7"/>
        <v>8148.3404400161735</v>
      </c>
      <c r="I125" s="11"/>
      <c r="J125" s="9">
        <f t="shared" si="8"/>
        <v>-534.7757127842697</v>
      </c>
      <c r="K125" s="10">
        <f t="shared" si="9"/>
        <v>-0.06563001591808898</v>
      </c>
      <c r="L125" s="7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</row>
    <row r="126" spans="1:101" ht="15">
      <c r="A126" s="7"/>
      <c r="B126" s="7"/>
      <c r="C126" s="6">
        <v>14</v>
      </c>
      <c r="D126" s="7" t="s">
        <v>20</v>
      </c>
      <c r="E126" s="7"/>
      <c r="F126" s="9">
        <f t="shared" si="6"/>
        <v>29116.625799999994</v>
      </c>
      <c r="G126" s="11"/>
      <c r="H126" s="9">
        <f t="shared" si="7"/>
        <v>29116.625799999994</v>
      </c>
      <c r="I126" s="11"/>
      <c r="J126" s="9">
        <f t="shared" si="8"/>
        <v>0</v>
      </c>
      <c r="K126" s="10">
        <f t="shared" si="9"/>
        <v>0</v>
      </c>
      <c r="L126" s="7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</row>
    <row r="127" spans="1:101" ht="15">
      <c r="A127" s="7"/>
      <c r="B127" s="7"/>
      <c r="C127" s="6">
        <v>15</v>
      </c>
      <c r="D127" s="7" t="s">
        <v>21</v>
      </c>
      <c r="E127" s="7"/>
      <c r="F127" s="9">
        <f t="shared" si="6"/>
        <v>340270.0834320027</v>
      </c>
      <c r="G127" s="11"/>
      <c r="H127" s="9">
        <f t="shared" si="7"/>
        <v>340270.0834320027</v>
      </c>
      <c r="I127" s="11"/>
      <c r="J127" s="9">
        <f t="shared" si="8"/>
        <v>0</v>
      </c>
      <c r="K127" s="10">
        <f t="shared" si="9"/>
        <v>0</v>
      </c>
      <c r="L127" s="7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</row>
    <row r="128" spans="1:101" ht="15">
      <c r="A128" s="7"/>
      <c r="B128" s="7"/>
      <c r="C128" s="6">
        <v>16</v>
      </c>
      <c r="D128" s="7" t="s">
        <v>22</v>
      </c>
      <c r="E128" s="7"/>
      <c r="F128" s="9">
        <f t="shared" si="6"/>
        <v>23455.58160761303</v>
      </c>
      <c r="G128" s="11"/>
      <c r="H128" s="9">
        <f t="shared" si="7"/>
        <v>22010.999369195884</v>
      </c>
      <c r="I128" s="11"/>
      <c r="J128" s="9">
        <f t="shared" si="8"/>
        <v>-1444.5822384171443</v>
      </c>
      <c r="K128" s="10">
        <f t="shared" si="9"/>
        <v>-0.06563001589281851</v>
      </c>
      <c r="L128" s="7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</row>
    <row r="129" spans="1:101" ht="15">
      <c r="A129" s="7"/>
      <c r="B129" s="7"/>
      <c r="C129" s="6">
        <v>17</v>
      </c>
      <c r="D129" s="7" t="s">
        <v>23</v>
      </c>
      <c r="E129" s="7"/>
      <c r="F129" s="9">
        <f t="shared" si="6"/>
        <v>-129887.84710424987</v>
      </c>
      <c r="G129" s="11"/>
      <c r="H129" s="9">
        <f t="shared" si="7"/>
        <v>-129887.84710424987</v>
      </c>
      <c r="I129" s="11"/>
      <c r="J129" s="9">
        <f t="shared" si="8"/>
        <v>0</v>
      </c>
      <c r="K129" s="10">
        <f t="shared" si="9"/>
        <v>0</v>
      </c>
      <c r="L129" s="7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</row>
    <row r="130" spans="1:101" ht="15">
      <c r="A130" s="7"/>
      <c r="B130" s="7"/>
      <c r="C130" s="6"/>
      <c r="D130" s="7"/>
      <c r="E130" s="7"/>
      <c r="F130" s="9"/>
      <c r="G130" s="11"/>
      <c r="H130" s="9"/>
      <c r="I130" s="11"/>
      <c r="J130" s="9"/>
      <c r="K130" s="10"/>
      <c r="L130" s="7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</row>
    <row r="131" spans="1:101" ht="15">
      <c r="A131" s="7"/>
      <c r="B131" s="7"/>
      <c r="C131" s="6">
        <v>18</v>
      </c>
      <c r="D131" s="42" t="s">
        <v>24</v>
      </c>
      <c r="E131" s="7"/>
      <c r="F131" s="9">
        <f t="shared" si="6"/>
        <v>812719.873607249</v>
      </c>
      <c r="G131" s="11"/>
      <c r="H131" s="9">
        <f t="shared" si="7"/>
        <v>810740.5156560476</v>
      </c>
      <c r="I131" s="11"/>
      <c r="J131" s="9">
        <f>+H131-F131</f>
        <v>-1979.357951201382</v>
      </c>
      <c r="K131" s="10">
        <f>IF(H131=0,"NA",J131/H131)</f>
        <v>-0.0024414198044607335</v>
      </c>
      <c r="L131" s="7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</row>
    <row r="132" spans="1:101" ht="15">
      <c r="A132" s="7"/>
      <c r="B132" s="7"/>
      <c r="C132" s="6"/>
      <c r="D132" s="7"/>
      <c r="E132" s="7"/>
      <c r="F132" s="9"/>
      <c r="G132" s="11"/>
      <c r="H132" s="9"/>
      <c r="I132" s="11"/>
      <c r="J132" s="9"/>
      <c r="K132" s="10"/>
      <c r="L132" s="7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</row>
    <row r="133" spans="1:101" ht="15">
      <c r="A133" s="7"/>
      <c r="B133" s="7"/>
      <c r="C133" s="6">
        <v>19</v>
      </c>
      <c r="D133" s="7" t="s">
        <v>25</v>
      </c>
      <c r="E133" s="7"/>
      <c r="F133" s="9">
        <f t="shared" si="6"/>
        <v>81362.32779659682</v>
      </c>
      <c r="G133" s="11"/>
      <c r="H133" s="9">
        <f t="shared" si="7"/>
        <v>81362.32779659682</v>
      </c>
      <c r="I133" s="11"/>
      <c r="J133" s="9">
        <f aca="true" t="shared" si="10" ref="J133:J146">+H133-F133</f>
        <v>0</v>
      </c>
      <c r="K133" s="10">
        <f>IF(H133=0,"NA",J133/H133)</f>
        <v>0</v>
      </c>
      <c r="L133" s="7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</row>
    <row r="134" spans="1:101" ht="15">
      <c r="A134" s="7"/>
      <c r="B134" s="7"/>
      <c r="C134" s="6"/>
      <c r="D134" s="7"/>
      <c r="E134" s="7"/>
      <c r="F134" s="9"/>
      <c r="G134" s="11"/>
      <c r="H134" s="9"/>
      <c r="I134" s="11"/>
      <c r="J134" s="9"/>
      <c r="K134" s="10"/>
      <c r="L134" s="7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</row>
    <row r="135" spans="1:101" ht="15">
      <c r="A135" s="7"/>
      <c r="B135" s="7"/>
      <c r="C135" s="6">
        <v>20</v>
      </c>
      <c r="D135" s="7" t="s">
        <v>26</v>
      </c>
      <c r="E135" s="7"/>
      <c r="F135" s="9">
        <f t="shared" si="6"/>
        <v>578609.8446567586</v>
      </c>
      <c r="G135" s="11"/>
      <c r="H135" s="9">
        <f t="shared" si="7"/>
        <v>578609.8446567586</v>
      </c>
      <c r="I135" s="11"/>
      <c r="J135" s="9">
        <f t="shared" si="10"/>
        <v>0</v>
      </c>
      <c r="K135" s="10">
        <f>IF(H135=0,"NA",J135/H135)</f>
        <v>0</v>
      </c>
      <c r="L135" s="7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</row>
    <row r="136" spans="1:101" ht="15">
      <c r="A136" s="7"/>
      <c r="B136" s="7"/>
      <c r="C136" s="6"/>
      <c r="D136" s="7"/>
      <c r="E136" s="7"/>
      <c r="F136" s="9"/>
      <c r="G136" s="11"/>
      <c r="H136" s="9"/>
      <c r="I136" s="11"/>
      <c r="J136" s="9"/>
      <c r="K136" s="10"/>
      <c r="L136" s="7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</row>
    <row r="137" spans="1:101" ht="15">
      <c r="A137" s="7"/>
      <c r="B137" s="7"/>
      <c r="C137" s="6">
        <v>21</v>
      </c>
      <c r="D137" s="7" t="s">
        <v>27</v>
      </c>
      <c r="E137" s="7"/>
      <c r="F137" s="9">
        <f t="shared" si="6"/>
        <v>148737.1612748492</v>
      </c>
      <c r="G137" s="11"/>
      <c r="H137" s="9">
        <f t="shared" si="7"/>
        <v>148737.1612748492</v>
      </c>
      <c r="I137" s="11"/>
      <c r="J137" s="9">
        <f t="shared" si="10"/>
        <v>0</v>
      </c>
      <c r="K137" s="10">
        <f>IF(H137=0,"NA",J137/H137)</f>
        <v>0</v>
      </c>
      <c r="L137" s="7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</row>
    <row r="138" spans="1:101" ht="15">
      <c r="A138" s="7"/>
      <c r="B138" s="7"/>
      <c r="C138" s="6">
        <v>22</v>
      </c>
      <c r="D138" s="7" t="s">
        <v>28</v>
      </c>
      <c r="E138" s="7"/>
      <c r="F138" s="9">
        <f t="shared" si="6"/>
        <v>378784.85715702875</v>
      </c>
      <c r="G138" s="11"/>
      <c r="H138" s="9">
        <f t="shared" si="7"/>
        <v>304481.0916847046</v>
      </c>
      <c r="I138" s="11"/>
      <c r="J138" s="9">
        <f t="shared" si="10"/>
        <v>-74303.76547232416</v>
      </c>
      <c r="K138" s="10">
        <f>IF(H138=0,"NA",J138/H138)</f>
        <v>-0.24403408783513883</v>
      </c>
      <c r="L138" s="7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</row>
    <row r="139" spans="1:101" ht="15">
      <c r="A139" s="7"/>
      <c r="B139" s="7"/>
      <c r="C139" s="6"/>
      <c r="D139" s="7"/>
      <c r="E139" s="7"/>
      <c r="F139" s="9"/>
      <c r="G139" s="11"/>
      <c r="H139" s="9"/>
      <c r="I139" s="11"/>
      <c r="J139" s="9">
        <f t="shared" si="10"/>
        <v>0</v>
      </c>
      <c r="K139" s="10"/>
      <c r="L139" s="7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</row>
    <row r="140" spans="1:101" ht="15">
      <c r="A140" s="7"/>
      <c r="B140" s="7"/>
      <c r="C140" s="6">
        <v>23</v>
      </c>
      <c r="D140" s="42" t="s">
        <v>29</v>
      </c>
      <c r="E140" s="7"/>
      <c r="F140" s="9">
        <f t="shared" si="6"/>
        <v>527522.018431878</v>
      </c>
      <c r="G140" s="11"/>
      <c r="H140" s="9">
        <f t="shared" si="7"/>
        <v>453218.2529595538</v>
      </c>
      <c r="I140" s="11"/>
      <c r="J140" s="9">
        <f t="shared" si="10"/>
        <v>-74303.76547232416</v>
      </c>
      <c r="K140" s="10">
        <f>IF(H140=0,"NA",J140/H140)</f>
        <v>-0.16394698357163295</v>
      </c>
      <c r="L140" s="7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</row>
    <row r="141" spans="1:101" ht="15">
      <c r="A141" s="7"/>
      <c r="B141" s="7"/>
      <c r="C141" s="6"/>
      <c r="D141" s="7"/>
      <c r="E141" s="7"/>
      <c r="F141" s="9"/>
      <c r="G141" s="11"/>
      <c r="H141" s="9"/>
      <c r="I141" s="11"/>
      <c r="J141" s="9"/>
      <c r="K141" s="10"/>
      <c r="L141" s="7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</row>
    <row r="142" spans="1:101" ht="15">
      <c r="A142" s="7"/>
      <c r="B142" s="7"/>
      <c r="C142" s="6">
        <v>24</v>
      </c>
      <c r="D142" s="42" t="s">
        <v>30</v>
      </c>
      <c r="E142" s="7"/>
      <c r="F142" s="9">
        <f t="shared" si="6"/>
        <v>2000214.0644924825</v>
      </c>
      <c r="G142" s="11"/>
      <c r="H142" s="9">
        <f t="shared" si="7"/>
        <v>1923930.9410689569</v>
      </c>
      <c r="I142" s="11"/>
      <c r="J142" s="9">
        <f t="shared" si="10"/>
        <v>-76283.1234235256</v>
      </c>
      <c r="K142" s="10">
        <f>IF(H142=0,"NA",J142/H142)</f>
        <v>-0.03964961620771163</v>
      </c>
      <c r="L142" s="7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</row>
    <row r="143" spans="1:101" ht="15">
      <c r="A143" s="7"/>
      <c r="B143" s="7"/>
      <c r="C143" s="6"/>
      <c r="D143" s="7"/>
      <c r="E143" s="7"/>
      <c r="F143" s="9"/>
      <c r="G143" s="11"/>
      <c r="H143" s="9"/>
      <c r="I143" s="11"/>
      <c r="J143" s="9">
        <f t="shared" si="10"/>
        <v>0</v>
      </c>
      <c r="K143" s="10"/>
      <c r="L143" s="7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</row>
    <row r="144" spans="1:101" ht="15">
      <c r="A144" s="7"/>
      <c r="B144" s="7"/>
      <c r="C144" s="6">
        <v>25</v>
      </c>
      <c r="D144" s="42" t="s">
        <v>31</v>
      </c>
      <c r="E144" s="7"/>
      <c r="F144" s="9">
        <f t="shared" si="6"/>
        <v>791784.6984658593</v>
      </c>
      <c r="G144" s="11"/>
      <c r="H144" s="9">
        <f t="shared" si="7"/>
        <v>696114.2165546452</v>
      </c>
      <c r="I144" s="11"/>
      <c r="J144" s="9">
        <f t="shared" si="10"/>
        <v>-95670.48191121407</v>
      </c>
      <c r="K144" s="10">
        <f>IF(H144=0,"NA",J144/H144)</f>
        <v>-0.13743503528016784</v>
      </c>
      <c r="L144" s="7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</row>
    <row r="145" spans="1:101" ht="15">
      <c r="A145" s="7"/>
      <c r="B145" s="7"/>
      <c r="C145" s="6"/>
      <c r="D145" s="42"/>
      <c r="E145" s="7"/>
      <c r="F145" s="9"/>
      <c r="G145" s="11"/>
      <c r="H145" s="9"/>
      <c r="I145" s="11"/>
      <c r="J145" s="9"/>
      <c r="K145" s="10"/>
      <c r="L145" s="7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</row>
    <row r="146" spans="1:101" ht="15">
      <c r="A146" s="7"/>
      <c r="B146" s="7"/>
      <c r="C146" s="6">
        <v>26</v>
      </c>
      <c r="D146" s="42" t="s">
        <v>32</v>
      </c>
      <c r="E146" s="7"/>
      <c r="F146" s="9">
        <f t="shared" si="6"/>
        <v>7420197.1861132365</v>
      </c>
      <c r="G146" s="11"/>
      <c r="H146" s="9">
        <f t="shared" si="7"/>
        <v>7420197.1861132365</v>
      </c>
      <c r="I146" s="11"/>
      <c r="J146" s="9">
        <f t="shared" si="10"/>
        <v>0</v>
      </c>
      <c r="K146" s="10">
        <f>IF(H146=0,"NA",J146/H146)</f>
        <v>0</v>
      </c>
      <c r="L146" s="7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</row>
    <row r="147" spans="1:101" ht="15">
      <c r="A147" s="7"/>
      <c r="B147" s="7"/>
      <c r="C147" s="6"/>
      <c r="D147" s="42"/>
      <c r="E147" s="7"/>
      <c r="F147" s="9"/>
      <c r="G147" s="11"/>
      <c r="H147" s="9"/>
      <c r="I147" s="11"/>
      <c r="J147" s="9"/>
      <c r="K147" s="10"/>
      <c r="L147" s="7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</row>
    <row r="148" spans="1:101" ht="15">
      <c r="A148" s="7"/>
      <c r="B148" s="7"/>
      <c r="C148" s="6">
        <v>27</v>
      </c>
      <c r="D148" s="42" t="s">
        <v>78</v>
      </c>
      <c r="E148" s="7"/>
      <c r="F148" s="10">
        <f t="shared" si="6"/>
        <v>0.10670669237034157</v>
      </c>
      <c r="G148" s="10">
        <f>+I97</f>
        <v>0</v>
      </c>
      <c r="H148" s="10">
        <f>+H47</f>
        <v>0.0938134390629686</v>
      </c>
      <c r="I148" s="10"/>
      <c r="J148" s="10">
        <f>+H148-F148</f>
        <v>-0.012893253307372968</v>
      </c>
      <c r="K148" s="10">
        <f>IF(H148=0,"NA",J148/H148)</f>
        <v>-0.13743503528016787</v>
      </c>
      <c r="L148" s="7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</row>
    <row r="149" spans="1:101" ht="15">
      <c r="A149" s="7"/>
      <c r="B149" s="7"/>
      <c r="C149" s="7"/>
      <c r="D149" s="7"/>
      <c r="E149" s="7"/>
      <c r="F149" s="15"/>
      <c r="G149" s="7"/>
      <c r="H149" s="15"/>
      <c r="I149" s="7"/>
      <c r="J149" s="16"/>
      <c r="K149" s="17"/>
      <c r="L149" s="7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</row>
    <row r="150" spans="1:101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</row>
    <row r="151" spans="1:101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</row>
    <row r="152" spans="1:101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</row>
    <row r="153" spans="1:101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</row>
    <row r="154" spans="1:101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</row>
    <row r="155" spans="1:101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</row>
    <row r="156" spans="1:101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</row>
    <row r="157" spans="1:101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</row>
    <row r="158" spans="1:101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</row>
    <row r="159" spans="1:101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</row>
    <row r="160" spans="1:101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</row>
    <row r="161" spans="1:101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</row>
    <row r="162" spans="1:101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</row>
    <row r="163" spans="1:101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</row>
    <row r="164" spans="1:101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</row>
    <row r="165" spans="1:101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</row>
    <row r="166" spans="1:101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</row>
    <row r="167" spans="1:101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</row>
    <row r="168" spans="1:101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</row>
    <row r="169" spans="1:101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</row>
    <row r="170" spans="1:101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</row>
    <row r="171" spans="1:101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</row>
    <row r="172" spans="1:101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</row>
    <row r="173" spans="1:101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</row>
    <row r="174" spans="1:101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</row>
    <row r="175" spans="1:101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</row>
    <row r="176" spans="1:101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</row>
    <row r="177" spans="1:101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</row>
    <row r="178" spans="1:101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</row>
    <row r="179" spans="1:101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</row>
    <row r="180" spans="1:101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</row>
    <row r="181" spans="1:10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</row>
    <row r="182" spans="1:10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</row>
    <row r="183" spans="1:10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</row>
    <row r="184" spans="1:10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</row>
    <row r="185" spans="1:10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</row>
    <row r="186" spans="1:10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</row>
    <row r="187" spans="1:10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</row>
    <row r="188" spans="1:10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</row>
    <row r="189" spans="1:10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</row>
    <row r="190" spans="1:10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</row>
    <row r="191" spans="1:10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</row>
    <row r="192" spans="1:10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</row>
    <row r="193" spans="1:10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</row>
    <row r="194" spans="1:10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</row>
    <row r="195" spans="1:10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</row>
    <row r="196" spans="1:10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Q196" s="2"/>
      <c r="R196" s="2"/>
      <c r="S196" s="2"/>
      <c r="T196" s="2"/>
      <c r="U196" s="2"/>
      <c r="V196" s="2"/>
      <c r="W196" s="2"/>
      <c r="X196" s="1"/>
      <c r="Y196" s="1"/>
      <c r="Z196" s="1"/>
      <c r="AA196" s="1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</row>
    <row r="197" spans="1:10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</row>
    <row r="198" spans="1:10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</row>
    <row r="199" spans="1:10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</row>
    <row r="200" spans="1:10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S200" s="8"/>
      <c r="T200" s="8"/>
      <c r="U200" s="8"/>
      <c r="V200" s="8"/>
      <c r="W200" s="8"/>
      <c r="X200" s="8"/>
      <c r="Y200" s="8"/>
      <c r="Z200" s="8"/>
      <c r="AA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</row>
    <row r="201" spans="1:10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S201" s="8"/>
      <c r="T201" s="8"/>
      <c r="U201" s="8"/>
      <c r="V201" s="8"/>
      <c r="W201" s="8"/>
      <c r="X201" s="8"/>
      <c r="Y201" s="8"/>
      <c r="Z201" s="8"/>
      <c r="AA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</row>
    <row r="202" spans="1:10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S202" s="8"/>
      <c r="T202" s="8"/>
      <c r="U202" s="8"/>
      <c r="V202" s="8"/>
      <c r="W202" s="8"/>
      <c r="X202" s="8"/>
      <c r="Y202" s="8"/>
      <c r="Z202" s="8"/>
      <c r="AA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</row>
    <row r="203" spans="1:10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S203" s="8"/>
      <c r="T203" s="8"/>
      <c r="U203" s="8"/>
      <c r="V203" s="8"/>
      <c r="W203" s="8"/>
      <c r="X203" s="8"/>
      <c r="Y203" s="8"/>
      <c r="Z203" s="8"/>
      <c r="AA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</row>
    <row r="204" spans="1:10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S204" s="8"/>
      <c r="T204" s="8"/>
      <c r="U204" s="8"/>
      <c r="V204" s="8"/>
      <c r="W204" s="8"/>
      <c r="X204" s="8"/>
      <c r="Y204" s="8"/>
      <c r="Z204" s="8"/>
      <c r="AA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</row>
    <row r="205" spans="1:10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S205" s="8"/>
      <c r="T205" s="8"/>
      <c r="U205" s="8"/>
      <c r="V205" s="8"/>
      <c r="W205" s="8"/>
      <c r="X205" s="8"/>
      <c r="Y205" s="8"/>
      <c r="Z205" s="8"/>
      <c r="AA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</row>
    <row r="206" spans="1:10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S206" s="8"/>
      <c r="T206" s="8"/>
      <c r="U206" s="8"/>
      <c r="V206" s="8"/>
      <c r="W206" s="8"/>
      <c r="X206" s="8"/>
      <c r="Y206" s="8"/>
      <c r="Z206" s="8"/>
      <c r="AA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</row>
    <row r="207" spans="1:10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S207" s="8"/>
      <c r="T207" s="8"/>
      <c r="U207" s="8"/>
      <c r="V207" s="8"/>
      <c r="W207" s="8"/>
      <c r="X207" s="8"/>
      <c r="Y207" s="8"/>
      <c r="Z207" s="8"/>
      <c r="AA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</row>
    <row r="208" spans="1:10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S208" s="8"/>
      <c r="T208" s="8"/>
      <c r="U208" s="8"/>
      <c r="V208" s="8"/>
      <c r="W208" s="8"/>
      <c r="X208" s="8"/>
      <c r="Y208" s="8"/>
      <c r="Z208" s="8"/>
      <c r="AA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</row>
    <row r="209" spans="1:10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S209" s="8"/>
      <c r="T209" s="8"/>
      <c r="U209" s="8"/>
      <c r="V209" s="8"/>
      <c r="W209" s="8"/>
      <c r="X209" s="8"/>
      <c r="Y209" s="8"/>
      <c r="Z209" s="8"/>
      <c r="AA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</row>
    <row r="210" spans="1:10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S210" s="8"/>
      <c r="T210" s="8"/>
      <c r="U210" s="8"/>
      <c r="V210" s="8"/>
      <c r="W210" s="8"/>
      <c r="X210" s="8"/>
      <c r="Y210" s="8"/>
      <c r="Z210" s="8"/>
      <c r="AA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</row>
    <row r="211" spans="1:10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S211" s="8"/>
      <c r="T211" s="8"/>
      <c r="U211" s="8"/>
      <c r="V211" s="8"/>
      <c r="W211" s="8"/>
      <c r="X211" s="8"/>
      <c r="Y211" s="8"/>
      <c r="Z211" s="8"/>
      <c r="AA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</row>
    <row r="212" spans="1:10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</row>
    <row r="213" spans="1:10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</row>
    <row r="214" spans="1:10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</row>
    <row r="215" spans="1:10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</row>
    <row r="216" spans="1:10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</row>
    <row r="217" spans="1:10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</row>
    <row r="218" spans="1:10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</row>
    <row r="219" spans="1:10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</row>
    <row r="220" spans="1:10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</row>
    <row r="221" spans="1:10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</row>
    <row r="222" spans="1:10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</row>
    <row r="223" spans="1:10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</row>
    <row r="224" spans="1:10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</row>
    <row r="225" spans="1:10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</row>
    <row r="226" spans="1:10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</row>
    <row r="227" spans="1:10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</row>
    <row r="228" spans="1:10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</row>
    <row r="229" spans="1:10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</row>
    <row r="230" spans="1:10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</row>
    <row r="231" spans="1:10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</row>
    <row r="232" spans="1:10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</row>
    <row r="233" spans="1:10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</row>
    <row r="234" spans="1:10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</row>
    <row r="235" spans="1:10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</row>
    <row r="236" spans="1:10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</row>
    <row r="237" spans="1:10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</row>
    <row r="238" spans="1:10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</row>
    <row r="239" spans="1:10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</row>
    <row r="240" spans="1:10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28"/>
      <c r="AE240" s="2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</row>
    <row r="241" spans="1:10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</row>
    <row r="242" spans="1:10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</row>
    <row r="243" spans="1:10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</row>
    <row r="244" spans="1:10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</row>
    <row r="245" spans="1:10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</row>
    <row r="246" spans="1:10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</row>
    <row r="247" spans="1:10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</row>
    <row r="248" spans="1:10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</row>
    <row r="249" spans="1:10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</row>
    <row r="250" spans="1:10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</row>
    <row r="251" spans="1:10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</row>
    <row r="252" spans="1:10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</row>
    <row r="253" spans="1:10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</row>
    <row r="254" spans="1:10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</row>
    <row r="255" spans="1:10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</row>
    <row r="256" spans="1:10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</row>
    <row r="257" spans="1:10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</row>
    <row r="258" spans="1:10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</row>
    <row r="259" spans="1:10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</row>
    <row r="260" spans="1:10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</row>
    <row r="261" spans="1:10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</row>
    <row r="262" spans="1:10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</row>
    <row r="263" spans="1:10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</row>
    <row r="264" spans="1:10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</row>
    <row r="265" spans="1:10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</row>
    <row r="266" spans="1:10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</row>
    <row r="267" spans="1:10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</row>
    <row r="268" spans="1:10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</row>
    <row r="269" spans="1:10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</row>
    <row r="270" spans="1:10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</row>
    <row r="271" spans="1:10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</row>
    <row r="272" spans="1:10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</row>
    <row r="273" spans="1:10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</row>
    <row r="274" spans="1:10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</row>
    <row r="275" spans="1:10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</row>
    <row r="276" spans="1:10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</row>
    <row r="277" spans="1:10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</row>
    <row r="278" spans="1:10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</row>
    <row r="279" spans="1:10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</row>
    <row r="280" spans="1:10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</row>
    <row r="281" spans="1:10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</row>
    <row r="282" spans="1:10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</row>
    <row r="283" spans="1:10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</row>
    <row r="284" spans="1:10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</row>
    <row r="285" spans="1:10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</row>
    <row r="286" spans="1:10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</row>
    <row r="287" spans="1:10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</row>
    <row r="288" spans="1:10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</row>
    <row r="289" spans="1:10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</row>
    <row r="290" spans="1:10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</row>
    <row r="291" spans="1:10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</row>
    <row r="292" spans="1:10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</row>
    <row r="293" spans="1:10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</row>
    <row r="294" spans="1:10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</row>
    <row r="295" spans="1:10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</row>
    <row r="296" spans="1:101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</row>
    <row r="297" spans="1:101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</row>
    <row r="298" spans="1:101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</row>
    <row r="299" spans="1:101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</row>
    <row r="300" spans="1:101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</row>
    <row r="301" spans="1:101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</row>
    <row r="302" spans="1:101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</row>
    <row r="303" spans="1:101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</row>
    <row r="304" spans="1:101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</row>
    <row r="305" spans="1:101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</row>
    <row r="306" spans="1:101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</row>
    <row r="307" spans="1:101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</row>
    <row r="308" spans="1:101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</row>
    <row r="309" spans="1:101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</row>
    <row r="310" spans="1:101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</row>
    <row r="311" spans="1:101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</row>
    <row r="312" spans="1:101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</row>
    <row r="313" spans="1:101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</row>
    <row r="314" spans="1:101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</row>
    <row r="315" spans="1:101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</row>
    <row r="316" spans="1:101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</row>
    <row r="317" spans="1:101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</row>
    <row r="318" spans="1:101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</row>
    <row r="319" spans="1:101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</row>
    <row r="320" spans="1:101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</row>
    <row r="321" spans="1:101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</row>
    <row r="322" spans="1:101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</row>
    <row r="323" spans="1:101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</row>
    <row r="324" spans="1:101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</row>
    <row r="325" spans="1:101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</row>
    <row r="326" spans="1:101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</row>
    <row r="327" spans="1:101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</row>
    <row r="328" spans="1:101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</row>
    <row r="329" spans="1:101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</row>
    <row r="330" spans="1:101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</row>
    <row r="331" spans="1:101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</row>
    <row r="332" spans="1:101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</row>
    <row r="333" spans="1:101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</row>
    <row r="334" spans="1:101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</row>
    <row r="335" spans="1:101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</row>
    <row r="336" spans="1:101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</row>
    <row r="337" spans="1:101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</row>
    <row r="338" spans="1:101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</row>
    <row r="339" spans="1:101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</row>
    <row r="340" spans="1:101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</row>
    <row r="341" spans="1:101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</row>
    <row r="342" spans="1:101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</row>
    <row r="343" spans="1:101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</row>
    <row r="344" spans="1:101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</row>
    <row r="345" spans="1:101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</row>
    <row r="346" spans="1:101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</row>
    <row r="347" spans="1:101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</row>
    <row r="348" spans="1:101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</row>
    <row r="349" spans="1:101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</row>
    <row r="350" spans="1:101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</row>
    <row r="351" spans="1:101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</row>
    <row r="352" spans="1:101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</row>
    <row r="353" spans="1:101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</row>
    <row r="354" spans="1:101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</row>
    <row r="355" spans="1:101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</row>
    <row r="356" spans="1:101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</row>
    <row r="357" spans="1:101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</row>
    <row r="358" spans="1:101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</row>
    <row r="359" spans="1:101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</row>
    <row r="360" spans="1:101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</row>
    <row r="361" spans="1:101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</row>
    <row r="362" spans="1:101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</row>
    <row r="363" spans="1:101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</row>
    <row r="364" spans="1:101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</row>
    <row r="365" spans="1:101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</row>
    <row r="366" spans="1:101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</row>
    <row r="367" spans="1:101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</row>
    <row r="368" spans="1:101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</row>
    <row r="369" spans="1:101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</row>
    <row r="370" spans="1:101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</row>
    <row r="371" spans="1:101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</row>
    <row r="372" spans="1:101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</row>
    <row r="373" spans="1:101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</row>
    <row r="374" spans="1:101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</row>
    <row r="375" spans="1:101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</row>
    <row r="376" spans="1:101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</row>
    <row r="377" spans="1:101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</row>
    <row r="378" spans="1:101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</row>
    <row r="379" spans="1:101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</row>
    <row r="380" spans="1:101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</row>
    <row r="381" spans="1:101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</row>
    <row r="382" spans="1:101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</row>
    <row r="383" spans="1:101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</row>
    <row r="384" spans="1:101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</row>
    <row r="385" spans="1:101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</row>
    <row r="386" spans="1:101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</row>
    <row r="387" spans="1:101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</row>
    <row r="388" spans="1:101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</row>
    <row r="389" spans="1:101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</row>
    <row r="390" spans="1:101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</row>
    <row r="391" spans="1:101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</row>
    <row r="392" spans="1:101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</row>
    <row r="393" spans="1:101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</row>
    <row r="394" spans="1:101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</row>
    <row r="395" spans="1:101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</row>
    <row r="396" spans="1:101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</row>
    <row r="397" spans="1:101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</row>
    <row r="398" spans="1:101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</row>
    <row r="399" spans="1:101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</row>
    <row r="400" spans="1:101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</row>
    <row r="401" spans="1:101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</row>
    <row r="402" spans="1:101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</row>
    <row r="403" spans="1:101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</row>
    <row r="404" spans="1:101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</row>
    <row r="405" spans="1:101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</row>
    <row r="406" spans="1:101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</row>
    <row r="407" spans="1:101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</row>
    <row r="408" spans="1:101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</row>
    <row r="409" spans="1:101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</row>
    <row r="410" spans="1:101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</row>
    <row r="411" spans="1:101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</row>
    <row r="412" spans="1:101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</row>
    <row r="413" spans="1:101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</row>
    <row r="414" spans="1:101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</row>
    <row r="415" spans="1:101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</row>
    <row r="416" spans="1:101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</row>
    <row r="417" spans="1:101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</row>
    <row r="418" spans="1:101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</row>
    <row r="419" spans="1:101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</row>
    <row r="420" spans="1:101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</row>
    <row r="421" spans="1:101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</row>
    <row r="422" spans="1:101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</row>
    <row r="423" spans="1:101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</row>
    <row r="424" spans="1:101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</row>
    <row r="425" spans="1:101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</row>
    <row r="426" spans="1:101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</row>
    <row r="427" spans="1:101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</row>
    <row r="428" spans="1:101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</row>
    <row r="429" spans="1:101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</row>
    <row r="430" spans="1:101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</row>
    <row r="431" spans="1:101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</row>
    <row r="432" spans="1:101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</row>
    <row r="433" spans="1:101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</row>
    <row r="434" spans="1:101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</row>
    <row r="435" spans="1:101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</row>
    <row r="436" spans="1:101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</row>
    <row r="437" spans="1:101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</row>
    <row r="438" spans="1:101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</row>
    <row r="439" spans="1:101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</row>
    <row r="440" spans="1:101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</row>
    <row r="441" spans="1:101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</row>
    <row r="442" spans="1:101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</row>
    <row r="443" spans="1:101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</row>
    <row r="444" spans="1:101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</row>
    <row r="445" spans="1:101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</row>
    <row r="446" spans="1:101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</row>
    <row r="447" spans="1:101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</row>
    <row r="448" spans="1:101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</row>
    <row r="449" spans="1:101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</row>
    <row r="450" spans="1:101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</row>
    <row r="451" spans="1:101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</row>
    <row r="452" spans="1:101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</row>
    <row r="453" spans="1:101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</row>
    <row r="454" spans="1:101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</row>
    <row r="455" spans="1:101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</row>
    <row r="456" spans="1:101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</row>
    <row r="457" spans="1:101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</row>
    <row r="458" spans="1:101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</row>
    <row r="459" spans="1:101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</row>
    <row r="460" spans="1:101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</row>
    <row r="461" spans="1:101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</row>
    <row r="462" spans="1:101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</row>
    <row r="463" spans="1:101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</row>
    <row r="464" spans="1:101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</row>
    <row r="465" spans="1:101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</row>
    <row r="466" spans="1:101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</row>
    <row r="467" spans="1:101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</row>
    <row r="468" spans="1:101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</row>
    <row r="469" spans="1:101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</row>
    <row r="470" spans="1:101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</row>
    <row r="471" spans="1:101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</row>
    <row r="472" spans="1:101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</row>
    <row r="473" spans="1:101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</row>
    <row r="474" spans="1:101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</row>
    <row r="475" spans="1:101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</row>
    <row r="476" spans="1:101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</row>
    <row r="477" spans="1:101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</row>
  </sheetData>
  <mergeCells count="6">
    <mergeCell ref="F109:G109"/>
    <mergeCell ref="H109:I109"/>
    <mergeCell ref="F8:G8"/>
    <mergeCell ref="H8:I8"/>
    <mergeCell ref="F58:G58"/>
    <mergeCell ref="H58:I58"/>
  </mergeCells>
  <printOptions/>
  <pageMargins left="0.98" right="0.56" top="1.03" bottom="1" header="0.5" footer="0.5"/>
  <pageSetup horizontalDpi="600" verticalDpi="600" orientation="portrait" scale="80" r:id="rId1"/>
  <rowBreaks count="2" manualBreakCount="2">
    <brk id="49" max="255" man="1"/>
    <brk id="100" max="255" man="1"/>
  </rowBreaks>
  <colBreaks count="2" manualBreakCount="2">
    <brk id="12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jarjoua</dc:creator>
  <cp:keywords/>
  <dc:description/>
  <cp:lastModifiedBy>David Fukutome</cp:lastModifiedBy>
  <cp:lastPrinted>2002-10-11T21:49:42Z</cp:lastPrinted>
  <dcterms:created xsi:type="dcterms:W3CDTF">2002-05-22T15:54:31Z</dcterms:created>
  <dcterms:modified xsi:type="dcterms:W3CDTF">2002-10-17T19:18:43Z</dcterms:modified>
  <cp:category/>
  <cp:version/>
  <cp:contentType/>
  <cp:contentStatus/>
</cp:coreProperties>
</file>